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9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4ec5a96bdd7fb42b/Documents/ANT 2025/MUNICIPIOS ASIGNADOS 2025/APARTADÓ/"/>
    </mc:Choice>
  </mc:AlternateContent>
  <xr:revisionPtr revIDLastSave="258" documentId="8_{E0FD5AF7-E0B5-4D05-A714-6B35094EFD50}" xr6:coauthVersionLast="47" xr6:coauthVersionMax="47" xr10:uidLastSave="{9D1A7761-DB2B-4D8E-B47C-988C22BF83F8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PRODUCTO'!$B$18:$C$26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9" l="1"/>
  <c r="F24" i="9"/>
  <c r="F25" i="9"/>
  <c r="F26" i="9"/>
  <c r="F27" i="9"/>
  <c r="F28" i="9"/>
  <c r="F29" i="9"/>
  <c r="F30" i="9"/>
  <c r="E23" i="9"/>
  <c r="E24" i="9"/>
  <c r="E25" i="9"/>
  <c r="E26" i="9"/>
  <c r="E27" i="9"/>
  <c r="E28" i="9"/>
  <c r="E29" i="9"/>
  <c r="E30" i="9"/>
  <c r="D23" i="9"/>
  <c r="D24" i="9"/>
  <c r="D25" i="9"/>
  <c r="D26" i="9"/>
  <c r="D27" i="9"/>
  <c r="D28" i="9"/>
  <c r="D29" i="9"/>
  <c r="D30" i="9"/>
  <c r="D22" i="9"/>
  <c r="E22" i="9"/>
  <c r="F22" i="9"/>
  <c r="C23" i="9"/>
  <c r="C24" i="9"/>
  <c r="C25" i="9"/>
  <c r="C26" i="9"/>
  <c r="C27" i="9"/>
  <c r="C28" i="9"/>
  <c r="C29" i="9"/>
  <c r="C30" i="9"/>
  <c r="C22" i="9"/>
  <c r="H11" i="9"/>
  <c r="H10" i="9"/>
  <c r="H9" i="9"/>
  <c r="H8" i="9"/>
  <c r="H7" i="9"/>
  <c r="H6" i="9"/>
  <c r="H5" i="9"/>
  <c r="H3" i="9"/>
  <c r="G24" i="9" l="1" a="1"/>
  <c r="G24" i="9" s="1"/>
  <c r="G27" i="9" a="1"/>
  <c r="G27" i="9" s="1"/>
  <c r="G28" i="9" a="1"/>
  <c r="G28" i="9" s="1"/>
  <c r="G30" i="9" a="1"/>
  <c r="G30" i="9" s="1"/>
  <c r="G22" i="9" a="1"/>
  <c r="G22" i="9" s="1"/>
  <c r="G23" i="9" l="1" a="1"/>
  <c r="G23" i="9" s="1"/>
  <c r="G26" i="9" a="1"/>
  <c r="G26" i="9" s="1"/>
  <c r="G29" i="9" a="1"/>
  <c r="G29" i="9" s="1"/>
  <c r="G25" i="9" a="1"/>
  <c r="G25" i="9" s="1"/>
  <c r="G11" i="8"/>
  <c r="H11" i="8"/>
  <c r="G10" i="8"/>
  <c r="H10" i="8"/>
  <c r="G9" i="8"/>
  <c r="H9" i="8"/>
  <c r="H8" i="8"/>
  <c r="G8" i="8"/>
  <c r="I6" i="6"/>
  <c r="I7" i="6"/>
  <c r="I8" i="6"/>
  <c r="I9" i="6"/>
  <c r="I10" i="6"/>
  <c r="I11" i="6"/>
  <c r="I12" i="6"/>
  <c r="I13" i="6"/>
  <c r="I5" i="6"/>
  <c r="M13" i="7" l="1"/>
  <c r="G7" i="8" l="1"/>
  <c r="G6" i="8"/>
  <c r="G5" i="8"/>
  <c r="H4" i="8"/>
  <c r="H5" i="8"/>
  <c r="H6" i="8"/>
  <c r="H7" i="8"/>
  <c r="H3" i="8" l="1"/>
  <c r="G3" i="8"/>
  <c r="M6" i="7" l="1"/>
  <c r="M7" i="7"/>
  <c r="M8" i="7"/>
  <c r="M9" i="7"/>
  <c r="M10" i="7"/>
  <c r="M11" i="7"/>
  <c r="M12" i="7"/>
  <c r="M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<sst xmlns="http://schemas.openxmlformats.org/spreadsheetml/2006/main" count="328" uniqueCount="140">
  <si>
    <t>Tabla 1. Organizaciones de la Agricultura Familiar (OAF) participantes de los encuentros territoriales en el municipio de Apartadó</t>
  </si>
  <si>
    <t>Nombre y sigla asociación</t>
  </si>
  <si>
    <t>Principales productos comercializados</t>
  </si>
  <si>
    <t>No. de familias asociadas</t>
  </si>
  <si>
    <t>Servicios que presta la OAF</t>
  </si>
  <si>
    <t>Asociación de Productores Agropecuarios por el Cítrico del Campo-ASOPRACCAMP</t>
  </si>
  <si>
    <t>Maracuyá</t>
  </si>
  <si>
    <t>Comercialización colectíva de productos</t>
  </si>
  <si>
    <t>Plátano</t>
  </si>
  <si>
    <t>Cachama</t>
  </si>
  <si>
    <t>Asociación de Productores Campesinos de Urabá- ASOPRAUR</t>
  </si>
  <si>
    <t>Cacao</t>
  </si>
  <si>
    <t>Asociación de Veredas Productoras de Limón Tahití- ASOCIACION CAPTAMA</t>
  </si>
  <si>
    <t>Limón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</si>
  <si>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 Apartadó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</si>
  <si>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</si>
  <si>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</si>
  <si>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</si>
  <si>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</si>
  <si>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</si>
  <si>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</si>
  <si>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</si>
  <si>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Bolsa X 10 kg</t>
  </si>
  <si>
    <t>Mayoristas 100%</t>
  </si>
  <si>
    <t>No</t>
  </si>
  <si>
    <t>Contado</t>
  </si>
  <si>
    <t>Cabecera Municipal 100%</t>
  </si>
  <si>
    <t>Caja X 25 kg</t>
  </si>
  <si>
    <t>Intermediarios 60%
Mayoristas 40%</t>
  </si>
  <si>
    <t>Crédito</t>
  </si>
  <si>
    <t>Finca 100%</t>
  </si>
  <si>
    <t>Kilogramo</t>
  </si>
  <si>
    <t>Intermediarios 100%</t>
  </si>
  <si>
    <t>Acopio punto de compra ubicado en Apartadó 100%</t>
  </si>
  <si>
    <t xml:space="preserve"> Vereda La Balsa Apartadó 100%</t>
  </si>
  <si>
    <t xml:space="preserve">Almacen de cadena 40%
Minoristas 40%
Mercados campesinos 20%
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</si>
  <si>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</si>
  <si>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 Apartadó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</si>
  <si>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</si>
  <si>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</si>
  <si>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</si>
  <si>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</si>
  <si>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</si>
  <si>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Asociación de Productores Agropecuarios por el Cítrico Colombiano</t>
  </si>
  <si>
    <t>Intermediarios</t>
  </si>
  <si>
    <t>Vereda Punto Rojo</t>
  </si>
  <si>
    <t>Asociación de Productores Campesinos de Urabá</t>
  </si>
  <si>
    <t>Vereda La Balsa</t>
  </si>
  <si>
    <t>Corregimiento San José, Nuevo Antioquia Apartadó 25%
Productores de Carepa 25%
Asociación de Productores Cítricos del Campo Apartadó 25%
Carepa 20%
Chigorodó 5%</t>
  </si>
  <si>
    <t>Supermercado Los Ibañez SAS</t>
  </si>
  <si>
    <t>Minoristas</t>
  </si>
  <si>
    <t>Cabecera Municipal</t>
  </si>
  <si>
    <t>Corregimiento San José, Nuevo Antioquia del Municipio 100%</t>
  </si>
  <si>
    <t>Asociación Zungo Arriba Apartadó 100%</t>
  </si>
  <si>
    <t xml:space="preserve">Plátano </t>
  </si>
  <si>
    <t xml:space="preserve">Corregimiento San José, Vereda Zungo Arriba 70%
Carepa 15%
Turbo 15%
</t>
  </si>
  <si>
    <t>Aguacate</t>
  </si>
  <si>
    <t>Plaza de mercado local Apartado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</si>
  <si>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 Apartadó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</si>
  <si>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</si>
  <si>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</si>
  <si>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</si>
  <si>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</si>
  <si>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</si>
  <si>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</si>
  <si>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Quincenal</t>
  </si>
  <si>
    <t>Finca</t>
  </si>
  <si>
    <t>Diario</t>
  </si>
  <si>
    <t>Centro de acopio</t>
  </si>
  <si>
    <t>Mensual</t>
  </si>
  <si>
    <t>Bolsa X 15 kg</t>
  </si>
  <si>
    <t>Semanal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</si>
  <si>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</si>
  <si>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</si>
  <si>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</si>
  <si>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</si>
  <si>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</si>
  <si>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</si>
  <si>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</si>
  <si>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%Precio Flete</t>
  </si>
  <si>
    <t>Tipo de cliente</t>
  </si>
  <si>
    <t>%</t>
  </si>
  <si>
    <t xml:space="preserve"> ($/kg)</t>
  </si>
  <si>
    <t>($/kg)</t>
  </si>
  <si>
    <t>06Ue-55</t>
  </si>
  <si>
    <t>Ganadería dp (res kg en pie)</t>
  </si>
  <si>
    <t>Intermediario</t>
  </si>
  <si>
    <t>Ganadería dp (leche)</t>
  </si>
  <si>
    <t>Litro</t>
  </si>
  <si>
    <t>Cerdo kg en pie</t>
  </si>
  <si>
    <t>07Ud-49</t>
  </si>
  <si>
    <t>Rionegro 33%,
en finca 33%
Apartadó 34%</t>
  </si>
  <si>
    <t>Limón tahití</t>
  </si>
  <si>
    <t>Intermediario 
Consumidor final
Almacen de cadena
Minorista
Mercados campesinos</t>
  </si>
  <si>
    <t>40%
10%
20%
20%
10%</t>
  </si>
  <si>
    <t>Apartado 50%
Finca 50%</t>
  </si>
  <si>
    <t>08Uds1-44</t>
  </si>
  <si>
    <t>Bolsa X 30 kg</t>
  </si>
  <si>
    <t>Intermediarios
Agroindustria</t>
  </si>
  <si>
    <t>50%
50%</t>
  </si>
  <si>
    <t>Almacen de cadena
Plaza de mercado local</t>
  </si>
  <si>
    <t>40%
60%</t>
  </si>
  <si>
    <t>Cabecera municipal 100%</t>
  </si>
  <si>
    <t>Aguacate papelillo</t>
  </si>
  <si>
    <t>Intermediarios
Consumidor final</t>
  </si>
  <si>
    <t>90%
10%</t>
  </si>
  <si>
    <t>Piscicultura (cachama)</t>
  </si>
  <si>
    <t>linea</t>
  </si>
  <si>
    <t>ufh</t>
  </si>
  <si>
    <t>poligono</t>
  </si>
  <si>
    <t>corregimiento_vereda</t>
  </si>
  <si>
    <t>cacao</t>
  </si>
  <si>
    <t>SAN MARTIN</t>
  </si>
  <si>
    <t>platano</t>
  </si>
  <si>
    <t>ZUNGO ARRIBA</t>
  </si>
  <si>
    <t>limon_tahiti</t>
  </si>
  <si>
    <t>maracuya</t>
  </si>
  <si>
    <t>aguacate_papelillo</t>
  </si>
  <si>
    <t>ganaderia_dp</t>
  </si>
  <si>
    <t>LA UNION</t>
  </si>
  <si>
    <t>porcicultura_ceba</t>
  </si>
  <si>
    <t>ARENAS BAJAS</t>
  </si>
  <si>
    <t>piscicultura_cachama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</si>
  <si>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</si>
  <si>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</si>
  <si>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</si>
  <si>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</si>
  <si>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</si>
  <si>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</si>
  <si>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</si>
  <si>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Cacao*</t>
  </si>
  <si>
    <t>Piscicutura (cachama)</t>
  </si>
  <si>
    <t>Ganadería dp (res kg en pie)**</t>
  </si>
  <si>
    <t>Porcicultura (cerdo kg en pie)***</t>
  </si>
  <si>
    <t>Precio a escala municipal</t>
  </si>
  <si>
    <t>Precio a escala departamental</t>
  </si>
  <si>
    <t>Precios a escala nacional</t>
  </si>
  <si>
    <t>Precios gremios (Fedecacao*, Fedegan**, Porkolombia***)</t>
  </si>
  <si>
    <t>Porcicultura (cerdo kg en pie)</t>
  </si>
  <si>
    <t>Precios gremios (Fedecacao*)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</si>
</sst>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%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5" fontId="0" fillId="0" borderId="0" xfId="0" applyNumberFormat="1"/>
    <xf numFmtId="0" fontId="4" fillId="0" borderId="1" xfId="0" applyFont="1" applyBorder="1" applyAlignment="1">
      <alignment horizontal="center"/>
    </xf>
    <xf numFmtId="0" fontId="9" fillId="7" borderId="1" xfId="0" applyFont="1" applyFill="1" applyBorder="1" applyAlignment="1">
      <alignment horizontal="left"/>
    </xf>
    <xf numFmtId="165" fontId="4" fillId="0" borderId="0" xfId="1" applyNumberFormat="1" applyFont="1" applyFill="1" applyBorder="1"/>
    <xf numFmtId="0" fontId="9" fillId="9" borderId="1" xfId="0" applyFont="1" applyFill="1" applyBorder="1" applyAlignment="1">
      <alignment horizontal="left"/>
    </xf>
    <xf numFmtId="0" fontId="9" fillId="11" borderId="1" xfId="0" applyFont="1" applyFill="1" applyBorder="1" applyAlignment="1">
      <alignment horizontal="left"/>
    </xf>
    <xf numFmtId="0" fontId="16" fillId="0" borderId="1" xfId="0" applyFont="1" applyBorder="1"/>
    <xf numFmtId="0" fontId="17" fillId="0" borderId="1" xfId="0" applyFont="1" applyBorder="1"/>
    <xf numFmtId="0" fontId="2" fillId="10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 vertical="center" wrapText="1"/>
    </xf>
    <xf numFmtId="9" fontId="3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165" fontId="3" fillId="4" borderId="9" xfId="1" applyNumberFormat="1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169" fontId="3" fillId="5" borderId="9" xfId="8" applyNumberFormat="1" applyFont="1" applyFill="1" applyBorder="1" applyAlignment="1">
      <alignment horizontal="center" vertical="center"/>
    </xf>
    <xf numFmtId="169" fontId="3" fillId="5" borderId="1" xfId="8" applyNumberFormat="1" applyFont="1" applyFill="1" applyBorder="1" applyAlignment="1">
      <alignment horizontal="center" vertical="center"/>
    </xf>
    <xf numFmtId="169" fontId="3" fillId="4" borderId="1" xfId="8" applyNumberFormat="1" applyFont="1" applyFill="1" applyBorder="1" applyAlignment="1">
      <alignment horizontal="center" vertical="center"/>
    </xf>
    <xf numFmtId="169" fontId="3" fillId="9" borderId="1" xfId="8" applyNumberFormat="1" applyFont="1" applyFill="1" applyBorder="1" applyAlignment="1">
      <alignment horizontal="center" vertical="center"/>
    </xf>
    <xf numFmtId="0" fontId="17" fillId="12" borderId="1" xfId="0" applyFont="1" applyFill="1" applyBorder="1"/>
    <xf numFmtId="165" fontId="4" fillId="4" borderId="1" xfId="1" applyNumberFormat="1" applyFont="1" applyFill="1" applyBorder="1"/>
    <xf numFmtId="0" fontId="9" fillId="8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9" fillId="7" borderId="5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 wrapText="1"/>
    </xf>
    <xf numFmtId="169" fontId="4" fillId="4" borderId="3" xfId="0" applyNumberFormat="1" applyFont="1" applyFill="1" applyBorder="1" applyAlignment="1">
      <alignment horizontal="center" vertical="center"/>
    </xf>
    <xf numFmtId="170" fontId="4" fillId="0" borderId="1" xfId="9" applyNumberFormat="1" applyFont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169" fontId="4" fillId="5" borderId="3" xfId="0" applyNumberFormat="1" applyFont="1" applyFill="1" applyBorder="1" applyAlignment="1">
      <alignment horizontal="center" vertical="center"/>
    </xf>
    <xf numFmtId="169" fontId="4" fillId="13" borderId="3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3" fillId="3" borderId="8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" fillId="4" borderId="8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vertical="center" wrapText="1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0" borderId="1" xfId="0" applyFont="1" applyFill="1" applyBorder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15824385588165"/>
          <c:y val="2.1406727828746176E-2"/>
          <c:w val="0.79487205917442139"/>
          <c:h val="0.594815911772496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SIPSA'!$A$23:$A$31</c:f>
              <c:strCache>
                <c:ptCount val="9"/>
                <c:pt idx="0">
                  <c:v>Aguacate papelillo</c:v>
                </c:pt>
                <c:pt idx="1">
                  <c:v>Cacao</c:v>
                </c:pt>
                <c:pt idx="2">
                  <c:v>Limón tahití</c:v>
                </c:pt>
                <c:pt idx="3">
                  <c:v>Maracuyá</c:v>
                </c:pt>
                <c:pt idx="4">
                  <c:v>Plátano</c:v>
                </c:pt>
                <c:pt idx="5">
                  <c:v>Piscicutura (cachama)</c:v>
                </c:pt>
                <c:pt idx="6">
                  <c:v>Ganadería dp (res kg en pie)</c:v>
                </c:pt>
                <c:pt idx="7">
                  <c:v>Porcicultura (cerdo kg en pie)</c:v>
                </c:pt>
                <c:pt idx="8">
                  <c:v>Ganadería dp (leche)</c:v>
                </c:pt>
              </c:strCache>
            </c:strRef>
          </c:cat>
          <c:val>
            <c:numRef>
              <c:f>'4.3.3. PRECIOS PROMEDIO SIPSA'!$B$23:$B$31</c:f>
              <c:numCache>
                <c:formatCode>_-"$"\ * #,##0_-;\-"$"\ * #,##0_-;_-"$"\ * "-"??_-;_-@_-</c:formatCode>
                <c:ptCount val="9"/>
                <c:pt idx="0">
                  <c:v>1806</c:v>
                </c:pt>
                <c:pt idx="1">
                  <c:v>2362</c:v>
                </c:pt>
                <c:pt idx="2">
                  <c:v>3208</c:v>
                </c:pt>
                <c:pt idx="3">
                  <c:v>5524</c:v>
                </c:pt>
                <c:pt idx="4">
                  <c:v>8649</c:v>
                </c:pt>
                <c:pt idx="5">
                  <c:v>8804</c:v>
                </c:pt>
                <c:pt idx="6">
                  <c:v>7303</c:v>
                </c:pt>
                <c:pt idx="7">
                  <c:v>3208</c:v>
                </c:pt>
                <c:pt idx="8">
                  <c:v>1511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15-488A-8B38-9EB565A0FFF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4270912"/>
        <c:axId val="34268000"/>
      </c:barChart>
      <c:catAx>
        <c:axId val="34270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4268000"/>
        <c:crosses val="autoZero"/>
        <c:auto val="1"/>
        <c:lblAlgn val="ctr"/>
        <c:lblOffset val="100"/>
        <c:noMultiLvlLbl val="0"/>
      </c:catAx>
      <c:valAx>
        <c:axId val="3426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427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Apartadó Antioquia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690266841644795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2553368328958885E-2"/>
          <c:y val="0.18837962962962962"/>
          <c:w val="0.87689107611548556"/>
          <c:h val="0.41279308836395451"/>
        </c:manualLayout>
      </c:layout>
      <c:lineChart>
        <c:grouping val="standard"/>
        <c:varyColors val="0"/>
        <c:ser>
          <c:idx val="11"/>
          <c:order val="0"/>
          <c:tx>
            <c:strRef>
              <c:f>'4.3.4. VARIACION $ PLAZAS MAYOR'!$B$22</c:f>
              <c:strCache>
                <c:ptCount val="1"/>
                <c:pt idx="0">
                  <c:v>Aguacate papelillo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1.5637605968360475</c:v>
                </c:pt>
                <c:pt idx="1">
                  <c:v>12.45490795017605</c:v>
                </c:pt>
                <c:pt idx="2">
                  <c:v>23.331766402685574</c:v>
                </c:pt>
                <c:pt idx="3">
                  <c:v>19.520067094358268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38C8-4F18-9676-3B83FFD0449D}"/>
            </c:ext>
          </c:extLst>
        </c:ser>
        <c:ser>
          <c:idx val="12"/>
          <c:order val="1"/>
          <c:tx>
            <c:strRef>
              <c:f>'4.3.4. VARIACION $ PLAZAS MAYOR'!$B$23</c:f>
              <c:strCache>
                <c:ptCount val="1"/>
                <c:pt idx="0">
                  <c:v>Cacao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38C8-4F18-9676-3B83FFD0449D}"/>
            </c:ext>
          </c:extLst>
        </c:ser>
        <c:ser>
          <c:idx val="13"/>
          <c:order val="2"/>
          <c:tx>
            <c:strRef>
              <c:f>'4.3.4. VARIACION $ PLAZAS MAYOR'!$B$24</c:f>
              <c:strCache>
                <c:ptCount val="1"/>
                <c:pt idx="0">
                  <c:v>Limón tahití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-27.223984818452607</c:v>
                </c:pt>
                <c:pt idx="1">
                  <c:v>50.118544859672141</c:v>
                </c:pt>
                <c:pt idx="2">
                  <c:v>40.949178047211973</c:v>
                </c:pt>
                <c:pt idx="3">
                  <c:v>-4.3683130406285073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2-38C8-4F18-9676-3B83FFD0449D}"/>
            </c:ext>
          </c:extLst>
        </c:ser>
        <c:ser>
          <c:idx val="14"/>
          <c:order val="3"/>
          <c:tx>
            <c:strRef>
              <c:f>'4.3.4. VARIACION $ PLAZAS MAYOR'!$B$25</c:f>
              <c:strCache>
                <c:ptCount val="1"/>
                <c:pt idx="0">
                  <c:v>Maracuyá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4.5275285051386192</c:v>
                </c:pt>
                <c:pt idx="1">
                  <c:v>10.636439089001556</c:v>
                </c:pt>
                <c:pt idx="2">
                  <c:v>21.379549318634105</c:v>
                </c:pt>
                <c:pt idx="3">
                  <c:v>9.2264688545106566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38C8-4F18-9676-3B83FFD0449D}"/>
            </c:ext>
          </c:extLst>
        </c:ser>
        <c:ser>
          <c:idx val="15"/>
          <c:order val="4"/>
          <c:tx>
            <c:strRef>
              <c:f>'4.3.4. VARIACION $ PLAZAS MAYOR'!$B$26</c:f>
              <c:strCache>
                <c:ptCount val="1"/>
                <c:pt idx="0">
                  <c:v>Plátano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-14.481916399431199</c:v>
                </c:pt>
                <c:pt idx="1">
                  <c:v>-5.5531722649468236</c:v>
                </c:pt>
                <c:pt idx="2">
                  <c:v>73.908224944992355</c:v>
                </c:pt>
                <c:pt idx="3">
                  <c:v>18.52137651458014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38C8-4F18-9676-3B83FFD0449D}"/>
            </c:ext>
          </c:extLst>
        </c:ser>
        <c:ser>
          <c:idx val="16"/>
          <c:order val="5"/>
          <c:tx>
            <c:strRef>
              <c:f>'4.3.4. VARIACION $ PLAZAS MAYOR'!$B$27</c:f>
              <c:strCache>
                <c:ptCount val="1"/>
                <c:pt idx="0">
                  <c:v>Piscicutura (cachama)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19.677313600599504</c:v>
                </c:pt>
                <c:pt idx="1">
                  <c:v>4.1687048740876946</c:v>
                </c:pt>
                <c:pt idx="2">
                  <c:v>2.6795022305705345</c:v>
                </c:pt>
                <c:pt idx="3">
                  <c:v>14.164379447454095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38C8-4F18-9676-3B83FFD0449D}"/>
            </c:ext>
          </c:extLst>
        </c:ser>
        <c:ser>
          <c:idx val="17"/>
          <c:order val="6"/>
          <c:tx>
            <c:strRef>
              <c:f>'4.3.4. VARIACION $ PLAZAS MAYOR'!$B$28</c:f>
              <c:strCache>
                <c:ptCount val="1"/>
                <c:pt idx="0">
                  <c:v>Ganadería dp (res kg en pie)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38C8-4F18-9676-3B83FFD0449D}"/>
            </c:ext>
          </c:extLst>
        </c:ser>
        <c:ser>
          <c:idx val="18"/>
          <c:order val="7"/>
          <c:tx>
            <c:strRef>
              <c:f>'4.3.4. VARIACION $ PLAZAS MAYOR'!$B$29</c:f>
              <c:strCache>
                <c:ptCount val="1"/>
                <c:pt idx="0">
                  <c:v>Ganadería dp (leche)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7.1698113207547181</c:v>
                </c:pt>
                <c:pt idx="1">
                  <c:v>7.9225352112676006</c:v>
                </c:pt>
                <c:pt idx="2">
                  <c:v>54.730831973898859</c:v>
                </c:pt>
                <c:pt idx="3">
                  <c:v>17.975751186083301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7-38C8-4F18-9676-3B83FFD0449D}"/>
            </c:ext>
          </c:extLst>
        </c:ser>
        <c:ser>
          <c:idx val="19"/>
          <c:order val="8"/>
          <c:tx>
            <c:strRef>
              <c:f>'4.3.4. VARIACION $ PLAZAS MAYOR'!$B$30</c:f>
              <c:strCache>
                <c:ptCount val="1"/>
                <c:pt idx="0">
                  <c:v>Porcicultura (cerdo kg en pie)</c:v>
                </c:pt>
              </c:strCache>
            </c:strRef>
          </c:tx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8-38C8-4F18-9676-3B83FFD0449D}"/>
            </c:ext>
          </c:extLst>
        </c:ser>
        <c:ser>
          <c:idx val="0"/>
          <c:order val="9"/>
          <c:tx>
            <c:strRef>
              <c:f>'4.3.4. VARIACION $ PLAZAS MAYOR'!$B$22</c:f>
              <c:strCache>
                <c:ptCount val="1"/>
                <c:pt idx="0">
                  <c:v>Aguacate papelillo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1.5637605968360475</c:v>
                </c:pt>
                <c:pt idx="1">
                  <c:v>12.45490795017605</c:v>
                </c:pt>
                <c:pt idx="2">
                  <c:v>23.331766402685574</c:v>
                </c:pt>
                <c:pt idx="3">
                  <c:v>19.520067094358268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8C8-4F18-9676-3B83FFD0449D}"/>
            </c:ext>
          </c:extLst>
        </c:ser>
        <c:ser>
          <c:idx val="1"/>
          <c:order val="10"/>
          <c:tx>
            <c:strRef>
              <c:f>'4.3.4. VARIACION $ PLAZAS MAYOR'!$B$23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8C8-4F18-9676-3B83FFD0449D}"/>
            </c:ext>
          </c:extLst>
        </c:ser>
        <c:ser>
          <c:idx val="2"/>
          <c:order val="11"/>
          <c:tx>
            <c:strRef>
              <c:f>'4.3.4. VARIACION $ PLAZAS MAYOR'!$B$24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-27.223984818452607</c:v>
                </c:pt>
                <c:pt idx="1">
                  <c:v>50.118544859672141</c:v>
                </c:pt>
                <c:pt idx="2">
                  <c:v>40.949178047211973</c:v>
                </c:pt>
                <c:pt idx="3">
                  <c:v>-4.3683130406285073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8C8-4F18-9676-3B83FFD0449D}"/>
            </c:ext>
          </c:extLst>
        </c:ser>
        <c:ser>
          <c:idx val="3"/>
          <c:order val="12"/>
          <c:tx>
            <c:strRef>
              <c:f>'4.3.4. VARIACION $ PLAZAS MAYOR'!$B$25</c:f>
              <c:strCache>
                <c:ptCount val="1"/>
                <c:pt idx="0">
                  <c:v>Maracuyá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4.5275285051386192</c:v>
                </c:pt>
                <c:pt idx="1">
                  <c:v>10.636439089001556</c:v>
                </c:pt>
                <c:pt idx="2">
                  <c:v>21.379549318634105</c:v>
                </c:pt>
                <c:pt idx="3">
                  <c:v>9.2264688545106566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8C8-4F18-9676-3B83FFD0449D}"/>
            </c:ext>
          </c:extLst>
        </c:ser>
        <c:ser>
          <c:idx val="4"/>
          <c:order val="13"/>
          <c:tx>
            <c:strRef>
              <c:f>'4.3.4. VARIACION $ PLAZAS MAYOR'!$B$26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-14.481916399431199</c:v>
                </c:pt>
                <c:pt idx="1">
                  <c:v>-5.5531722649468236</c:v>
                </c:pt>
                <c:pt idx="2">
                  <c:v>73.908224944992355</c:v>
                </c:pt>
                <c:pt idx="3">
                  <c:v>18.52137651458014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38C8-4F18-9676-3B83FFD0449D}"/>
            </c:ext>
          </c:extLst>
        </c:ser>
        <c:ser>
          <c:idx val="5"/>
          <c:order val="14"/>
          <c:tx>
            <c:strRef>
              <c:f>'4.3.4. VARIACION $ PLAZAS MAYOR'!$B$27</c:f>
              <c:strCache>
                <c:ptCount val="1"/>
                <c:pt idx="0">
                  <c:v>Piscicutura (cachama)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19.677313600599504</c:v>
                </c:pt>
                <c:pt idx="1">
                  <c:v>4.1687048740876946</c:v>
                </c:pt>
                <c:pt idx="2">
                  <c:v>2.6795022305705345</c:v>
                </c:pt>
                <c:pt idx="3">
                  <c:v>14.164379447454095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38C8-4F18-9676-3B83FFD0449D}"/>
            </c:ext>
          </c:extLst>
        </c:ser>
        <c:ser>
          <c:idx val="6"/>
          <c:order val="15"/>
          <c:tx>
            <c:strRef>
              <c:f>'4.3.4. VARIACION $ PLAZAS MAYOR'!$B$28</c:f>
              <c:strCache>
                <c:ptCount val="1"/>
                <c:pt idx="0">
                  <c:v>Ganadería dp (res kg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38C8-4F18-9676-3B83FFD0449D}"/>
            </c:ext>
          </c:extLst>
        </c:ser>
        <c:ser>
          <c:idx val="7"/>
          <c:order val="16"/>
          <c:tx>
            <c:strRef>
              <c:f>'4.3.4. VARIACION $ PLAZAS MAYOR'!#REF!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8C8-4F18-9676-3B83FFD0449D}"/>
            </c:ext>
          </c:extLst>
        </c:ser>
        <c:ser>
          <c:idx val="8"/>
          <c:order val="17"/>
          <c:tx>
            <c:strRef>
              <c:f>'4.3.4. VARIACION $ PLAZAS MAYOR'!$B$29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7.1698113207547181</c:v>
                </c:pt>
                <c:pt idx="1">
                  <c:v>7.9225352112676006</c:v>
                </c:pt>
                <c:pt idx="2">
                  <c:v>54.730831973898859</c:v>
                </c:pt>
                <c:pt idx="3">
                  <c:v>17.975751186083301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38C8-4F18-9676-3B83FFD0449D}"/>
            </c:ext>
          </c:extLst>
        </c:ser>
        <c:ser>
          <c:idx val="9"/>
          <c:order val="18"/>
          <c:tx>
            <c:strRef>
              <c:f>'4.3.4. VARIACION $ PLAZAS MAYOR'!$B$30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38C8-4F18-9676-3B83FFD0449D}"/>
            </c:ext>
          </c:extLst>
        </c:ser>
        <c:ser>
          <c:idx val="10"/>
          <c:order val="19"/>
          <c:tx>
            <c:strRef>
              <c:f>'4.3.4. VARIACION $ PLAZAS MAYOR'!#REF!</c:f>
              <c:strCache>
                <c:ptCount val="1"/>
                <c:pt idx="0">
                  <c:v>#¡REF!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38C8-4F18-9676-3B83FFD04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181296"/>
        <c:axId val="1365185040"/>
      </c:lineChart>
      <c:catAx>
        <c:axId val="1365181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365185040"/>
        <c:crosses val="autoZero"/>
        <c:auto val="1"/>
        <c:lblAlgn val="ctr"/>
        <c:lblOffset val="100"/>
        <c:noMultiLvlLbl val="0"/>
      </c:catAx>
      <c:valAx>
        <c:axId val="1365185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5181296"/>
        <c:crosses val="autoZero"/>
        <c:crossBetween val="between"/>
      </c:valAx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9"/>
        <c:delete val="1"/>
      </c:legendEntry>
      <c:legendEntry>
        <c:idx val="16"/>
        <c:delete val="1"/>
      </c:legendEntry>
      <c:legendEntry>
        <c:idx val="18"/>
        <c:delete val="1"/>
      </c:legendEntry>
      <c:legendEntry>
        <c:idx val="19"/>
        <c:delete val="1"/>
      </c:legendEntry>
      <c:layout>
        <c:manualLayout>
          <c:xMode val="edge"/>
          <c:yMode val="edge"/>
          <c:x val="2.9053587051618555E-2"/>
          <c:y val="0.64237204724409447"/>
          <c:w val="0.94744838145231847"/>
          <c:h val="0.329850174978127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849630</xdr:colOff>
      <xdr:row>14</xdr:row>
      <xdr:rowOff>160020</xdr:rowOff>
    </xdr:from>
    <xdr:to>
      <xdr:col>9</xdr:col>
      <xdr:colOff>685800</xdr:colOff>
      <xdr:row>35</xdr:row>
      <xdr:rowOff>144780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29A283E-375A-465C-8038-F4D47D94DB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0</xdr:row>
      <xdr:rowOff>76199</xdr:rowOff>
    </xdr:from>
    <xdr:to>
      <xdr:col>15</xdr:col>
      <xdr:colOff>25400</xdr:colOff>
      <xdr:row>17</xdr:row>
      <xdr:rowOff>143933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9ED75C6-218F-472B-A0F5-E836C37423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9"/>
  <sheetViews>
    <sheetView workbookViewId="0">
      <selection activeCell="C15" sqref="C15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5.42578125" customWidth="1"/>
  </cols>
  <sheetData>
    <row r="3" spans="2:5">
      <c r="B3" s="52" t="s">
        <v>0</v>
      </c>
      <c r="C3" s="52"/>
      <c r="D3" s="52"/>
      <c r="E3" s="52"/>
    </row>
    <row r="4" spans="2:5" ht="24">
      <c r="B4" s="28" t="s">
        <v>1</v>
      </c>
      <c r="C4" s="28" t="s">
        <v>2</v>
      </c>
      <c r="D4" s="28" t="s">
        <v>3</v>
      </c>
      <c r="E4" s="28" t="s">
        <v>4</v>
      </c>
    </row>
    <row r="5" spans="2:5">
      <c r="B5" s="53" t="s">
        <v>5</v>
      </c>
      <c r="C5" s="1" t="s">
        <v>6</v>
      </c>
      <c r="D5" s="56">
        <v>17</v>
      </c>
      <c r="E5" s="56" t="s">
        <v>7</v>
      </c>
    </row>
    <row r="6" spans="2:5">
      <c r="B6" s="54"/>
      <c r="C6" s="10" t="s">
        <v>8</v>
      </c>
      <c r="D6" s="57"/>
      <c r="E6" s="57"/>
    </row>
    <row r="7" spans="2:5">
      <c r="B7" s="55"/>
      <c r="C7" s="9" t="s">
        <v>9</v>
      </c>
      <c r="D7" s="58"/>
      <c r="E7" s="58"/>
    </row>
    <row r="8" spans="2:5" ht="22.9">
      <c r="B8" s="19" t="s">
        <v>10</v>
      </c>
      <c r="C8" s="10" t="s">
        <v>11</v>
      </c>
      <c r="D8" s="10">
        <v>750</v>
      </c>
      <c r="E8" s="9" t="s">
        <v>7</v>
      </c>
    </row>
    <row r="9" spans="2:5" ht="22.9">
      <c r="B9" s="19" t="s">
        <v>12</v>
      </c>
      <c r="C9" s="9" t="s">
        <v>13</v>
      </c>
      <c r="D9" s="10">
        <v>75</v>
      </c>
      <c r="E9" s="9" t="s">
        <v>7</v>
      </c>
    </row>
  </sheetData>
  <mergeCells count="4">
    <mergeCell ref="B3:E3"/>
    <mergeCell ref="B5:B7"/>
    <mergeCell ref="D5:D7"/>
    <mergeCell ref="E5:E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1"/>
  <sheetViews>
    <sheetView workbookViewId="0">
      <selection activeCell="C10" sqref="C10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63" t="s">
        <v>14</v>
      </c>
      <c r="B3" s="63"/>
      <c r="C3" s="63"/>
      <c r="D3" s="63"/>
      <c r="E3" s="63"/>
      <c r="F3" s="63"/>
      <c r="G3" s="63"/>
    </row>
    <row r="4" spans="1:7" ht="38.450000000000003" customHeight="1">
      <c r="A4" s="64" t="s">
        <v>1</v>
      </c>
      <c r="B4" s="64" t="s">
        <v>15</v>
      </c>
      <c r="C4" s="64" t="s">
        <v>16</v>
      </c>
      <c r="D4" s="28" t="s">
        <v>17</v>
      </c>
      <c r="E4" s="64" t="s">
        <v>18</v>
      </c>
      <c r="F4" s="64" t="s">
        <v>19</v>
      </c>
      <c r="G4" s="28" t="s">
        <v>20</v>
      </c>
    </row>
    <row r="5" spans="1:7">
      <c r="A5" s="64"/>
      <c r="B5" s="64"/>
      <c r="C5" s="64"/>
      <c r="D5" s="28" t="s">
        <v>21</v>
      </c>
      <c r="E5" s="64"/>
      <c r="F5" s="64"/>
      <c r="G5" s="28" t="s">
        <v>21</v>
      </c>
    </row>
    <row r="6" spans="1:7">
      <c r="A6" s="53" t="s">
        <v>5</v>
      </c>
      <c r="B6" s="1" t="s">
        <v>6</v>
      </c>
      <c r="C6" s="12" t="s">
        <v>22</v>
      </c>
      <c r="D6" s="12" t="s">
        <v>23</v>
      </c>
      <c r="E6" s="60" t="s">
        <v>24</v>
      </c>
      <c r="F6" s="12" t="s">
        <v>25</v>
      </c>
      <c r="G6" s="12" t="s">
        <v>26</v>
      </c>
    </row>
    <row r="7" spans="1:7" ht="22.9">
      <c r="A7" s="54"/>
      <c r="B7" s="10" t="s">
        <v>8</v>
      </c>
      <c r="C7" s="12" t="s">
        <v>27</v>
      </c>
      <c r="D7" s="12" t="s">
        <v>28</v>
      </c>
      <c r="E7" s="61"/>
      <c r="F7" s="12" t="s">
        <v>29</v>
      </c>
      <c r="G7" s="12" t="s">
        <v>30</v>
      </c>
    </row>
    <row r="8" spans="1:7">
      <c r="A8" s="55"/>
      <c r="B8" s="9" t="s">
        <v>9</v>
      </c>
      <c r="C8" s="12" t="s">
        <v>31</v>
      </c>
      <c r="D8" s="12" t="s">
        <v>32</v>
      </c>
      <c r="E8" s="62"/>
      <c r="F8" s="12" t="s">
        <v>25</v>
      </c>
      <c r="G8" s="12" t="s">
        <v>30</v>
      </c>
    </row>
    <row r="9" spans="1:7" ht="22.9">
      <c r="A9" s="19" t="s">
        <v>10</v>
      </c>
      <c r="B9" s="10" t="s">
        <v>11</v>
      </c>
      <c r="C9" s="12" t="s">
        <v>31</v>
      </c>
      <c r="D9" s="12" t="s">
        <v>33</v>
      </c>
      <c r="E9" s="12" t="s">
        <v>24</v>
      </c>
      <c r="F9" s="12" t="s">
        <v>25</v>
      </c>
      <c r="G9" s="12" t="s">
        <v>34</v>
      </c>
    </row>
    <row r="10" spans="1:7" ht="57">
      <c r="A10" s="19" t="s">
        <v>12</v>
      </c>
      <c r="B10" s="9" t="s">
        <v>13</v>
      </c>
      <c r="C10" s="12" t="s">
        <v>31</v>
      </c>
      <c r="D10" s="12" t="s">
        <v>35</v>
      </c>
      <c r="E10" s="12" t="s">
        <v>24</v>
      </c>
      <c r="F10" s="12" t="s">
        <v>29</v>
      </c>
      <c r="G10" s="12" t="s">
        <v>26</v>
      </c>
    </row>
    <row r="11" spans="1:7">
      <c r="A11" s="59" t="s">
        <v>36</v>
      </c>
      <c r="B11" s="59"/>
      <c r="C11" s="59"/>
      <c r="D11" s="59"/>
      <c r="E11" s="59"/>
      <c r="F11" s="59"/>
      <c r="G11" s="59"/>
    </row>
  </sheetData>
  <mergeCells count="9">
    <mergeCell ref="A11:G11"/>
    <mergeCell ref="A6:A8"/>
    <mergeCell ref="E6:E8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2"/>
  <sheetViews>
    <sheetView workbookViewId="0">
      <selection activeCell="E18" sqref="E18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7.5703125" customWidth="1"/>
  </cols>
  <sheetData>
    <row r="4" spans="2:6">
      <c r="B4" s="63" t="s">
        <v>37</v>
      </c>
      <c r="C4" s="63"/>
      <c r="D4" s="63"/>
      <c r="E4" s="63"/>
      <c r="F4" s="63"/>
    </row>
    <row r="5" spans="2:6" ht="24">
      <c r="B5" s="28" t="s">
        <v>38</v>
      </c>
      <c r="C5" s="28" t="s">
        <v>39</v>
      </c>
      <c r="D5" s="28" t="s">
        <v>40</v>
      </c>
      <c r="E5" s="28" t="s">
        <v>41</v>
      </c>
      <c r="F5" s="28" t="s">
        <v>42</v>
      </c>
    </row>
    <row r="6" spans="2:6" ht="22.9">
      <c r="B6" s="29" t="s">
        <v>43</v>
      </c>
      <c r="C6" s="12" t="s">
        <v>44</v>
      </c>
      <c r="D6" s="12" t="s">
        <v>9</v>
      </c>
      <c r="E6" s="12" t="s">
        <v>45</v>
      </c>
      <c r="F6" s="12" t="s">
        <v>26</v>
      </c>
    </row>
    <row r="7" spans="2:6" ht="68.45">
      <c r="B7" s="29" t="s">
        <v>46</v>
      </c>
      <c r="C7" s="12" t="s">
        <v>44</v>
      </c>
      <c r="D7" s="12" t="s">
        <v>11</v>
      </c>
      <c r="E7" s="12" t="s">
        <v>47</v>
      </c>
      <c r="F7" s="12" t="s">
        <v>48</v>
      </c>
    </row>
    <row r="8" spans="2:6" ht="25.5" customHeight="1">
      <c r="B8" s="65" t="s">
        <v>49</v>
      </c>
      <c r="C8" s="60" t="s">
        <v>50</v>
      </c>
      <c r="D8" s="12" t="s">
        <v>13</v>
      </c>
      <c r="E8" s="60" t="s">
        <v>51</v>
      </c>
      <c r="F8" s="12" t="s">
        <v>52</v>
      </c>
    </row>
    <row r="9" spans="2:6">
      <c r="B9" s="66"/>
      <c r="C9" s="61"/>
      <c r="D9" s="12" t="s">
        <v>6</v>
      </c>
      <c r="E9" s="61"/>
      <c r="F9" s="12" t="s">
        <v>53</v>
      </c>
    </row>
    <row r="10" spans="2:6" ht="47.25" customHeight="1">
      <c r="B10" s="66"/>
      <c r="C10" s="61"/>
      <c r="D10" s="12" t="s">
        <v>54</v>
      </c>
      <c r="E10" s="61"/>
      <c r="F10" s="12" t="s">
        <v>55</v>
      </c>
    </row>
    <row r="11" spans="2:6" ht="15" customHeight="1">
      <c r="B11" s="67"/>
      <c r="C11" s="62"/>
      <c r="D11" s="12" t="s">
        <v>56</v>
      </c>
      <c r="E11" s="62"/>
      <c r="F11" s="12" t="s">
        <v>57</v>
      </c>
    </row>
    <row r="12" spans="2:6">
      <c r="B12" s="59" t="s">
        <v>36</v>
      </c>
      <c r="C12" s="59"/>
      <c r="D12" s="59"/>
      <c r="E12" s="59"/>
      <c r="F12" s="59"/>
    </row>
  </sheetData>
  <mergeCells count="5">
    <mergeCell ref="B12:F12"/>
    <mergeCell ref="B4:F4"/>
    <mergeCell ref="B8:B11"/>
    <mergeCell ref="C8:C11"/>
    <mergeCell ref="E8:E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2"/>
  <sheetViews>
    <sheetView zoomScaleNormal="100" workbookViewId="0">
      <selection activeCell="C14" sqref="C14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68" t="s">
        <v>58</v>
      </c>
      <c r="C4" s="68"/>
      <c r="D4" s="68"/>
      <c r="E4" s="68"/>
      <c r="F4" s="68"/>
      <c r="G4" s="68"/>
    </row>
    <row r="5" spans="2:7" ht="24">
      <c r="B5" s="28" t="s">
        <v>59</v>
      </c>
      <c r="C5" s="28" t="s">
        <v>60</v>
      </c>
      <c r="D5" s="28" t="s">
        <v>61</v>
      </c>
      <c r="E5" s="28" t="s">
        <v>62</v>
      </c>
      <c r="F5" s="28" t="s">
        <v>63</v>
      </c>
      <c r="G5" s="28" t="s">
        <v>64</v>
      </c>
    </row>
    <row r="6" spans="2:7" ht="22.9">
      <c r="B6" s="29" t="s">
        <v>43</v>
      </c>
      <c r="C6" s="12" t="s">
        <v>9</v>
      </c>
      <c r="D6" s="1" t="s">
        <v>31</v>
      </c>
      <c r="E6" s="1" t="s">
        <v>65</v>
      </c>
      <c r="F6" s="1" t="s">
        <v>25</v>
      </c>
      <c r="G6" s="1" t="s">
        <v>66</v>
      </c>
    </row>
    <row r="7" spans="2:7" ht="22.9">
      <c r="B7" s="29" t="s">
        <v>46</v>
      </c>
      <c r="C7" s="12" t="s">
        <v>11</v>
      </c>
      <c r="D7" s="9" t="s">
        <v>31</v>
      </c>
      <c r="E7" s="9" t="s">
        <v>67</v>
      </c>
      <c r="F7" s="9" t="s">
        <v>25</v>
      </c>
      <c r="G7" s="9" t="s">
        <v>68</v>
      </c>
    </row>
    <row r="8" spans="2:7">
      <c r="B8" s="69" t="s">
        <v>49</v>
      </c>
      <c r="C8" s="12" t="s">
        <v>13</v>
      </c>
      <c r="D8" s="21" t="s">
        <v>31</v>
      </c>
      <c r="E8" s="21" t="s">
        <v>65</v>
      </c>
      <c r="F8" s="72" t="s">
        <v>25</v>
      </c>
      <c r="G8" s="21" t="s">
        <v>68</v>
      </c>
    </row>
    <row r="9" spans="2:7">
      <c r="B9" s="70"/>
      <c r="C9" s="12" t="s">
        <v>6</v>
      </c>
      <c r="D9" s="21" t="s">
        <v>22</v>
      </c>
      <c r="E9" s="21" t="s">
        <v>69</v>
      </c>
      <c r="F9" s="73"/>
      <c r="G9" s="21" t="s">
        <v>68</v>
      </c>
    </row>
    <row r="10" spans="2:7">
      <c r="B10" s="70"/>
      <c r="C10" s="12" t="s">
        <v>54</v>
      </c>
      <c r="D10" s="21" t="s">
        <v>70</v>
      </c>
      <c r="E10" s="21" t="s">
        <v>65</v>
      </c>
      <c r="F10" s="73"/>
      <c r="G10" s="21" t="s">
        <v>66</v>
      </c>
    </row>
    <row r="11" spans="2:7">
      <c r="B11" s="71"/>
      <c r="C11" s="12" t="s">
        <v>56</v>
      </c>
      <c r="D11" s="21" t="s">
        <v>31</v>
      </c>
      <c r="E11" s="21" t="s">
        <v>71</v>
      </c>
      <c r="F11" s="74"/>
      <c r="G11" s="21" t="s">
        <v>66</v>
      </c>
    </row>
    <row r="12" spans="2:7">
      <c r="B12" s="68" t="s">
        <v>36</v>
      </c>
      <c r="C12" s="68"/>
      <c r="D12" s="68"/>
      <c r="E12" s="68"/>
      <c r="F12" s="68"/>
      <c r="G12" s="68"/>
    </row>
  </sheetData>
  <mergeCells count="4">
    <mergeCell ref="B4:G4"/>
    <mergeCell ref="B12:G12"/>
    <mergeCell ref="B8:B11"/>
    <mergeCell ref="F8:F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26"/>
  <sheetViews>
    <sheetView topLeftCell="B2" zoomScaleNormal="100" workbookViewId="0">
      <selection activeCell="B3" sqref="B1:I1048576"/>
    </sheetView>
  </sheetViews>
  <sheetFormatPr defaultColWidth="11.42578125" defaultRowHeight="13.9"/>
  <cols>
    <col min="1" max="1" width="8.85546875" customWidth="1"/>
    <col min="2" max="2" width="19.7109375" customWidth="1"/>
    <col min="3" max="3" width="14.5703125" customWidth="1"/>
    <col min="4" max="4" width="17.42578125" customWidth="1"/>
    <col min="5" max="5" width="8.5703125" customWidth="1"/>
    <col min="6" max="6" width="13" customWidth="1"/>
    <col min="7" max="7" width="10.42578125" customWidth="1"/>
    <col min="8" max="8" width="9.5703125" customWidth="1"/>
    <col min="9" max="9" width="7.7109375" customWidth="1"/>
    <col min="10" max="10" width="8.5703125" customWidth="1"/>
    <col min="11" max="11" width="4.42578125" customWidth="1"/>
  </cols>
  <sheetData>
    <row r="2" spans="1:9">
      <c r="A2" s="68" t="s">
        <v>72</v>
      </c>
      <c r="B2" s="68"/>
      <c r="C2" s="68"/>
      <c r="D2" s="68"/>
      <c r="E2" s="68"/>
      <c r="F2" s="68"/>
      <c r="G2" s="68"/>
      <c r="H2" s="68"/>
    </row>
    <row r="3" spans="1:9" ht="33.6" customHeight="1">
      <c r="A3" s="64" t="s">
        <v>73</v>
      </c>
      <c r="B3" s="64" t="s">
        <v>74</v>
      </c>
      <c r="C3" s="64" t="s">
        <v>75</v>
      </c>
      <c r="D3" s="64" t="s">
        <v>76</v>
      </c>
      <c r="E3" s="64"/>
      <c r="F3" s="64" t="s">
        <v>20</v>
      </c>
      <c r="G3" s="28" t="s">
        <v>77</v>
      </c>
      <c r="H3" s="28" t="s">
        <v>78</v>
      </c>
      <c r="I3" s="28" t="s">
        <v>79</v>
      </c>
    </row>
    <row r="4" spans="1:9">
      <c r="A4" s="64"/>
      <c r="B4" s="64"/>
      <c r="C4" s="64"/>
      <c r="D4" s="28" t="s">
        <v>80</v>
      </c>
      <c r="E4" s="28" t="s">
        <v>81</v>
      </c>
      <c r="F4" s="64"/>
      <c r="G4" s="28" t="s">
        <v>82</v>
      </c>
      <c r="H4" s="28" t="s">
        <v>82</v>
      </c>
      <c r="I4" s="28" t="s">
        <v>83</v>
      </c>
    </row>
    <row r="5" spans="1:9">
      <c r="A5" s="75" t="s">
        <v>84</v>
      </c>
      <c r="B5" s="29" t="s">
        <v>85</v>
      </c>
      <c r="C5" s="12" t="s">
        <v>31</v>
      </c>
      <c r="D5" s="12" t="s">
        <v>86</v>
      </c>
      <c r="E5" s="31">
        <v>1</v>
      </c>
      <c r="F5" s="12" t="s">
        <v>30</v>
      </c>
      <c r="G5" s="18">
        <v>0</v>
      </c>
      <c r="H5" s="18">
        <v>7000</v>
      </c>
      <c r="I5" s="48">
        <f>G5/H5</f>
        <v>0</v>
      </c>
    </row>
    <row r="6" spans="1:9">
      <c r="A6" s="76"/>
      <c r="B6" s="29" t="s">
        <v>87</v>
      </c>
      <c r="C6" s="12" t="s">
        <v>88</v>
      </c>
      <c r="D6" s="12" t="s">
        <v>86</v>
      </c>
      <c r="E6" s="31">
        <v>1</v>
      </c>
      <c r="F6" s="12" t="s">
        <v>30</v>
      </c>
      <c r="G6" s="18">
        <v>0</v>
      </c>
      <c r="H6" s="18">
        <v>1600</v>
      </c>
      <c r="I6" s="48">
        <f t="shared" ref="I6:I13" si="0">G6/H6</f>
        <v>0</v>
      </c>
    </row>
    <row r="7" spans="1:9">
      <c r="A7" s="77"/>
      <c r="B7" s="29" t="s">
        <v>89</v>
      </c>
      <c r="C7" s="12" t="s">
        <v>31</v>
      </c>
      <c r="D7" s="12" t="s">
        <v>86</v>
      </c>
      <c r="E7" s="31">
        <v>1</v>
      </c>
      <c r="F7" s="12" t="s">
        <v>30</v>
      </c>
      <c r="G7" s="18">
        <v>0</v>
      </c>
      <c r="H7" s="18">
        <v>9700</v>
      </c>
      <c r="I7" s="48">
        <f t="shared" si="0"/>
        <v>0</v>
      </c>
    </row>
    <row r="8" spans="1:9" ht="34.15">
      <c r="A8" s="75" t="s">
        <v>90</v>
      </c>
      <c r="B8" s="29" t="s">
        <v>11</v>
      </c>
      <c r="C8" s="12" t="s">
        <v>31</v>
      </c>
      <c r="D8" s="12" t="s">
        <v>44</v>
      </c>
      <c r="E8" s="31">
        <v>1</v>
      </c>
      <c r="F8" s="32" t="s">
        <v>91</v>
      </c>
      <c r="G8" s="18">
        <v>440</v>
      </c>
      <c r="H8" s="18">
        <v>31333</v>
      </c>
      <c r="I8" s="48">
        <f t="shared" si="0"/>
        <v>1.4042702581942361E-2</v>
      </c>
    </row>
    <row r="9" spans="1:9" ht="57">
      <c r="A9" s="77"/>
      <c r="B9" s="29" t="s">
        <v>92</v>
      </c>
      <c r="C9" s="12" t="s">
        <v>31</v>
      </c>
      <c r="D9" s="12" t="s">
        <v>93</v>
      </c>
      <c r="E9" s="34" t="s">
        <v>94</v>
      </c>
      <c r="F9" s="12" t="s">
        <v>95</v>
      </c>
      <c r="G9" s="18">
        <v>40</v>
      </c>
      <c r="H9" s="18">
        <v>3400</v>
      </c>
      <c r="I9" s="48">
        <f t="shared" si="0"/>
        <v>1.1764705882352941E-2</v>
      </c>
    </row>
    <row r="10" spans="1:9" ht="22.9">
      <c r="A10" s="75" t="s">
        <v>96</v>
      </c>
      <c r="B10" s="29" t="s">
        <v>8</v>
      </c>
      <c r="C10" s="12" t="s">
        <v>97</v>
      </c>
      <c r="D10" s="12" t="s">
        <v>98</v>
      </c>
      <c r="E10" s="12" t="s">
        <v>99</v>
      </c>
      <c r="F10" s="12" t="s">
        <v>30</v>
      </c>
      <c r="G10" s="18">
        <v>0</v>
      </c>
      <c r="H10" s="18">
        <v>500</v>
      </c>
      <c r="I10" s="48">
        <f t="shared" si="0"/>
        <v>0</v>
      </c>
    </row>
    <row r="11" spans="1:9" ht="39" customHeight="1">
      <c r="A11" s="76"/>
      <c r="B11" s="29" t="s">
        <v>6</v>
      </c>
      <c r="C11" s="12" t="s">
        <v>22</v>
      </c>
      <c r="D11" s="12" t="s">
        <v>100</v>
      </c>
      <c r="E11" s="12" t="s">
        <v>101</v>
      </c>
      <c r="F11" s="12" t="s">
        <v>102</v>
      </c>
      <c r="G11" s="18">
        <v>250</v>
      </c>
      <c r="H11" s="18">
        <v>2300</v>
      </c>
      <c r="I11" s="48">
        <f t="shared" si="0"/>
        <v>0.10869565217391304</v>
      </c>
    </row>
    <row r="12" spans="1:9" ht="22.9">
      <c r="A12" s="76"/>
      <c r="B12" s="29" t="s">
        <v>103</v>
      </c>
      <c r="C12" s="12" t="s">
        <v>31</v>
      </c>
      <c r="D12" s="12" t="s">
        <v>104</v>
      </c>
      <c r="E12" s="34" t="s">
        <v>105</v>
      </c>
      <c r="F12" s="12" t="s">
        <v>30</v>
      </c>
      <c r="G12" s="18">
        <v>0</v>
      </c>
      <c r="H12" s="18">
        <v>2750</v>
      </c>
      <c r="I12" s="48">
        <f t="shared" si="0"/>
        <v>0</v>
      </c>
    </row>
    <row r="13" spans="1:9">
      <c r="A13" s="77"/>
      <c r="B13" s="29" t="s">
        <v>106</v>
      </c>
      <c r="C13" s="12" t="s">
        <v>31</v>
      </c>
      <c r="D13" s="12" t="s">
        <v>44</v>
      </c>
      <c r="E13" s="31">
        <v>1</v>
      </c>
      <c r="F13" s="12" t="s">
        <v>30</v>
      </c>
      <c r="G13" s="18">
        <v>0</v>
      </c>
      <c r="H13" s="18">
        <v>14000</v>
      </c>
      <c r="I13" s="48">
        <f t="shared" si="0"/>
        <v>0</v>
      </c>
    </row>
    <row r="14" spans="1:9">
      <c r="A14" s="68" t="s">
        <v>36</v>
      </c>
      <c r="B14" s="68"/>
      <c r="C14" s="68"/>
      <c r="D14" s="68"/>
      <c r="E14" s="68"/>
      <c r="F14" s="68"/>
      <c r="G14" s="68"/>
      <c r="H14" s="68"/>
    </row>
    <row r="18" spans="2:9" ht="14.45">
      <c r="B18" s="26" t="s">
        <v>107</v>
      </c>
      <c r="C18" s="26" t="s">
        <v>108</v>
      </c>
      <c r="F18" s="26" t="s">
        <v>107</v>
      </c>
      <c r="G18" s="26" t="s">
        <v>108</v>
      </c>
      <c r="H18" s="26" t="s">
        <v>109</v>
      </c>
      <c r="I18" s="26" t="s">
        <v>110</v>
      </c>
    </row>
    <row r="19" spans="2:9" ht="14.45">
      <c r="B19" s="27" t="s">
        <v>111</v>
      </c>
      <c r="C19" s="27" t="s">
        <v>90</v>
      </c>
      <c r="F19" s="27" t="s">
        <v>111</v>
      </c>
      <c r="G19" s="27" t="s">
        <v>90</v>
      </c>
      <c r="H19" s="27">
        <v>5644</v>
      </c>
      <c r="I19" s="27" t="s">
        <v>112</v>
      </c>
    </row>
    <row r="20" spans="2:9" ht="14.45">
      <c r="B20" s="27" t="s">
        <v>113</v>
      </c>
      <c r="C20" s="27" t="s">
        <v>96</v>
      </c>
      <c r="F20" s="27" t="s">
        <v>113</v>
      </c>
      <c r="G20" s="27" t="s">
        <v>96</v>
      </c>
      <c r="H20" s="27">
        <v>5653</v>
      </c>
      <c r="I20" s="27" t="s">
        <v>114</v>
      </c>
    </row>
    <row r="21" spans="2:9" ht="14.45">
      <c r="B21" s="27" t="s">
        <v>115</v>
      </c>
      <c r="C21" s="27" t="s">
        <v>90</v>
      </c>
      <c r="F21" s="27" t="s">
        <v>115</v>
      </c>
      <c r="G21" s="27" t="s">
        <v>90</v>
      </c>
      <c r="H21" s="27">
        <v>5644</v>
      </c>
      <c r="I21" s="27" t="s">
        <v>112</v>
      </c>
    </row>
    <row r="22" spans="2:9" ht="14.45">
      <c r="B22" s="27" t="s">
        <v>116</v>
      </c>
      <c r="C22" s="27" t="s">
        <v>96</v>
      </c>
      <c r="F22" s="27" t="s">
        <v>116</v>
      </c>
      <c r="G22" s="27" t="s">
        <v>96</v>
      </c>
      <c r="H22" s="27">
        <v>5653</v>
      </c>
      <c r="I22" s="27" t="s">
        <v>114</v>
      </c>
    </row>
    <row r="23" spans="2:9" ht="14.45">
      <c r="B23" s="27" t="s">
        <v>117</v>
      </c>
      <c r="C23" s="27" t="s">
        <v>96</v>
      </c>
      <c r="F23" s="27" t="s">
        <v>117</v>
      </c>
      <c r="G23" s="27" t="s">
        <v>96</v>
      </c>
      <c r="H23" s="27">
        <v>5653</v>
      </c>
      <c r="I23" s="27" t="s">
        <v>114</v>
      </c>
    </row>
    <row r="24" spans="2:9" ht="14.45">
      <c r="B24" s="27" t="s">
        <v>118</v>
      </c>
      <c r="C24" s="27" t="s">
        <v>84</v>
      </c>
      <c r="F24" s="27" t="s">
        <v>118</v>
      </c>
      <c r="G24" s="27" t="s">
        <v>84</v>
      </c>
      <c r="H24" s="27">
        <v>5615</v>
      </c>
      <c r="I24" s="41" t="s">
        <v>119</v>
      </c>
    </row>
    <row r="25" spans="2:9" ht="14.45">
      <c r="B25" s="27" t="s">
        <v>120</v>
      </c>
      <c r="C25" s="27" t="s">
        <v>84</v>
      </c>
      <c r="F25" s="27" t="s">
        <v>120</v>
      </c>
      <c r="G25" s="27" t="s">
        <v>84</v>
      </c>
      <c r="H25" s="27">
        <v>5615</v>
      </c>
      <c r="I25" s="27" t="s">
        <v>121</v>
      </c>
    </row>
    <row r="26" spans="2:9" ht="14.45">
      <c r="B26" s="27" t="s">
        <v>122</v>
      </c>
      <c r="C26" s="27" t="s">
        <v>96</v>
      </c>
      <c r="F26" s="27" t="s">
        <v>122</v>
      </c>
      <c r="G26" s="27" t="s">
        <v>96</v>
      </c>
      <c r="H26" s="27">
        <v>5655</v>
      </c>
      <c r="I26" s="27" t="s">
        <v>112</v>
      </c>
    </row>
  </sheetData>
  <autoFilter ref="B18:C26" xr:uid="{00000000-0009-0000-0000-000004000000}"/>
  <mergeCells count="10">
    <mergeCell ref="A3:A4"/>
    <mergeCell ref="D3:E3"/>
    <mergeCell ref="F3:F4"/>
    <mergeCell ref="A2:H2"/>
    <mergeCell ref="A14:H14"/>
    <mergeCell ref="B3:B4"/>
    <mergeCell ref="C3:C4"/>
    <mergeCell ref="A5:A7"/>
    <mergeCell ref="A8:A9"/>
    <mergeCell ref="A10:A1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3"/>
  <sheetViews>
    <sheetView topLeftCell="G1" zoomScaleNormal="100" workbookViewId="0">
      <selection activeCell="N9" sqref="N9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81" t="s">
        <v>123</v>
      </c>
      <c r="C2" s="82"/>
      <c r="D2" s="82"/>
      <c r="E2" s="82"/>
      <c r="F2" s="82"/>
      <c r="G2" s="82"/>
    </row>
    <row r="3" spans="2:13" ht="28.5" customHeight="1">
      <c r="B3" s="64" t="s">
        <v>73</v>
      </c>
      <c r="C3" s="64" t="s">
        <v>74</v>
      </c>
      <c r="D3" s="64" t="s">
        <v>75</v>
      </c>
      <c r="E3" s="28" t="s">
        <v>124</v>
      </c>
      <c r="F3" s="28" t="s">
        <v>125</v>
      </c>
      <c r="G3" s="28" t="s">
        <v>78</v>
      </c>
      <c r="I3" s="83" t="s">
        <v>74</v>
      </c>
      <c r="J3" s="36" t="s">
        <v>124</v>
      </c>
      <c r="K3" s="36" t="s">
        <v>125</v>
      </c>
      <c r="L3" s="36" t="s">
        <v>78</v>
      </c>
      <c r="M3" s="83" t="s">
        <v>126</v>
      </c>
    </row>
    <row r="4" spans="2:13" ht="15.75" customHeight="1">
      <c r="B4" s="64"/>
      <c r="C4" s="64"/>
      <c r="D4" s="64"/>
      <c r="E4" s="28" t="s">
        <v>82</v>
      </c>
      <c r="F4" s="28" t="s">
        <v>82</v>
      </c>
      <c r="G4" s="28" t="s">
        <v>82</v>
      </c>
      <c r="I4" s="83"/>
      <c r="J4" s="36" t="s">
        <v>82</v>
      </c>
      <c r="K4" s="36" t="s">
        <v>82</v>
      </c>
      <c r="L4" s="36" t="s">
        <v>82</v>
      </c>
      <c r="M4" s="83"/>
    </row>
    <row r="5" spans="2:13" ht="14.25" customHeight="1">
      <c r="B5" s="76" t="s">
        <v>84</v>
      </c>
      <c r="C5" s="33" t="s">
        <v>85</v>
      </c>
      <c r="D5" s="30" t="s">
        <v>31</v>
      </c>
      <c r="E5" s="35">
        <v>6872</v>
      </c>
      <c r="F5" s="35">
        <v>7300</v>
      </c>
      <c r="G5" s="35">
        <v>7000</v>
      </c>
      <c r="I5" s="33" t="s">
        <v>85</v>
      </c>
      <c r="J5" s="35">
        <v>6872</v>
      </c>
      <c r="K5" s="35">
        <v>7300</v>
      </c>
      <c r="L5" s="35">
        <v>7000</v>
      </c>
      <c r="M5" s="37">
        <f>K5/J5*100-100</f>
        <v>6.2281722933643806</v>
      </c>
    </row>
    <row r="6" spans="2:13" ht="14.25" customHeight="1">
      <c r="B6" s="76"/>
      <c r="C6" s="29" t="s">
        <v>87</v>
      </c>
      <c r="D6" s="12" t="s">
        <v>88</v>
      </c>
      <c r="E6" s="18">
        <v>1511</v>
      </c>
      <c r="F6" s="18">
        <v>1800</v>
      </c>
      <c r="G6" s="18">
        <v>1600</v>
      </c>
      <c r="I6" s="29" t="s">
        <v>87</v>
      </c>
      <c r="J6" s="18">
        <v>1511</v>
      </c>
      <c r="K6" s="18">
        <v>1800</v>
      </c>
      <c r="L6" s="18">
        <v>1600</v>
      </c>
      <c r="M6" s="38">
        <f t="shared" ref="M6:M12" si="0">K6/J6*100-100</f>
        <v>19.126406353408342</v>
      </c>
    </row>
    <row r="7" spans="2:13" ht="14.25" customHeight="1">
      <c r="B7" s="77"/>
      <c r="C7" s="29" t="s">
        <v>89</v>
      </c>
      <c r="D7" s="12" t="s">
        <v>31</v>
      </c>
      <c r="E7" s="18">
        <v>7303</v>
      </c>
      <c r="F7" s="18">
        <v>12000</v>
      </c>
      <c r="G7" s="18">
        <v>9700</v>
      </c>
      <c r="I7" s="29" t="s">
        <v>89</v>
      </c>
      <c r="J7" s="18">
        <v>7303</v>
      </c>
      <c r="K7" s="18">
        <v>12000</v>
      </c>
      <c r="L7" s="18">
        <v>9700</v>
      </c>
      <c r="M7" s="39">
        <f t="shared" si="0"/>
        <v>64.316034506367259</v>
      </c>
    </row>
    <row r="8" spans="2:13" ht="14.25" customHeight="1">
      <c r="B8" s="78" t="s">
        <v>90</v>
      </c>
      <c r="C8" s="29" t="s">
        <v>11</v>
      </c>
      <c r="D8" s="12" t="s">
        <v>31</v>
      </c>
      <c r="E8" s="3">
        <v>5667</v>
      </c>
      <c r="F8" s="3">
        <v>35000</v>
      </c>
      <c r="G8" s="18">
        <v>31333</v>
      </c>
      <c r="I8" s="29" t="s">
        <v>11</v>
      </c>
      <c r="J8" s="3">
        <v>5667</v>
      </c>
      <c r="K8" s="3">
        <v>35000</v>
      </c>
      <c r="L8" s="18">
        <v>31333</v>
      </c>
      <c r="M8" s="40">
        <f t="shared" si="0"/>
        <v>517.61072878066</v>
      </c>
    </row>
    <row r="9" spans="2:13" ht="14.25" customHeight="1">
      <c r="B9" s="79"/>
      <c r="C9" s="29" t="s">
        <v>92</v>
      </c>
      <c r="D9" s="12" t="s">
        <v>31</v>
      </c>
      <c r="E9" s="2">
        <v>300</v>
      </c>
      <c r="F9" s="2">
        <v>7000</v>
      </c>
      <c r="G9" s="18">
        <v>3400</v>
      </c>
      <c r="I9" s="29" t="s">
        <v>92</v>
      </c>
      <c r="J9" s="2">
        <v>400</v>
      </c>
      <c r="K9" s="2">
        <v>7000</v>
      </c>
      <c r="L9" s="18">
        <v>3400</v>
      </c>
      <c r="M9" s="40">
        <f t="shared" si="0"/>
        <v>1650</v>
      </c>
    </row>
    <row r="10" spans="2:13" ht="14.25" customHeight="1">
      <c r="B10" s="78" t="s">
        <v>96</v>
      </c>
      <c r="C10" s="29" t="s">
        <v>8</v>
      </c>
      <c r="D10" s="12" t="s">
        <v>97</v>
      </c>
      <c r="E10" s="2">
        <v>167</v>
      </c>
      <c r="F10" s="2">
        <v>667</v>
      </c>
      <c r="G10" s="18">
        <v>500</v>
      </c>
      <c r="I10" s="29" t="s">
        <v>8</v>
      </c>
      <c r="J10" s="2">
        <v>167</v>
      </c>
      <c r="K10" s="2">
        <v>667</v>
      </c>
      <c r="L10" s="18">
        <v>500</v>
      </c>
      <c r="M10" s="40">
        <f t="shared" si="0"/>
        <v>299.40119760479041</v>
      </c>
    </row>
    <row r="11" spans="2:13" ht="14.25" customHeight="1">
      <c r="B11" s="80"/>
      <c r="C11" s="29" t="s">
        <v>6</v>
      </c>
      <c r="D11" s="12" t="s">
        <v>22</v>
      </c>
      <c r="E11" s="2">
        <v>1500</v>
      </c>
      <c r="F11" s="18">
        <v>5000</v>
      </c>
      <c r="G11" s="18">
        <v>2300</v>
      </c>
      <c r="I11" s="29" t="s">
        <v>6</v>
      </c>
      <c r="J11" s="2">
        <v>1500</v>
      </c>
      <c r="K11" s="18">
        <v>5000</v>
      </c>
      <c r="L11" s="18">
        <v>2300</v>
      </c>
      <c r="M11" s="39">
        <f t="shared" si="0"/>
        <v>233.33333333333337</v>
      </c>
    </row>
    <row r="12" spans="2:13" ht="14.25" customHeight="1">
      <c r="B12" s="80"/>
      <c r="C12" s="29" t="s">
        <v>103</v>
      </c>
      <c r="D12" s="12" t="s">
        <v>31</v>
      </c>
      <c r="E12" s="2">
        <v>1500</v>
      </c>
      <c r="F12" s="18">
        <v>4250</v>
      </c>
      <c r="G12" s="18">
        <v>2750</v>
      </c>
      <c r="I12" s="29" t="s">
        <v>103</v>
      </c>
      <c r="J12" s="2">
        <v>1500</v>
      </c>
      <c r="K12" s="18">
        <v>4250</v>
      </c>
      <c r="L12" s="18">
        <v>2750</v>
      </c>
      <c r="M12" s="39">
        <f t="shared" si="0"/>
        <v>183.33333333333337</v>
      </c>
    </row>
    <row r="13" spans="2:13" ht="14.25" customHeight="1">
      <c r="B13" s="79"/>
      <c r="C13" s="29" t="s">
        <v>106</v>
      </c>
      <c r="D13" s="12" t="s">
        <v>31</v>
      </c>
      <c r="E13" s="2">
        <v>9500</v>
      </c>
      <c r="F13" s="18">
        <v>14000</v>
      </c>
      <c r="G13" s="18">
        <v>14000</v>
      </c>
      <c r="I13" s="29" t="s">
        <v>106</v>
      </c>
      <c r="J13" s="2">
        <v>9500</v>
      </c>
      <c r="K13" s="18">
        <v>14000</v>
      </c>
      <c r="L13" s="18">
        <v>14000</v>
      </c>
      <c r="M13" s="38">
        <f t="shared" ref="M13" si="1">K13/J13*100-100</f>
        <v>47.368421052631561</v>
      </c>
    </row>
  </sheetData>
  <mergeCells count="9">
    <mergeCell ref="B5:B7"/>
    <mergeCell ref="B8:B9"/>
    <mergeCell ref="B10:B13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1"/>
  <sheetViews>
    <sheetView topLeftCell="A11" zoomScaleNormal="100" workbookViewId="0">
      <selection activeCell="K30" sqref="K30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49" t="s">
        <v>127</v>
      </c>
      <c r="B2" s="11">
        <v>2019</v>
      </c>
      <c r="C2" s="11">
        <v>2020</v>
      </c>
      <c r="D2" s="11">
        <v>2021</v>
      </c>
      <c r="E2" s="11">
        <v>2022</v>
      </c>
      <c r="F2" s="11">
        <v>2023</v>
      </c>
      <c r="G2" s="11" t="s">
        <v>128</v>
      </c>
      <c r="H2" s="11" t="s">
        <v>129</v>
      </c>
    </row>
    <row r="3" spans="1:9">
      <c r="A3" s="22" t="s">
        <v>103</v>
      </c>
      <c r="B3" s="5">
        <v>4419.1173706418867</v>
      </c>
      <c r="C3" s="5">
        <v>4488.2217868119224</v>
      </c>
      <c r="D3" s="5">
        <v>5047.2256789590938</v>
      </c>
      <c r="E3" s="5">
        <v>6224.8325841901906</v>
      </c>
      <c r="F3" s="5">
        <v>7439.9240811355912</v>
      </c>
      <c r="G3" s="5">
        <f t="shared" ref="G3" si="0">AVERAGE(B3:F3)</f>
        <v>5523.8643003477373</v>
      </c>
      <c r="H3" s="5">
        <f>SUM(B3:F3)/5</f>
        <v>5523.8643003477373</v>
      </c>
      <c r="I3" s="20"/>
    </row>
    <row r="4" spans="1:9">
      <c r="A4" s="25" t="s">
        <v>130</v>
      </c>
      <c r="B4" s="5">
        <v>6578</v>
      </c>
      <c r="C4" s="5">
        <v>8083</v>
      </c>
      <c r="D4" s="5">
        <v>7795</v>
      </c>
      <c r="E4" s="5">
        <v>8802</v>
      </c>
      <c r="F4" s="5">
        <v>11985</v>
      </c>
      <c r="G4" s="5">
        <v>8649</v>
      </c>
      <c r="H4" s="5">
        <f t="shared" ref="H4:H7" si="1">SUM(B4:F4)/5</f>
        <v>8648.6</v>
      </c>
      <c r="I4" s="20"/>
    </row>
    <row r="5" spans="1:9">
      <c r="A5" s="24" t="s">
        <v>92</v>
      </c>
      <c r="B5" s="5">
        <v>2024.5</v>
      </c>
      <c r="C5" s="5">
        <v>1473.350427350427</v>
      </c>
      <c r="D5" s="5">
        <v>2211.7722222222219</v>
      </c>
      <c r="E5" s="5">
        <v>3117.4747674987761</v>
      </c>
      <c r="F5" s="5">
        <v>2981.2937106918239</v>
      </c>
      <c r="G5" s="5">
        <f t="shared" ref="G5:G7" si="2">AVERAGE(B5:F5)</f>
        <v>2361.6782255526496</v>
      </c>
      <c r="H5" s="5">
        <f t="shared" si="1"/>
        <v>2361.6782255526496</v>
      </c>
      <c r="I5" s="20"/>
    </row>
    <row r="6" spans="1:9">
      <c r="A6" s="24" t="s">
        <v>6</v>
      </c>
      <c r="B6" s="5">
        <v>2612.8848452883258</v>
      </c>
      <c r="C6" s="5">
        <v>2731.183951465202</v>
      </c>
      <c r="D6" s="5">
        <v>3021.684668871384</v>
      </c>
      <c r="E6" s="5">
        <v>3667.7072329063471</v>
      </c>
      <c r="F6" s="5">
        <v>4006.107098425086</v>
      </c>
      <c r="G6" s="5">
        <f t="shared" si="2"/>
        <v>3207.9135593912688</v>
      </c>
      <c r="H6" s="5">
        <f t="shared" si="1"/>
        <v>3207.9135593912688</v>
      </c>
      <c r="I6" s="20"/>
    </row>
    <row r="7" spans="1:9">
      <c r="A7" s="24" t="s">
        <v>8</v>
      </c>
      <c r="B7" s="5">
        <v>1575.3242205677591</v>
      </c>
      <c r="C7" s="5">
        <v>1347.1870839251451</v>
      </c>
      <c r="D7" s="5">
        <v>1272.3754644236681</v>
      </c>
      <c r="E7" s="5">
        <v>2212.7655848148038</v>
      </c>
      <c r="F7" s="5">
        <v>2622.6002301634048</v>
      </c>
      <c r="G7" s="5">
        <f t="shared" si="2"/>
        <v>1806.0505167789561</v>
      </c>
      <c r="H7" s="5">
        <f t="shared" si="1"/>
        <v>1806.0505167789561</v>
      </c>
      <c r="I7" s="20"/>
    </row>
    <row r="8" spans="1:9">
      <c r="A8" s="22" t="s">
        <v>131</v>
      </c>
      <c r="B8" s="5">
        <v>7117.3333333333321</v>
      </c>
      <c r="C8" s="5">
        <v>8517.8333333333339</v>
      </c>
      <c r="D8" s="5">
        <v>8872.9166666666661</v>
      </c>
      <c r="E8" s="5">
        <v>9110.6666666666642</v>
      </c>
      <c r="F8" s="5">
        <v>10401.13606352605</v>
      </c>
      <c r="G8" s="5">
        <f t="shared" ref="G8:G11" si="3">AVERAGE(B8:F8)</f>
        <v>8803.9772127052092</v>
      </c>
      <c r="H8" s="5">
        <f t="shared" ref="H8:H11" si="4">SUM(B8:F8)/5</f>
        <v>8803.9772127052092</v>
      </c>
    </row>
    <row r="9" spans="1:9">
      <c r="A9" s="43" t="s">
        <v>132</v>
      </c>
      <c r="B9" s="42">
        <v>4384</v>
      </c>
      <c r="C9" s="42">
        <v>4667</v>
      </c>
      <c r="D9" s="42">
        <v>6470</v>
      </c>
      <c r="E9" s="42">
        <v>8027</v>
      </c>
      <c r="F9" s="42">
        <v>7834</v>
      </c>
      <c r="G9" s="42">
        <f t="shared" si="3"/>
        <v>6276.4</v>
      </c>
      <c r="H9" s="42">
        <f t="shared" si="4"/>
        <v>6276.4</v>
      </c>
    </row>
    <row r="10" spans="1:9">
      <c r="A10" s="44" t="s">
        <v>87</v>
      </c>
      <c r="B10" s="42">
        <v>1060</v>
      </c>
      <c r="C10" s="42">
        <v>1136</v>
      </c>
      <c r="D10" s="42">
        <v>1226</v>
      </c>
      <c r="E10" s="42">
        <v>1897</v>
      </c>
      <c r="F10" s="42">
        <v>2238</v>
      </c>
      <c r="G10" s="42">
        <f t="shared" si="3"/>
        <v>1511.4</v>
      </c>
      <c r="H10" s="42">
        <f t="shared" si="4"/>
        <v>1511.4</v>
      </c>
    </row>
    <row r="11" spans="1:9">
      <c r="A11" s="43" t="s">
        <v>133</v>
      </c>
      <c r="B11" s="42">
        <v>5174</v>
      </c>
      <c r="C11" s="42">
        <v>5481</v>
      </c>
      <c r="D11" s="42">
        <v>7564</v>
      </c>
      <c r="E11" s="42">
        <v>8609</v>
      </c>
      <c r="F11" s="42">
        <v>9687</v>
      </c>
      <c r="G11" s="42">
        <f t="shared" si="3"/>
        <v>7303</v>
      </c>
      <c r="H11" s="42">
        <f t="shared" si="4"/>
        <v>7303</v>
      </c>
    </row>
    <row r="12" spans="1:9" ht="14.45" thickBot="1">
      <c r="A12" s="7"/>
      <c r="B12" s="7"/>
      <c r="D12" s="7"/>
      <c r="E12" s="7"/>
      <c r="F12" s="7"/>
      <c r="G12" s="7"/>
      <c r="H12" s="7"/>
    </row>
    <row r="13" spans="1:9">
      <c r="A13" s="16" t="s">
        <v>134</v>
      </c>
      <c r="B13" s="7"/>
      <c r="D13" s="7"/>
      <c r="E13" s="7"/>
      <c r="F13" s="7"/>
      <c r="G13" s="7"/>
      <c r="H13" s="7"/>
    </row>
    <row r="14" spans="1:9">
      <c r="A14" s="45" t="s">
        <v>135</v>
      </c>
      <c r="B14" s="7"/>
      <c r="D14" s="7"/>
      <c r="E14" s="7"/>
      <c r="F14" s="7"/>
      <c r="G14" s="7"/>
      <c r="H14" s="7"/>
    </row>
    <row r="15" spans="1:9">
      <c r="A15" s="14" t="s">
        <v>136</v>
      </c>
      <c r="D15" s="7"/>
      <c r="E15" s="7"/>
      <c r="F15" s="7"/>
      <c r="G15" s="7"/>
      <c r="H15" s="7"/>
    </row>
    <row r="16" spans="1:9" ht="23.45" thickBot="1">
      <c r="A16" s="15" t="s">
        <v>137</v>
      </c>
      <c r="D16" s="7"/>
      <c r="E16" s="7"/>
      <c r="F16" s="7"/>
      <c r="G16" s="7"/>
      <c r="H16" s="7"/>
    </row>
    <row r="17" spans="1:8">
      <c r="C17" s="23"/>
      <c r="D17" s="7"/>
      <c r="E17" s="7"/>
      <c r="F17" s="7"/>
      <c r="G17" s="7"/>
      <c r="H17" s="7"/>
    </row>
    <row r="18" spans="1:8">
      <c r="C18" s="23"/>
      <c r="D18" s="7"/>
      <c r="E18" s="7"/>
      <c r="F18" s="7"/>
      <c r="G18" s="7"/>
      <c r="H18" s="7"/>
    </row>
    <row r="19" spans="1:8">
      <c r="C19" s="7"/>
      <c r="D19" s="7"/>
      <c r="E19" s="7"/>
      <c r="F19" s="7"/>
      <c r="G19" s="7"/>
      <c r="H19" s="7"/>
    </row>
    <row r="22" spans="1:8">
      <c r="A22" s="11" t="s">
        <v>74</v>
      </c>
      <c r="B22" s="11" t="s">
        <v>128</v>
      </c>
    </row>
    <row r="23" spans="1:8">
      <c r="A23" s="22" t="s">
        <v>103</v>
      </c>
      <c r="B23" s="5">
        <v>1806</v>
      </c>
    </row>
    <row r="24" spans="1:8">
      <c r="A24" s="25" t="s">
        <v>11</v>
      </c>
      <c r="B24" s="5">
        <v>2362</v>
      </c>
    </row>
    <row r="25" spans="1:8">
      <c r="A25" s="24" t="s">
        <v>92</v>
      </c>
      <c r="B25" s="5">
        <v>3208</v>
      </c>
    </row>
    <row r="26" spans="1:8">
      <c r="A26" s="24" t="s">
        <v>6</v>
      </c>
      <c r="B26" s="5">
        <v>5524</v>
      </c>
    </row>
    <row r="27" spans="1:8">
      <c r="A27" s="24" t="s">
        <v>8</v>
      </c>
      <c r="B27" s="5">
        <v>8649</v>
      </c>
    </row>
    <row r="28" spans="1:8">
      <c r="A28" s="22" t="s">
        <v>131</v>
      </c>
      <c r="B28" s="5">
        <v>8804</v>
      </c>
    </row>
    <row r="29" spans="1:8">
      <c r="A29" s="43" t="s">
        <v>85</v>
      </c>
      <c r="B29" s="42">
        <v>7303</v>
      </c>
    </row>
    <row r="30" spans="1:8">
      <c r="A30" s="43" t="s">
        <v>138</v>
      </c>
      <c r="B30" s="5">
        <v>3208</v>
      </c>
    </row>
    <row r="31" spans="1:8">
      <c r="A31" s="44" t="s">
        <v>87</v>
      </c>
      <c r="B31" s="42">
        <v>1511</v>
      </c>
    </row>
  </sheetData>
  <sortState xmlns:xlrd2="http://schemas.microsoft.com/office/spreadsheetml/2017/richdata2" ref="A29:B31">
    <sortCondition descending="1" ref="B28:B31"/>
  </sortState>
  <pageMargins left="0.7" right="0.7" top="0.75" bottom="0.75" header="0.3" footer="0.3"/>
  <pageSetup paperSize="9" orientation="portrait" horizontalDpi="300" verticalDpi="300" r:id="rId1"/>
  <ignoredErrors>
    <ignoredError sqref="H4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30"/>
  <sheetViews>
    <sheetView tabSelected="1" topLeftCell="A10" zoomScale="90" zoomScaleNormal="90" workbookViewId="0">
      <selection activeCell="L31" sqref="L31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>
      <c r="B2" s="49" t="s">
        <v>127</v>
      </c>
      <c r="C2" s="11">
        <v>2019</v>
      </c>
      <c r="D2" s="11">
        <v>2020</v>
      </c>
      <c r="E2" s="11">
        <v>2021</v>
      </c>
      <c r="F2" s="11">
        <v>2022</v>
      </c>
      <c r="G2" s="11">
        <v>2023</v>
      </c>
      <c r="H2" s="11" t="s">
        <v>128</v>
      </c>
    </row>
    <row r="3" spans="2:8">
      <c r="B3" s="22" t="s">
        <v>103</v>
      </c>
      <c r="C3" s="5">
        <v>4419.1173706418867</v>
      </c>
      <c r="D3" s="5">
        <v>4488.2217868119224</v>
      </c>
      <c r="E3" s="5">
        <v>5047.2256789590938</v>
      </c>
      <c r="F3" s="5">
        <v>6224.8325841901906</v>
      </c>
      <c r="G3" s="5">
        <v>7439.9240811355912</v>
      </c>
      <c r="H3" s="5">
        <f t="shared" ref="H3" si="0">AVERAGE(C3:G3)</f>
        <v>5523.8643003477373</v>
      </c>
    </row>
    <row r="4" spans="2:8">
      <c r="B4" s="25" t="s">
        <v>130</v>
      </c>
      <c r="C4" s="5">
        <v>6578</v>
      </c>
      <c r="D4" s="5">
        <v>8083</v>
      </c>
      <c r="E4" s="5">
        <v>7795</v>
      </c>
      <c r="F4" s="5">
        <v>8802</v>
      </c>
      <c r="G4" s="5">
        <v>11985</v>
      </c>
      <c r="H4" s="5">
        <v>8649</v>
      </c>
    </row>
    <row r="5" spans="2:8">
      <c r="B5" s="24" t="s">
        <v>92</v>
      </c>
      <c r="C5" s="5">
        <v>2024.5</v>
      </c>
      <c r="D5" s="5">
        <v>1473.350427350427</v>
      </c>
      <c r="E5" s="5">
        <v>2211.7722222222219</v>
      </c>
      <c r="F5" s="5">
        <v>3117.4747674987761</v>
      </c>
      <c r="G5" s="5">
        <v>2981.2937106918239</v>
      </c>
      <c r="H5" s="5">
        <f t="shared" ref="H5:H11" si="1">AVERAGE(C5:G5)</f>
        <v>2361.6782255526496</v>
      </c>
    </row>
    <row r="6" spans="2:8">
      <c r="B6" s="24" t="s">
        <v>6</v>
      </c>
      <c r="C6" s="5">
        <v>2612.8848452883258</v>
      </c>
      <c r="D6" s="5">
        <v>2731.183951465202</v>
      </c>
      <c r="E6" s="5">
        <v>3021.684668871384</v>
      </c>
      <c r="F6" s="5">
        <v>3667.7072329063471</v>
      </c>
      <c r="G6" s="5">
        <v>4006.107098425086</v>
      </c>
      <c r="H6" s="5">
        <f t="shared" si="1"/>
        <v>3207.9135593912688</v>
      </c>
    </row>
    <row r="7" spans="2:8">
      <c r="B7" s="24" t="s">
        <v>8</v>
      </c>
      <c r="C7" s="5">
        <v>1575.3242205677591</v>
      </c>
      <c r="D7" s="5">
        <v>1347.1870839251451</v>
      </c>
      <c r="E7" s="5">
        <v>1272.3754644236681</v>
      </c>
      <c r="F7" s="5">
        <v>2212.7655848148038</v>
      </c>
      <c r="G7" s="5">
        <v>2622.6002301634048</v>
      </c>
      <c r="H7" s="5">
        <f t="shared" si="1"/>
        <v>1806.0505167789561</v>
      </c>
    </row>
    <row r="8" spans="2:8">
      <c r="B8" s="22" t="s">
        <v>131</v>
      </c>
      <c r="C8" s="5">
        <v>7117.3333333333321</v>
      </c>
      <c r="D8" s="5">
        <v>8517.8333333333339</v>
      </c>
      <c r="E8" s="5">
        <v>8872.9166666666661</v>
      </c>
      <c r="F8" s="5">
        <v>9110.6666666666642</v>
      </c>
      <c r="G8" s="5">
        <v>10401.13606352605</v>
      </c>
      <c r="H8" s="5">
        <f t="shared" si="1"/>
        <v>8803.9772127052092</v>
      </c>
    </row>
    <row r="9" spans="2:8">
      <c r="B9" s="43" t="s">
        <v>132</v>
      </c>
      <c r="C9" s="42">
        <v>4384</v>
      </c>
      <c r="D9" s="42">
        <v>4667</v>
      </c>
      <c r="E9" s="42">
        <v>6470</v>
      </c>
      <c r="F9" s="42">
        <v>8027</v>
      </c>
      <c r="G9" s="42">
        <v>7834</v>
      </c>
      <c r="H9" s="42">
        <f t="shared" si="1"/>
        <v>6276.4</v>
      </c>
    </row>
    <row r="10" spans="2:8">
      <c r="B10" s="44" t="s">
        <v>87</v>
      </c>
      <c r="C10" s="42">
        <v>1060</v>
      </c>
      <c r="D10" s="42">
        <v>1136</v>
      </c>
      <c r="E10" s="42">
        <v>1226</v>
      </c>
      <c r="F10" s="42">
        <v>1897</v>
      </c>
      <c r="G10" s="42">
        <v>2238</v>
      </c>
      <c r="H10" s="42">
        <f t="shared" si="1"/>
        <v>1511.4</v>
      </c>
    </row>
    <row r="11" spans="2:8">
      <c r="B11" s="43" t="s">
        <v>133</v>
      </c>
      <c r="C11" s="42">
        <v>5174</v>
      </c>
      <c r="D11" s="42">
        <v>5481</v>
      </c>
      <c r="E11" s="42">
        <v>7564</v>
      </c>
      <c r="F11" s="42">
        <v>8609</v>
      </c>
      <c r="G11" s="42">
        <v>9687</v>
      </c>
      <c r="H11" s="42">
        <f t="shared" si="1"/>
        <v>7303</v>
      </c>
    </row>
    <row r="12" spans="2:8" ht="14.45" thickBot="1">
      <c r="B12" s="7"/>
      <c r="C12" s="7"/>
      <c r="D12" s="7"/>
      <c r="E12" s="8"/>
      <c r="H12" s="8"/>
    </row>
    <row r="13" spans="2:8">
      <c r="B13" s="16" t="s">
        <v>134</v>
      </c>
      <c r="C13" s="7"/>
      <c r="D13" s="7"/>
      <c r="E13" s="8"/>
      <c r="H13" s="8"/>
    </row>
    <row r="14" spans="2:8">
      <c r="B14" s="17" t="s">
        <v>135</v>
      </c>
      <c r="C14" s="7"/>
      <c r="D14" s="7"/>
      <c r="E14" s="8"/>
      <c r="H14" s="8"/>
    </row>
    <row r="15" spans="2:8">
      <c r="B15" s="14" t="s">
        <v>136</v>
      </c>
      <c r="C15" s="7"/>
      <c r="D15" s="7"/>
      <c r="E15" s="8"/>
      <c r="H15" s="8"/>
    </row>
    <row r="16" spans="2:8" ht="14.45" thickBot="1">
      <c r="B16" s="15" t="s">
        <v>139</v>
      </c>
      <c r="C16" s="7"/>
      <c r="D16" s="7"/>
      <c r="E16" s="8"/>
      <c r="H16" s="8"/>
    </row>
    <row r="17" spans="2:8">
      <c r="B17" s="7"/>
      <c r="C17" s="7"/>
      <c r="D17" s="7"/>
      <c r="E17" s="8"/>
      <c r="H17" s="8"/>
    </row>
    <row r="18" spans="2:8">
      <c r="B18" s="6"/>
      <c r="C18" s="6"/>
      <c r="D18" s="7"/>
      <c r="E18" s="7"/>
      <c r="F18" s="7"/>
      <c r="G18" s="7"/>
      <c r="H18" s="8"/>
    </row>
    <row r="19" spans="2:8">
      <c r="B19" s="6"/>
      <c r="C19" s="6"/>
      <c r="D19" s="7"/>
      <c r="E19" s="7"/>
      <c r="F19" s="7"/>
      <c r="G19" s="7"/>
      <c r="H19" s="8"/>
    </row>
    <row r="20" spans="2:8" ht="14.25" customHeight="1">
      <c r="B20" s="6"/>
      <c r="C20" s="6"/>
      <c r="D20" s="7"/>
      <c r="E20" s="7"/>
      <c r="F20" s="7"/>
      <c r="G20" s="7"/>
      <c r="H20" s="8"/>
    </row>
    <row r="21" spans="2:8">
      <c r="B21" s="4" t="s">
        <v>127</v>
      </c>
      <c r="C21" s="46">
        <v>2020</v>
      </c>
      <c r="D21" s="46">
        <v>2021</v>
      </c>
      <c r="E21" s="46">
        <v>2022</v>
      </c>
      <c r="F21" s="46">
        <v>2023</v>
      </c>
      <c r="G21" s="7"/>
      <c r="H21" s="8"/>
    </row>
    <row r="22" spans="2:8">
      <c r="B22" s="22" t="s">
        <v>103</v>
      </c>
      <c r="C22" s="13">
        <f>D3/C3*100-100</f>
        <v>1.5637605968360475</v>
      </c>
      <c r="D22" s="13">
        <f t="shared" ref="D22:F22" si="2">E3/D3*100-100</f>
        <v>12.45490795017605</v>
      </c>
      <c r="E22" s="13">
        <f t="shared" si="2"/>
        <v>23.331766402685574</v>
      </c>
      <c r="F22" s="13">
        <f t="shared" si="2"/>
        <v>19.520067094358268</v>
      </c>
      <c r="G22" s="50" cm="1">
        <f t="array" ref="G22">+AVERAGE(ABS(C22:F22))</f>
        <v>14.217625511013985</v>
      </c>
      <c r="H22" s="8"/>
    </row>
    <row r="23" spans="2:8">
      <c r="B23" s="25" t="s">
        <v>11</v>
      </c>
      <c r="C23" s="13">
        <f t="shared" ref="C23:F30" si="3">D4/C4*100-100</f>
        <v>22.879294618425064</v>
      </c>
      <c r="D23" s="13">
        <f t="shared" si="3"/>
        <v>-3.5630335271557527</v>
      </c>
      <c r="E23" s="13">
        <f t="shared" si="3"/>
        <v>12.918537524053875</v>
      </c>
      <c r="F23" s="13">
        <f t="shared" si="3"/>
        <v>36.162235855487381</v>
      </c>
      <c r="G23" s="47" cm="1">
        <f t="array" ref="G23">+AVERAGE(ABS(C23:F23))</f>
        <v>18.880775381280518</v>
      </c>
      <c r="H23" s="8"/>
    </row>
    <row r="24" spans="2:8">
      <c r="B24" s="24" t="s">
        <v>92</v>
      </c>
      <c r="C24" s="13">
        <f t="shared" si="3"/>
        <v>-27.223984818452607</v>
      </c>
      <c r="D24" s="13">
        <f t="shared" si="3"/>
        <v>50.118544859672141</v>
      </c>
      <c r="E24" s="13">
        <f t="shared" si="3"/>
        <v>40.949178047211973</v>
      </c>
      <c r="F24" s="13">
        <f t="shared" si="3"/>
        <v>-4.3683130406285073</v>
      </c>
      <c r="G24" s="51" cm="1">
        <f t="array" ref="G24">+AVERAGE(ABS(C24:F24))</f>
        <v>30.665005191491307</v>
      </c>
      <c r="H24" s="8"/>
    </row>
    <row r="25" spans="2:8">
      <c r="B25" s="24" t="s">
        <v>6</v>
      </c>
      <c r="C25" s="13">
        <f t="shared" si="3"/>
        <v>4.5275285051386192</v>
      </c>
      <c r="D25" s="13">
        <f t="shared" si="3"/>
        <v>10.636439089001556</v>
      </c>
      <c r="E25" s="13">
        <f t="shared" si="3"/>
        <v>21.379549318634105</v>
      </c>
      <c r="F25" s="13">
        <f t="shared" si="3"/>
        <v>9.2264688545106566</v>
      </c>
      <c r="G25" s="50" cm="1">
        <f t="array" ref="G25">+AVERAGE(ABS(C25:F25))</f>
        <v>11.442496441821234</v>
      </c>
      <c r="H25" s="8"/>
    </row>
    <row r="26" spans="2:8">
      <c r="B26" s="24" t="s">
        <v>8</v>
      </c>
      <c r="C26" s="13">
        <f t="shared" si="3"/>
        <v>-14.481916399431199</v>
      </c>
      <c r="D26" s="13">
        <f t="shared" si="3"/>
        <v>-5.5531722649468236</v>
      </c>
      <c r="E26" s="13">
        <f t="shared" si="3"/>
        <v>73.908224944992355</v>
      </c>
      <c r="F26" s="13">
        <f t="shared" si="3"/>
        <v>18.52137651458014</v>
      </c>
      <c r="G26" s="51" cm="1">
        <f t="array" ref="G26">+AVERAGE(ABS(C26:F26))</f>
        <v>28.11617253098763</v>
      </c>
      <c r="H26" s="8"/>
    </row>
    <row r="27" spans="2:8">
      <c r="B27" s="22" t="s">
        <v>131</v>
      </c>
      <c r="C27" s="13">
        <f t="shared" si="3"/>
        <v>19.677313600599504</v>
      </c>
      <c r="D27" s="13">
        <f t="shared" si="3"/>
        <v>4.1687048740876946</v>
      </c>
      <c r="E27" s="13">
        <f t="shared" si="3"/>
        <v>2.6795022305705345</v>
      </c>
      <c r="F27" s="13">
        <f t="shared" si="3"/>
        <v>14.164379447454095</v>
      </c>
      <c r="G27" s="50" cm="1">
        <f t="array" ref="G27">+AVERAGE(ABS(C27:F27))</f>
        <v>10.172475038177957</v>
      </c>
      <c r="H27" s="8"/>
    </row>
    <row r="28" spans="2:8">
      <c r="B28" s="43" t="s">
        <v>85</v>
      </c>
      <c r="C28" s="13">
        <f t="shared" si="3"/>
        <v>6.4552919708029179</v>
      </c>
      <c r="D28" s="13">
        <f t="shared" si="3"/>
        <v>38.632954788943636</v>
      </c>
      <c r="E28" s="13">
        <f t="shared" si="3"/>
        <v>24.064914992272037</v>
      </c>
      <c r="F28" s="13">
        <f t="shared" si="3"/>
        <v>-2.4043851999501697</v>
      </c>
      <c r="G28" s="47" cm="1">
        <f t="array" ref="G28">+AVERAGE(ABS(C28:F28))</f>
        <v>17.88938673799219</v>
      </c>
    </row>
    <row r="29" spans="2:8">
      <c r="B29" s="44" t="s">
        <v>87</v>
      </c>
      <c r="C29" s="13">
        <f t="shared" si="3"/>
        <v>7.1698113207547181</v>
      </c>
      <c r="D29" s="13">
        <f t="shared" si="3"/>
        <v>7.9225352112676006</v>
      </c>
      <c r="E29" s="13">
        <f t="shared" si="3"/>
        <v>54.730831973898859</v>
      </c>
      <c r="F29" s="13">
        <f t="shared" si="3"/>
        <v>17.975751186083301</v>
      </c>
      <c r="G29" s="51" cm="1">
        <f t="array" ref="G29">+AVERAGE(ABS(C29:F29))</f>
        <v>21.949732423001119</v>
      </c>
    </row>
    <row r="30" spans="2:8">
      <c r="B30" s="43" t="s">
        <v>138</v>
      </c>
      <c r="C30" s="13">
        <f t="shared" si="3"/>
        <v>5.9335137224584571</v>
      </c>
      <c r="D30" s="13">
        <f t="shared" si="3"/>
        <v>38.004013866082829</v>
      </c>
      <c r="E30" s="13">
        <f t="shared" si="3"/>
        <v>13.815441565309357</v>
      </c>
      <c r="F30" s="13">
        <f t="shared" si="3"/>
        <v>12.521779533046811</v>
      </c>
      <c r="G30" s="47" cm="1">
        <f t="array" ref="G30">+AVERAGE(ABS(C30:F30))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2025-06-25T20:45:21+00:00</FechayHora>
  </documentManagement>
</p:properties>
</file>

<file path=customXml/itemProps1.xml><?xml version="1.0" encoding="utf-8"?>
<ds:datastoreItem xmlns:ds="http://schemas.openxmlformats.org/officeDocument/2006/customXml" ds:itemID="{18F7FB1C-889A-420E-A42B-1A966BA823D2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Martha Patricia Cortazar Sanchez</cp:lastModifiedBy>
  <cp:revision/>
  <dcterms:created xsi:type="dcterms:W3CDTF">2024-08-23T00:06:32Z</dcterms:created>
  <dcterms:modified xsi:type="dcterms:W3CDTF">2025-06-25T20:45:56Z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