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MARINILLA\"/>
    </mc:Choice>
  </mc:AlternateContent>
  <xr:revisionPtr revIDLastSave="0" documentId="13_ncr:1_{36748137-C013-40DE-8ED6-7A1E9492B476}" xr6:coauthVersionLast="47" xr6:coauthVersionMax="47" xr10:uidLastSave="{00000000-0000-0000-0000-000000000000}"/>
  <bookViews>
    <workbookView xWindow="-108" yWindow="-108" windowWidth="23256" windowHeight="12456" firstSheet="5" activeTab="5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PRODUCTO'!$B$20:$C$30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9" l="1"/>
  <c r="H9" i="9"/>
  <c r="G9" i="8"/>
  <c r="G10" i="8"/>
  <c r="F25" i="9" l="1"/>
  <c r="F26" i="9"/>
  <c r="F27" i="9"/>
  <c r="F28" i="9"/>
  <c r="F33" i="9"/>
  <c r="F32" i="9"/>
  <c r="F29" i="9"/>
  <c r="F30" i="9"/>
  <c r="F31" i="9"/>
  <c r="E25" i="9"/>
  <c r="E26" i="9"/>
  <c r="E27" i="9"/>
  <c r="E28" i="9"/>
  <c r="E33" i="9"/>
  <c r="E32" i="9"/>
  <c r="E29" i="9"/>
  <c r="E30" i="9"/>
  <c r="E31" i="9"/>
  <c r="D25" i="9"/>
  <c r="D26" i="9"/>
  <c r="D27" i="9"/>
  <c r="D28" i="9"/>
  <c r="D33" i="9"/>
  <c r="D32" i="9"/>
  <c r="D29" i="9"/>
  <c r="D30" i="9"/>
  <c r="D31" i="9"/>
  <c r="D24" i="9"/>
  <c r="E24" i="9"/>
  <c r="F24" i="9"/>
  <c r="C25" i="9"/>
  <c r="C26" i="9"/>
  <c r="C27" i="9"/>
  <c r="C28" i="9"/>
  <c r="C33" i="9"/>
  <c r="G33" i="9" s="1" a="1"/>
  <c r="G33" i="9" s="1"/>
  <c r="C32" i="9"/>
  <c r="G32" i="9" s="1" a="1"/>
  <c r="G32" i="9" s="1"/>
  <c r="C29" i="9"/>
  <c r="C30" i="9"/>
  <c r="C31" i="9"/>
  <c r="C24" i="9"/>
  <c r="H8" i="9"/>
  <c r="H11" i="9"/>
  <c r="H12" i="9"/>
  <c r="H7" i="9"/>
  <c r="H6" i="9"/>
  <c r="H5" i="9"/>
  <c r="H4" i="9"/>
  <c r="H3" i="9"/>
  <c r="G8" i="8"/>
  <c r="G11" i="8"/>
  <c r="G30" i="9" l="1" a="1"/>
  <c r="G31" i="9" a="1"/>
  <c r="G31" i="9"/>
  <c r="G30" i="9"/>
  <c r="G12" i="8"/>
  <c r="G7" i="8"/>
  <c r="G6" i="8"/>
  <c r="G5" i="8"/>
  <c r="H4" i="8"/>
  <c r="H5" i="8"/>
  <c r="H6" i="8"/>
  <c r="H7" i="8"/>
  <c r="H12" i="8"/>
  <c r="H11" i="8"/>
  <c r="H8" i="8"/>
  <c r="H9" i="8"/>
  <c r="H10" i="8"/>
  <c r="G4" i="8"/>
  <c r="H3" i="8"/>
  <c r="G3" i="8"/>
  <c r="M14" i="7" l="1"/>
  <c r="M13" i="7"/>
  <c r="I5" i="6"/>
  <c r="I6" i="6"/>
  <c r="I7" i="6"/>
  <c r="I8" i="6"/>
  <c r="I9" i="6"/>
  <c r="I10" i="6"/>
  <c r="I11" i="6"/>
  <c r="I12" i="6"/>
  <c r="I13" i="6"/>
  <c r="I14" i="6"/>
  <c r="M6" i="7" l="1"/>
  <c r="M7" i="7"/>
  <c r="M8" i="7"/>
  <c r="M9" i="7"/>
  <c r="M10" i="7"/>
  <c r="M11" i="7"/>
  <c r="M12" i="7"/>
  <c r="M5" i="7"/>
  <c r="G25" i="9" l="1" a="1"/>
  <c r="G25" i="9" s="1"/>
  <c r="G26" i="9" a="1"/>
  <c r="G26" i="9" s="1"/>
  <c r="G27" i="9" a="1"/>
  <c r="G27" i="9" s="1"/>
  <c r="G28" i="9" a="1"/>
  <c r="G28" i="9" s="1"/>
  <c r="G29" i="9" a="1"/>
  <c r="G29" i="9" s="1"/>
  <c r="G24" i="9" a="1"/>
  <c r="G24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<sst xmlns="http://schemas.openxmlformats.org/spreadsheetml/2006/main" count="306" uniqueCount="137">
  <si>
    <t>Tabla 1. Organizaciones de la Agricultura Familiar (OAF) participantes de los encuentros territoriales en el municipio de Marinilla</t>
  </si>
  <si>
    <t>Nombre y sigla asociación</t>
  </si>
  <si>
    <t>Principales productos comercializados</t>
  </si>
  <si>
    <t>No. de familias asociadas</t>
  </si>
  <si>
    <t>Servicios que presta la OAF</t>
  </si>
  <si>
    <t>Asociación Productores De Aguacate y Otros Cultivos De Marinilla- ASOHASS</t>
  </si>
  <si>
    <t>Aguacate hass</t>
  </si>
  <si>
    <t>Acompañamiento a pequeños productores para legalización de cultivo de aguacate Hass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</si>
  <si>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Marinilla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</si>
  <si>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</si>
  <si>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</si>
  <si>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</si>
  <si>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</si>
  <si>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</si>
  <si>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</si>
  <si>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</si>
  <si>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Canastilla X 20 kg</t>
  </si>
  <si>
    <t>Exportador 100%</t>
  </si>
  <si>
    <t>Si</t>
  </si>
  <si>
    <t>Crédito</t>
  </si>
  <si>
    <t>Finca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</si>
  <si>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</si>
  <si>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Marinilla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</si>
  <si>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</si>
  <si>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</si>
  <si>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</si>
  <si>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</si>
  <si>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</si>
  <si>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Cesar Alberto Pelaez</t>
  </si>
  <si>
    <t>Intermediario</t>
  </si>
  <si>
    <t>Tomate</t>
  </si>
  <si>
    <t>Cabecera Municipal</t>
  </si>
  <si>
    <t>Productores municipio de Marinilla 80%
Productores municipios de Rionegro, Guarne, Santuario, Peñol, 20%</t>
  </si>
  <si>
    <t>Comercializadora Tierra Fértil</t>
  </si>
  <si>
    <t>Aguacate</t>
  </si>
  <si>
    <t>Productores municipio de Rionegro 10%
Productores municipios de Sonson, San Vicente, Marinilla, 90%</t>
  </si>
  <si>
    <t>Cooperativa Multiactiva Alianza Para el Agro</t>
  </si>
  <si>
    <t>Procesador Agroindustrial</t>
  </si>
  <si>
    <t>Leche</t>
  </si>
  <si>
    <t>Productores municipio de Marinilla 40%
Productores municipio de Rionegro 60%</t>
  </si>
  <si>
    <t>Eduardo Gomez Pineda</t>
  </si>
  <si>
    <t>Minoristas</t>
  </si>
  <si>
    <t xml:space="preserve">Zanahoria </t>
  </si>
  <si>
    <t>Productores municipio de Marinilla 70%
Productores municipios de Rionegro, Guarne, Santuario, Peñol, 30%</t>
  </si>
  <si>
    <t>Papa</t>
  </si>
  <si>
    <t>Lechuga</t>
  </si>
  <si>
    <t>Frijol</t>
  </si>
  <si>
    <t>Pimenton</t>
  </si>
  <si>
    <t>Legumbrería y frutería HAR</t>
  </si>
  <si>
    <t>Maíz chocolo</t>
  </si>
  <si>
    <t>Productores municipio de Rionegro 25%
Productores municipios de Guarne, San Vicente, El Carmen, Marinilla 75%</t>
  </si>
  <si>
    <t>Los huevos del gallo</t>
  </si>
  <si>
    <t>Huevo</t>
  </si>
  <si>
    <t>Productores municipio de Marinilla 80%
Productores municipio de Rionegro 20%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</si>
  <si>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Marinilla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</si>
  <si>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</si>
  <si>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</si>
  <si>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</si>
  <si>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</si>
  <si>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</si>
  <si>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</si>
  <si>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</si>
  <si>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Contado</t>
  </si>
  <si>
    <t xml:space="preserve">Plaza de mercado </t>
  </si>
  <si>
    <t xml:space="preserve">Centro de acopio </t>
  </si>
  <si>
    <t>Litro</t>
  </si>
  <si>
    <t>Diario</t>
  </si>
  <si>
    <t xml:space="preserve">Finca </t>
  </si>
  <si>
    <t>Kilogramo</t>
  </si>
  <si>
    <t>Centro de acopio</t>
  </si>
  <si>
    <t>Cubeta X 30 unidades</t>
  </si>
  <si>
    <t>Cabecera municipal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</si>
  <si>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</si>
  <si>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</si>
  <si>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</si>
  <si>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</si>
  <si>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</si>
  <si>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</si>
  <si>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</si>
  <si>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</si>
  <si>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</si>
  <si>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</si>
  <si>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</si>
  <si>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</si>
  <si>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06Kd2s1-55</t>
  </si>
  <si>
    <t>Frijol voluble</t>
  </si>
  <si>
    <t>Bulto X 50 kg</t>
  </si>
  <si>
    <t>Intermediarios</t>
  </si>
  <si>
    <t>Cabecera municipal 70%
Santuario 30%</t>
  </si>
  <si>
    <t>Cabecera municipal 100%</t>
  </si>
  <si>
    <t>Zanahoria</t>
  </si>
  <si>
    <t>Carga X 180 kg</t>
  </si>
  <si>
    <t>Cabecera municipal 30%
Santuario 70%</t>
  </si>
  <si>
    <t>06Ld2s1-55</t>
  </si>
  <si>
    <t>Exportador</t>
  </si>
  <si>
    <t>Tomate invernadero</t>
  </si>
  <si>
    <t>08Ke2s1-44</t>
  </si>
  <si>
    <t>Avicultura postura</t>
  </si>
  <si>
    <t>Cubeta X 30 huevos</t>
  </si>
  <si>
    <t xml:space="preserve">Consumidor final 
Minorista </t>
  </si>
  <si>
    <t>50%
50%</t>
  </si>
  <si>
    <t>Finca 50%
Santurio 50%</t>
  </si>
  <si>
    <t>Ganaderia leche</t>
  </si>
  <si>
    <t>Vereda Salto Arriba 100%</t>
  </si>
  <si>
    <t>Maiz blanco</t>
  </si>
  <si>
    <t>10Kf2s1-30</t>
  </si>
  <si>
    <t>Caja X 12 kg</t>
  </si>
  <si>
    <t>Cabecera municipal 75%
Santuario 10%
Medellín 15%</t>
  </si>
  <si>
    <t>MARINILLA</t>
  </si>
  <si>
    <t>linea</t>
  </si>
  <si>
    <t>ufh</t>
  </si>
  <si>
    <t>frijol_voluble</t>
  </si>
  <si>
    <t>pimenton</t>
  </si>
  <si>
    <t>zanahoria</t>
  </si>
  <si>
    <t>aguacate_hass</t>
  </si>
  <si>
    <t>tomate_invernadero</t>
  </si>
  <si>
    <t>avicultura_postura</t>
  </si>
  <si>
    <t>ganaderia_leche</t>
  </si>
  <si>
    <t>maiz_blanco</t>
  </si>
  <si>
    <t>papa</t>
  </si>
  <si>
    <t>lechuga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</si>
  <si>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</si>
  <si>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º</t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</si>
  <si>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</si>
  <si>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</si>
  <si>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</si>
  <si>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</si>
  <si>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</si>
  <si>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</si>
  <si>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Papa nevada</t>
  </si>
  <si>
    <t>Lechuga batavia</t>
  </si>
  <si>
    <t>Avicultura postura (huevo)</t>
  </si>
  <si>
    <t>Precio a escala municipal</t>
  </si>
  <si>
    <t>Precio a escala departamental</t>
  </si>
  <si>
    <t>Precios a escala nacional</t>
  </si>
  <si>
    <t>Precios gremios (PORKCOLOMBIA, FEDEGAN, FENAVI)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</si>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</sst>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5" fontId="0" fillId="0" borderId="0" xfId="0" applyNumberFormat="1"/>
    <xf numFmtId="170" fontId="4" fillId="5" borderId="3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4" fillId="0" borderId="1" xfId="0" applyFont="1" applyBorder="1"/>
    <xf numFmtId="0" fontId="2" fillId="1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0" fontId="4" fillId="0" borderId="1" xfId="8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165" fontId="3" fillId="0" borderId="10" xfId="1" applyNumberFormat="1" applyFont="1" applyFill="1" applyBorder="1" applyAlignment="1">
      <alignment horizontal="center" vertical="center" wrapText="1"/>
    </xf>
    <xf numFmtId="165" fontId="3" fillId="0" borderId="10" xfId="6" applyNumberFormat="1" applyFont="1" applyFill="1" applyBorder="1" applyAlignment="1">
      <alignment horizontal="center" vertical="center" wrapText="1"/>
    </xf>
    <xf numFmtId="0" fontId="0" fillId="0" borderId="1" xfId="0" applyBorder="1"/>
    <xf numFmtId="10" fontId="4" fillId="13" borderId="1" xfId="8" applyNumberFormat="1" applyFont="1" applyFill="1" applyBorder="1" applyAlignment="1">
      <alignment horizontal="right" vertical="center"/>
    </xf>
    <xf numFmtId="10" fontId="4" fillId="6" borderId="1" xfId="8" applyNumberFormat="1" applyFont="1" applyFill="1" applyBorder="1" applyAlignment="1">
      <alignment horizontal="right" vertical="center"/>
    </xf>
    <xf numFmtId="168" fontId="3" fillId="5" borderId="10" xfId="0" applyNumberFormat="1" applyFont="1" applyFill="1" applyBorder="1" applyAlignment="1">
      <alignment horizontal="center" vertical="center"/>
    </xf>
    <xf numFmtId="168" fontId="3" fillId="5" borderId="1" xfId="0" applyNumberFormat="1" applyFont="1" applyFill="1" applyBorder="1" applyAlignment="1">
      <alignment horizontal="center" vertical="center"/>
    </xf>
    <xf numFmtId="168" fontId="3" fillId="10" borderId="1" xfId="0" applyNumberFormat="1" applyFont="1" applyFill="1" applyBorder="1" applyAlignment="1">
      <alignment horizontal="center" vertical="center"/>
    </xf>
    <xf numFmtId="168" fontId="3" fillId="6" borderId="1" xfId="0" applyNumberFormat="1" applyFont="1" applyFill="1" applyBorder="1" applyAlignment="1">
      <alignment horizontal="center" vertical="center"/>
    </xf>
    <xf numFmtId="170" fontId="4" fillId="14" borderId="3" xfId="0" applyNumberFormat="1" applyFont="1" applyFill="1" applyBorder="1" applyAlignment="1">
      <alignment horizontal="center" vertical="center"/>
    </xf>
    <xf numFmtId="170" fontId="4" fillId="6" borderId="3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5.100559238605812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23-44A0-9055-0D460D57B0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SIPSA'!$A$25:$A$34</c:f>
              <c:strCache>
                <c:ptCount val="10"/>
                <c:pt idx="0">
                  <c:v>Lechuga</c:v>
                </c:pt>
                <c:pt idx="1">
                  <c:v>Zanahoria</c:v>
                </c:pt>
                <c:pt idx="2">
                  <c:v>Maiz blanco</c:v>
                </c:pt>
                <c:pt idx="3">
                  <c:v>Tomate invernadero</c:v>
                </c:pt>
                <c:pt idx="4">
                  <c:v>Papa</c:v>
                </c:pt>
                <c:pt idx="5">
                  <c:v>Pimenton</c:v>
                </c:pt>
                <c:pt idx="6">
                  <c:v>Aguacate hass</c:v>
                </c:pt>
                <c:pt idx="7">
                  <c:v>Frijol voluble</c:v>
                </c:pt>
                <c:pt idx="8">
                  <c:v>Ganaderia leche</c:v>
                </c:pt>
                <c:pt idx="9">
                  <c:v>Avicultura postura (huevo)</c:v>
                </c:pt>
              </c:strCache>
            </c:strRef>
          </c:cat>
          <c:val>
            <c:numRef>
              <c:f>'4.3.3. PRECIOS PROMEDIO SIPSA'!$B$25:$B$34</c:f>
              <c:numCache>
                <c:formatCode>_-"$"\ * #,##0_-;\-"$"\ * #,##0_-;_-"$"\ * "-"??_-;_-@_-</c:formatCode>
                <c:ptCount val="10"/>
                <c:pt idx="0">
                  <c:v>1063.9828820921114</c:v>
                </c:pt>
                <c:pt idx="1">
                  <c:v>1086.8946581937553</c:v>
                </c:pt>
                <c:pt idx="2">
                  <c:v>1692.75</c:v>
                </c:pt>
                <c:pt idx="3">
                  <c:v>2250.8433880106645</c:v>
                </c:pt>
                <c:pt idx="4">
                  <c:v>2549.9266803550481</c:v>
                </c:pt>
                <c:pt idx="5">
                  <c:v>2976.9898945889267</c:v>
                </c:pt>
                <c:pt idx="6">
                  <c:v>4858.8553809044733</c:v>
                </c:pt>
                <c:pt idx="7">
                  <c:v>7294.7413248054627</c:v>
                </c:pt>
                <c:pt idx="8">
                  <c:v>1528.1941119862736</c:v>
                </c:pt>
                <c:pt idx="9">
                  <c:v>402.3298453031345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23-44A0-9055-0D460D57B0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30425056"/>
        <c:axId val="2030422880"/>
      </c:barChart>
      <c:catAx>
        <c:axId val="203042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</a:t>
                </a:r>
                <a:r>
                  <a:rPr lang="es-CO" b="1" baseline="0"/>
                  <a:t> Productíva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0422880"/>
        <c:crosses val="autoZero"/>
        <c:auto val="1"/>
        <c:lblAlgn val="ctr"/>
        <c:lblOffset val="100"/>
        <c:noMultiLvlLbl val="0"/>
      </c:catAx>
      <c:valAx>
        <c:axId val="203042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042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Marinilla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5153105861767284E-2"/>
          <c:y val="0.18837962962962962"/>
          <c:w val="0.87429133858267716"/>
          <c:h val="0.4447331583552056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MAYOR'!$B$24</c:f>
              <c:strCache>
                <c:ptCount val="1"/>
                <c:pt idx="0">
                  <c:v>Frijol voluble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-9.2353772388430286</c:v>
                </c:pt>
                <c:pt idx="1">
                  <c:v>5.4422246872920113</c:v>
                </c:pt>
                <c:pt idx="2">
                  <c:v>37.81851268149876</c:v>
                </c:pt>
                <c:pt idx="3">
                  <c:v>11.347829351844439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87-4F8B-83D0-1994FC86DFA2}"/>
            </c:ext>
          </c:extLst>
        </c:ser>
        <c:ser>
          <c:idx val="1"/>
          <c:order val="1"/>
          <c:tx>
            <c:strRef>
              <c:f>'4.3.4. VARIACION $ PLAZAS MAYOR'!$B$25</c:f>
              <c:strCache>
                <c:ptCount val="1"/>
                <c:pt idx="0">
                  <c:v>Pimenton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6.8121619567147889</c:v>
                </c:pt>
                <c:pt idx="1">
                  <c:v>12.141300474008943</c:v>
                </c:pt>
                <c:pt idx="2">
                  <c:v>48.183936050433886</c:v>
                </c:pt>
                <c:pt idx="3">
                  <c:v>3.1223731311850429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87-4F8B-83D0-1994FC86DFA2}"/>
            </c:ext>
          </c:extLst>
        </c:ser>
        <c:ser>
          <c:idx val="2"/>
          <c:order val="2"/>
          <c:tx>
            <c:strRef>
              <c:f>'4.3.4. VARIACION $ PLAZAS MAYOR'!$B$26</c:f>
              <c:strCache>
                <c:ptCount val="1"/>
                <c:pt idx="0">
                  <c:v>Zanahoria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7.2556133642236489</c:v>
                </c:pt>
                <c:pt idx="1">
                  <c:v>17.160008215624529</c:v>
                </c:pt>
                <c:pt idx="2">
                  <c:v>23.207241732209155</c:v>
                </c:pt>
                <c:pt idx="3">
                  <c:v>-11.691417457457746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87-4F8B-83D0-1994FC86DFA2}"/>
            </c:ext>
          </c:extLst>
        </c:ser>
        <c:ser>
          <c:idx val="3"/>
          <c:order val="3"/>
          <c:tx>
            <c:strRef>
              <c:f>'4.3.4. VARIACION $ PLAZAS MAYOR'!$B$27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-4.6196297630274188</c:v>
                </c:pt>
                <c:pt idx="1">
                  <c:v>15.303776198479937</c:v>
                </c:pt>
                <c:pt idx="2">
                  <c:v>19.292662772166054</c:v>
                </c:pt>
                <c:pt idx="3">
                  <c:v>4.3233741296583332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87-4F8B-83D0-1994FC86DFA2}"/>
            </c:ext>
          </c:extLst>
        </c:ser>
        <c:ser>
          <c:idx val="4"/>
          <c:order val="4"/>
          <c:tx>
            <c:strRef>
              <c:f>'4.3.4. VARIACION $ PLAZAS MAYOR'!$B$28</c:f>
              <c:strCache>
                <c:ptCount val="1"/>
                <c:pt idx="0">
                  <c:v>Tomate invernadero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2.4640940049543474</c:v>
                </c:pt>
                <c:pt idx="1">
                  <c:v>16.948613118074803</c:v>
                </c:pt>
                <c:pt idx="2">
                  <c:v>32.768012745456218</c:v>
                </c:pt>
                <c:pt idx="3">
                  <c:v>6.5141643560187532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87-4F8B-83D0-1994FC86DFA2}"/>
            </c:ext>
          </c:extLst>
        </c:ser>
        <c:ser>
          <c:idx val="5"/>
          <c:order val="5"/>
          <c:tx>
            <c:strRef>
              <c:f>'4.3.4. VARIACION $ PLAZAS MAYOR'!$B$29</c:f>
              <c:strCache>
                <c:ptCount val="1"/>
                <c:pt idx="0">
                  <c:v>Maiz blanco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-3.5738576640079458</c:v>
                </c:pt>
                <c:pt idx="1">
                  <c:v>15.222827829432561</c:v>
                </c:pt>
                <c:pt idx="2">
                  <c:v>39.406756079915368</c:v>
                </c:pt>
                <c:pt idx="3">
                  <c:v>6.8982035928143688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C87-4F8B-83D0-1994FC86DFA2}"/>
            </c:ext>
          </c:extLst>
        </c:ser>
        <c:ser>
          <c:idx val="6"/>
          <c:order val="6"/>
          <c:tx>
            <c:strRef>
              <c:f>'4.3.4. VARIACION $ PLAZAS MAYOR'!$B$30</c:f>
              <c:strCache>
                <c:ptCount val="1"/>
                <c:pt idx="0">
                  <c:v>Papa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-30.613712100456297</c:v>
                </c:pt>
                <c:pt idx="1">
                  <c:v>10.893138229390729</c:v>
                </c:pt>
                <c:pt idx="2">
                  <c:v>76.078472891024148</c:v>
                </c:pt>
                <c:pt idx="3">
                  <c:v>-17.277488857526563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C87-4F8B-83D0-1994FC86DFA2}"/>
            </c:ext>
          </c:extLst>
        </c:ser>
        <c:ser>
          <c:idx val="7"/>
          <c:order val="7"/>
          <c:tx>
            <c:strRef>
              <c:f>'4.3.4. VARIACION $ PLAZAS MAYOR'!$B$31</c:f>
              <c:strCache>
                <c:ptCount val="1"/>
                <c:pt idx="0">
                  <c:v>Lechuga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23.570862825768216</c:v>
                </c:pt>
                <c:pt idx="1">
                  <c:v>0.11770124431107831</c:v>
                </c:pt>
                <c:pt idx="2">
                  <c:v>28.42384720160689</c:v>
                </c:pt>
                <c:pt idx="3">
                  <c:v>-12.375662427609697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87-4F8B-83D0-1994FC86DFA2}"/>
            </c:ext>
          </c:extLst>
        </c:ser>
        <c:ser>
          <c:idx val="8"/>
          <c:order val="8"/>
          <c:tx>
            <c:strRef>
              <c:f>'4.3.4. VARIACION $ PLAZAS MAYOR'!$B$32</c:f>
              <c:strCache>
                <c:ptCount val="1"/>
                <c:pt idx="0">
                  <c:v>Ganaderia leche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9.5616782898426891</c:v>
                </c:pt>
                <c:pt idx="1">
                  <c:v>7.8919482282470312</c:v>
                </c:pt>
                <c:pt idx="2">
                  <c:v>52.811804276071427</c:v>
                </c:pt>
                <c:pt idx="3">
                  <c:v>19.671301995401393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C87-4F8B-83D0-1994FC86DFA2}"/>
            </c:ext>
          </c:extLst>
        </c:ser>
        <c:ser>
          <c:idx val="9"/>
          <c:order val="9"/>
          <c:tx>
            <c:strRef>
              <c:f>'4.3.4. VARIACION $ PLAZAS MAYOR'!$B$33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5.2927178230176537</c:v>
                </c:pt>
                <c:pt idx="1">
                  <c:v>16.749903407613445</c:v>
                </c:pt>
                <c:pt idx="2">
                  <c:v>31.489131039887951</c:v>
                </c:pt>
                <c:pt idx="3">
                  <c:v>10.249888134932988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C87-4F8B-83D0-1994FC86D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9075279"/>
        <c:axId val="1979074447"/>
      </c:lineChart>
      <c:catAx>
        <c:axId val="1979075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979074447"/>
        <c:crosses val="autoZero"/>
        <c:auto val="1"/>
        <c:lblAlgn val="ctr"/>
        <c:lblOffset val="100"/>
        <c:noMultiLvlLbl val="0"/>
      </c:catAx>
      <c:valAx>
        <c:axId val="197907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979075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9331583552055994E-2"/>
          <c:y val="0.64700167687372423"/>
          <c:w val="0.96967016622922131"/>
          <c:h val="0.325220545348498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16</xdr:row>
      <xdr:rowOff>114301</xdr:rowOff>
    </xdr:from>
    <xdr:to>
      <xdr:col>8</xdr:col>
      <xdr:colOff>742950</xdr:colOff>
      <xdr:row>39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592668</xdr:colOff>
      <xdr:row>1</xdr:row>
      <xdr:rowOff>131233</xdr:rowOff>
    </xdr:from>
    <xdr:to>
      <xdr:col>14</xdr:col>
      <xdr:colOff>804334</xdr:colOff>
      <xdr:row>17</xdr:row>
      <xdr:rowOff>4233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D875A8D-EFF8-4856-B59B-C92A104212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2"/>
  <sheetViews>
    <sheetView topLeftCell="C1" workbookViewId="0">
      <selection activeCell="G18" sqref="G18"/>
    </sheetView>
  </sheetViews>
  <sheetFormatPr defaultColWidth="11.42578125" defaultRowHeight="13.9"/>
  <cols>
    <col min="2" max="2" width="30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8" t="s">
        <v>0</v>
      </c>
      <c r="C3" s="58"/>
      <c r="D3" s="58"/>
      <c r="E3" s="58"/>
    </row>
    <row r="4" spans="2:5" ht="39.6">
      <c r="B4" s="25" t="s">
        <v>1</v>
      </c>
      <c r="C4" s="25" t="s">
        <v>2</v>
      </c>
      <c r="D4" s="25" t="s">
        <v>3</v>
      </c>
      <c r="E4" s="25" t="s">
        <v>4</v>
      </c>
    </row>
    <row r="5" spans="2:5" ht="40.5" customHeight="1">
      <c r="B5" s="1" t="s">
        <v>5</v>
      </c>
      <c r="C5" s="1" t="s">
        <v>6</v>
      </c>
      <c r="D5" s="1">
        <v>24</v>
      </c>
      <c r="E5" s="37" t="s">
        <v>7</v>
      </c>
    </row>
    <row r="6" spans="2:5" hidden="1">
      <c r="B6" s="22"/>
      <c r="C6" s="12"/>
      <c r="D6" s="12"/>
      <c r="E6" s="11"/>
    </row>
    <row r="7" spans="2:5" hidden="1">
      <c r="B7" s="22"/>
      <c r="C7" s="11"/>
      <c r="D7" s="12"/>
      <c r="E7" s="11"/>
    </row>
    <row r="8" spans="2:5" hidden="1">
      <c r="B8" s="22"/>
      <c r="C8" s="12"/>
      <c r="D8" s="12"/>
      <c r="E8" s="11"/>
    </row>
    <row r="9" spans="2:5" hidden="1">
      <c r="B9" s="22"/>
      <c r="C9" s="11"/>
      <c r="D9" s="12"/>
      <c r="E9" s="11"/>
    </row>
    <row r="10" spans="2:5" hidden="1">
      <c r="B10" s="22"/>
      <c r="C10" s="12"/>
      <c r="D10" s="12"/>
      <c r="E10" s="11"/>
    </row>
    <row r="11" spans="2:5" hidden="1">
      <c r="B11" s="22"/>
      <c r="C11" s="11"/>
      <c r="D11" s="12"/>
      <c r="E11" s="11"/>
    </row>
    <row r="12" spans="2:5" hidden="1">
      <c r="B12" s="22"/>
      <c r="C12" s="12"/>
      <c r="D12" s="12"/>
      <c r="E12" s="11"/>
    </row>
  </sheetData>
  <mergeCells count="1">
    <mergeCell ref="B3:E3"/>
  </mergeCells>
  <dataValidations count="1">
    <dataValidation type="custom" allowBlank="1" showErrorMessage="1" sqref="E5" xr:uid="{00000000-0002-0000-0000-000000000000}">
      <formula1>AND(GTE(LEN(E5),MIN((0),(200))),LTE(LEN(E5),MAX((0),(200))))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7"/>
  <sheetViews>
    <sheetView workbookViewId="0">
      <selection activeCell="A4" sqref="A4:G6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60" t="s">
        <v>8</v>
      </c>
      <c r="B3" s="60"/>
      <c r="C3" s="60"/>
      <c r="D3" s="60"/>
      <c r="E3" s="60"/>
      <c r="F3" s="60"/>
      <c r="G3" s="60"/>
    </row>
    <row r="4" spans="1:7" ht="38.450000000000003" customHeight="1">
      <c r="A4" s="61" t="s">
        <v>1</v>
      </c>
      <c r="B4" s="61" t="s">
        <v>9</v>
      </c>
      <c r="C4" s="61" t="s">
        <v>10</v>
      </c>
      <c r="D4" s="25" t="s">
        <v>11</v>
      </c>
      <c r="E4" s="61" t="s">
        <v>12</v>
      </c>
      <c r="F4" s="61" t="s">
        <v>13</v>
      </c>
      <c r="G4" s="25" t="s">
        <v>14</v>
      </c>
    </row>
    <row r="5" spans="1:7">
      <c r="A5" s="61"/>
      <c r="B5" s="61"/>
      <c r="C5" s="61"/>
      <c r="D5" s="25" t="s">
        <v>15</v>
      </c>
      <c r="E5" s="61"/>
      <c r="F5" s="61"/>
      <c r="G5" s="25" t="s">
        <v>15</v>
      </c>
    </row>
    <row r="6" spans="1:7" ht="26.45">
      <c r="A6" s="26" t="s">
        <v>5</v>
      </c>
      <c r="B6" s="26" t="s">
        <v>6</v>
      </c>
      <c r="C6" s="14" t="s">
        <v>16</v>
      </c>
      <c r="D6" s="14" t="s">
        <v>17</v>
      </c>
      <c r="E6" s="14" t="s">
        <v>18</v>
      </c>
      <c r="F6" s="14" t="s">
        <v>19</v>
      </c>
      <c r="G6" s="14" t="s">
        <v>20</v>
      </c>
    </row>
    <row r="7" spans="1:7">
      <c r="A7" s="59" t="s">
        <v>21</v>
      </c>
      <c r="B7" s="59"/>
      <c r="C7" s="59"/>
      <c r="D7" s="59"/>
      <c r="E7" s="59"/>
      <c r="F7" s="59"/>
      <c r="G7" s="59"/>
    </row>
  </sheetData>
  <mergeCells count="7">
    <mergeCell ref="A7:G7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6"/>
  <sheetViews>
    <sheetView topLeftCell="A4" workbookViewId="0">
      <selection activeCell="B5" sqref="B5:F15"/>
    </sheetView>
  </sheetViews>
  <sheetFormatPr defaultColWidth="11.42578125" defaultRowHeight="13.9"/>
  <cols>
    <col min="2" max="2" width="29.85546875" customWidth="1"/>
    <col min="3" max="3" width="19.42578125" customWidth="1"/>
    <col min="4" max="5" width="15.5703125" customWidth="1"/>
    <col min="6" max="6" width="36.140625" customWidth="1"/>
  </cols>
  <sheetData>
    <row r="4" spans="2:6">
      <c r="B4" s="60" t="s">
        <v>22</v>
      </c>
      <c r="C4" s="60"/>
      <c r="D4" s="60"/>
      <c r="E4" s="60"/>
      <c r="F4" s="60"/>
    </row>
    <row r="5" spans="2:6" ht="39.6">
      <c r="B5" s="25" t="s">
        <v>23</v>
      </c>
      <c r="C5" s="25" t="s">
        <v>24</v>
      </c>
      <c r="D5" s="25" t="s">
        <v>25</v>
      </c>
      <c r="E5" s="25" t="s">
        <v>26</v>
      </c>
      <c r="F5" s="25" t="s">
        <v>27</v>
      </c>
    </row>
    <row r="6" spans="2:6" ht="34.15">
      <c r="B6" s="14" t="s">
        <v>28</v>
      </c>
      <c r="C6" s="14" t="s">
        <v>29</v>
      </c>
      <c r="D6" s="14" t="s">
        <v>30</v>
      </c>
      <c r="E6" s="14" t="s">
        <v>31</v>
      </c>
      <c r="F6" s="14" t="s">
        <v>32</v>
      </c>
    </row>
    <row r="7" spans="2:6" ht="34.15">
      <c r="B7" s="39" t="s">
        <v>33</v>
      </c>
      <c r="C7" s="14" t="s">
        <v>29</v>
      </c>
      <c r="D7" s="14" t="s">
        <v>34</v>
      </c>
      <c r="E7" s="14" t="s">
        <v>31</v>
      </c>
      <c r="F7" s="14" t="s">
        <v>35</v>
      </c>
    </row>
    <row r="8" spans="2:6" ht="22.9">
      <c r="B8" s="40" t="s">
        <v>36</v>
      </c>
      <c r="C8" s="14" t="s">
        <v>37</v>
      </c>
      <c r="D8" s="14" t="s">
        <v>38</v>
      </c>
      <c r="E8" s="14" t="s">
        <v>31</v>
      </c>
      <c r="F8" s="14" t="s">
        <v>39</v>
      </c>
    </row>
    <row r="9" spans="2:6" ht="14.45" customHeight="1">
      <c r="B9" s="62" t="s">
        <v>40</v>
      </c>
      <c r="C9" s="63" t="s">
        <v>41</v>
      </c>
      <c r="D9" s="14" t="s">
        <v>42</v>
      </c>
      <c r="E9" s="63" t="s">
        <v>31</v>
      </c>
      <c r="F9" s="63" t="s">
        <v>43</v>
      </c>
    </row>
    <row r="10" spans="2:6" ht="14.45" customHeight="1">
      <c r="B10" s="62"/>
      <c r="C10" s="64"/>
      <c r="D10" s="14" t="s">
        <v>44</v>
      </c>
      <c r="E10" s="64"/>
      <c r="F10" s="64"/>
    </row>
    <row r="11" spans="2:6" ht="14.45" customHeight="1">
      <c r="B11" s="62"/>
      <c r="C11" s="64"/>
      <c r="D11" s="14" t="s">
        <v>45</v>
      </c>
      <c r="E11" s="64"/>
      <c r="F11" s="64"/>
    </row>
    <row r="12" spans="2:6" ht="14.45" customHeight="1">
      <c r="B12" s="62"/>
      <c r="C12" s="64"/>
      <c r="D12" s="14" t="s">
        <v>46</v>
      </c>
      <c r="E12" s="64"/>
      <c r="F12" s="64"/>
    </row>
    <row r="13" spans="2:6" ht="14.45" customHeight="1">
      <c r="B13" s="62"/>
      <c r="C13" s="65"/>
      <c r="D13" s="14" t="s">
        <v>47</v>
      </c>
      <c r="E13" s="65"/>
      <c r="F13" s="65"/>
    </row>
    <row r="14" spans="2:6" ht="34.15">
      <c r="B14" s="39" t="s">
        <v>48</v>
      </c>
      <c r="C14" s="14" t="s">
        <v>41</v>
      </c>
      <c r="D14" s="14" t="s">
        <v>49</v>
      </c>
      <c r="E14" s="14" t="s">
        <v>31</v>
      </c>
      <c r="F14" s="14" t="s">
        <v>50</v>
      </c>
    </row>
    <row r="15" spans="2:6" ht="22.9">
      <c r="B15" s="39" t="s">
        <v>51</v>
      </c>
      <c r="C15" s="14" t="s">
        <v>41</v>
      </c>
      <c r="D15" s="14" t="s">
        <v>52</v>
      </c>
      <c r="E15" s="14" t="s">
        <v>31</v>
      </c>
      <c r="F15" s="14" t="s">
        <v>53</v>
      </c>
    </row>
    <row r="16" spans="2:6">
      <c r="B16" s="59" t="s">
        <v>21</v>
      </c>
      <c r="C16" s="59"/>
      <c r="D16" s="59"/>
      <c r="E16" s="59"/>
      <c r="F16" s="59"/>
    </row>
  </sheetData>
  <mergeCells count="6">
    <mergeCell ref="B16:F16"/>
    <mergeCell ref="B4:F4"/>
    <mergeCell ref="B9:B13"/>
    <mergeCell ref="C9:C13"/>
    <mergeCell ref="E9:E13"/>
    <mergeCell ref="F9:F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6"/>
  <sheetViews>
    <sheetView zoomScaleNormal="100" workbookViewId="0">
      <selection activeCell="B5" sqref="B5:G15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66" t="s">
        <v>54</v>
      </c>
      <c r="C4" s="66"/>
      <c r="D4" s="66"/>
      <c r="E4" s="66"/>
      <c r="F4" s="66"/>
      <c r="G4" s="66"/>
    </row>
    <row r="5" spans="2:7" ht="39.6">
      <c r="B5" s="25" t="s">
        <v>55</v>
      </c>
      <c r="C5" s="25" t="s">
        <v>56</v>
      </c>
      <c r="D5" s="25" t="s">
        <v>57</v>
      </c>
      <c r="E5" s="25" t="s">
        <v>58</v>
      </c>
      <c r="F5" s="25" t="s">
        <v>59</v>
      </c>
      <c r="G5" s="25" t="s">
        <v>60</v>
      </c>
    </row>
    <row r="6" spans="2:7">
      <c r="B6" s="14" t="s">
        <v>28</v>
      </c>
      <c r="C6" s="14" t="s">
        <v>30</v>
      </c>
      <c r="D6" s="1" t="s">
        <v>16</v>
      </c>
      <c r="E6" s="1" t="s">
        <v>61</v>
      </c>
      <c r="F6" s="1" t="s">
        <v>62</v>
      </c>
      <c r="G6" s="1" t="s">
        <v>63</v>
      </c>
    </row>
    <row r="7" spans="2:7">
      <c r="B7" s="39" t="s">
        <v>33</v>
      </c>
      <c r="C7" s="14" t="s">
        <v>34</v>
      </c>
      <c r="D7" s="29" t="s">
        <v>16</v>
      </c>
      <c r="E7" s="11" t="s">
        <v>61</v>
      </c>
      <c r="F7" s="11" t="s">
        <v>62</v>
      </c>
      <c r="G7" s="11" t="s">
        <v>64</v>
      </c>
    </row>
    <row r="8" spans="2:7">
      <c r="B8" s="40" t="s">
        <v>36</v>
      </c>
      <c r="C8" s="14" t="s">
        <v>38</v>
      </c>
      <c r="D8" s="11" t="s">
        <v>65</v>
      </c>
      <c r="E8" s="11" t="s">
        <v>66</v>
      </c>
      <c r="F8" s="11" t="s">
        <v>19</v>
      </c>
      <c r="G8" s="11" t="s">
        <v>67</v>
      </c>
    </row>
    <row r="9" spans="2:7">
      <c r="B9" s="62" t="s">
        <v>40</v>
      </c>
      <c r="C9" s="14" t="s">
        <v>42</v>
      </c>
      <c r="D9" s="67" t="s">
        <v>68</v>
      </c>
      <c r="E9" s="67" t="s">
        <v>61</v>
      </c>
      <c r="F9" s="67" t="s">
        <v>62</v>
      </c>
      <c r="G9" s="67" t="s">
        <v>69</v>
      </c>
    </row>
    <row r="10" spans="2:7">
      <c r="B10" s="62"/>
      <c r="C10" s="14" t="s">
        <v>44</v>
      </c>
      <c r="D10" s="68"/>
      <c r="E10" s="68"/>
      <c r="F10" s="68"/>
      <c r="G10" s="68"/>
    </row>
    <row r="11" spans="2:7">
      <c r="B11" s="62"/>
      <c r="C11" s="14" t="s">
        <v>45</v>
      </c>
      <c r="D11" s="68"/>
      <c r="E11" s="68"/>
      <c r="F11" s="68"/>
      <c r="G11" s="68"/>
    </row>
    <row r="12" spans="2:7">
      <c r="B12" s="62"/>
      <c r="C12" s="14" t="s">
        <v>46</v>
      </c>
      <c r="D12" s="68"/>
      <c r="E12" s="68"/>
      <c r="F12" s="68"/>
      <c r="G12" s="68"/>
    </row>
    <row r="13" spans="2:7">
      <c r="B13" s="62"/>
      <c r="C13" s="14" t="s">
        <v>47</v>
      </c>
      <c r="D13" s="69"/>
      <c r="E13" s="69"/>
      <c r="F13" s="69"/>
      <c r="G13" s="69"/>
    </row>
    <row r="14" spans="2:7">
      <c r="B14" s="39" t="s">
        <v>48</v>
      </c>
      <c r="C14" s="14" t="s">
        <v>49</v>
      </c>
      <c r="D14" s="11" t="s">
        <v>68</v>
      </c>
      <c r="E14" s="11" t="s">
        <v>61</v>
      </c>
      <c r="F14" s="11" t="s">
        <v>62</v>
      </c>
      <c r="G14" s="11" t="s">
        <v>67</v>
      </c>
    </row>
    <row r="15" spans="2:7">
      <c r="B15" s="41" t="s">
        <v>51</v>
      </c>
      <c r="C15" s="14" t="s">
        <v>52</v>
      </c>
      <c r="D15" s="29" t="s">
        <v>70</v>
      </c>
      <c r="E15" s="11" t="s">
        <v>61</v>
      </c>
      <c r="F15" s="11" t="s">
        <v>62</v>
      </c>
      <c r="G15" s="11" t="s">
        <v>71</v>
      </c>
    </row>
    <row r="16" spans="2:7">
      <c r="B16" s="66" t="s">
        <v>21</v>
      </c>
      <c r="C16" s="66"/>
      <c r="D16" s="66"/>
      <c r="E16" s="66"/>
      <c r="F16" s="66"/>
      <c r="G16" s="66"/>
    </row>
  </sheetData>
  <mergeCells count="7">
    <mergeCell ref="B4:G4"/>
    <mergeCell ref="B16:G16"/>
    <mergeCell ref="B9:B13"/>
    <mergeCell ref="E9:E13"/>
    <mergeCell ref="D9:D13"/>
    <mergeCell ref="F9:F13"/>
    <mergeCell ref="G9:G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0"/>
  <sheetViews>
    <sheetView zoomScaleNormal="100" workbookViewId="0">
      <selection activeCell="B1" sqref="B1:I1048576"/>
    </sheetView>
  </sheetViews>
  <sheetFormatPr defaultColWidth="11.42578125" defaultRowHeight="13.9"/>
  <cols>
    <col min="1" max="1" width="10.7109375" bestFit="1" customWidth="1"/>
    <col min="2" max="2" width="17.5703125" customWidth="1"/>
    <col min="3" max="3" width="16" customWidth="1"/>
    <col min="4" max="4" width="15.5703125" customWidth="1"/>
    <col min="5" max="5" width="7.28515625" customWidth="1"/>
    <col min="6" max="6" width="22.140625" customWidth="1"/>
    <col min="7" max="7" width="12.140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6" t="s">
        <v>72</v>
      </c>
      <c r="B2" s="66"/>
      <c r="C2" s="66"/>
      <c r="D2" s="66"/>
      <c r="E2" s="66"/>
      <c r="F2" s="66"/>
      <c r="G2" s="66"/>
      <c r="H2" s="66"/>
    </row>
    <row r="3" spans="1:9" ht="33.6" customHeight="1">
      <c r="A3" s="71" t="s">
        <v>73</v>
      </c>
      <c r="B3" s="71" t="s">
        <v>74</v>
      </c>
      <c r="C3" s="71" t="s">
        <v>75</v>
      </c>
      <c r="D3" s="71" t="s">
        <v>76</v>
      </c>
      <c r="E3" s="71"/>
      <c r="F3" s="71" t="s">
        <v>14</v>
      </c>
      <c r="G3" s="27" t="s">
        <v>77</v>
      </c>
      <c r="H3" s="27" t="s">
        <v>78</v>
      </c>
      <c r="I3" s="27" t="s">
        <v>79</v>
      </c>
    </row>
    <row r="4" spans="1:9">
      <c r="A4" s="71"/>
      <c r="B4" s="71"/>
      <c r="C4" s="71"/>
      <c r="D4" s="27" t="s">
        <v>80</v>
      </c>
      <c r="E4" s="27" t="s">
        <v>81</v>
      </c>
      <c r="F4" s="71"/>
      <c r="G4" s="27" t="s">
        <v>82</v>
      </c>
      <c r="H4" s="27" t="s">
        <v>82</v>
      </c>
      <c r="I4" s="28" t="s">
        <v>83</v>
      </c>
    </row>
    <row r="5" spans="1:9" ht="22.9">
      <c r="A5" s="75" t="s">
        <v>84</v>
      </c>
      <c r="B5" s="32" t="s">
        <v>85</v>
      </c>
      <c r="C5" s="33" t="s">
        <v>86</v>
      </c>
      <c r="D5" s="33" t="s">
        <v>87</v>
      </c>
      <c r="E5" s="34">
        <v>1</v>
      </c>
      <c r="F5" s="33" t="s">
        <v>88</v>
      </c>
      <c r="G5" s="4">
        <v>50</v>
      </c>
      <c r="H5" s="4">
        <v>3500</v>
      </c>
      <c r="I5" s="51">
        <f t="shared" ref="I5:I14" si="0">G5/H5</f>
        <v>1.4285714285714285E-2</v>
      </c>
    </row>
    <row r="6" spans="1:9">
      <c r="A6" s="75"/>
      <c r="B6" s="32" t="s">
        <v>47</v>
      </c>
      <c r="C6" s="33" t="s">
        <v>68</v>
      </c>
      <c r="D6" s="33" t="s">
        <v>87</v>
      </c>
      <c r="E6" s="34">
        <v>1</v>
      </c>
      <c r="F6" s="33" t="s">
        <v>89</v>
      </c>
      <c r="G6" s="4">
        <v>100</v>
      </c>
      <c r="H6" s="4">
        <v>2500</v>
      </c>
      <c r="I6" s="43">
        <f t="shared" si="0"/>
        <v>0.04</v>
      </c>
    </row>
    <row r="7" spans="1:9" ht="22.9">
      <c r="A7" s="75"/>
      <c r="B7" s="32" t="s">
        <v>90</v>
      </c>
      <c r="C7" s="33" t="s">
        <v>91</v>
      </c>
      <c r="D7" s="33" t="s">
        <v>87</v>
      </c>
      <c r="E7" s="34">
        <v>1</v>
      </c>
      <c r="F7" s="33" t="s">
        <v>92</v>
      </c>
      <c r="G7" s="4">
        <v>56</v>
      </c>
      <c r="H7" s="4">
        <v>1889</v>
      </c>
      <c r="I7" s="51">
        <f t="shared" si="0"/>
        <v>2.9645314981471677E-2</v>
      </c>
    </row>
    <row r="8" spans="1:9">
      <c r="A8" s="75" t="s">
        <v>93</v>
      </c>
      <c r="B8" s="32" t="s">
        <v>6</v>
      </c>
      <c r="C8" s="33" t="s">
        <v>68</v>
      </c>
      <c r="D8" s="33" t="s">
        <v>94</v>
      </c>
      <c r="E8" s="34">
        <v>1</v>
      </c>
      <c r="F8" s="33" t="s">
        <v>20</v>
      </c>
      <c r="G8" s="4">
        <v>0</v>
      </c>
      <c r="H8" s="4">
        <v>2000</v>
      </c>
      <c r="I8" s="43">
        <f t="shared" si="0"/>
        <v>0</v>
      </c>
    </row>
    <row r="9" spans="1:9">
      <c r="A9" s="75"/>
      <c r="B9" s="32" t="s">
        <v>95</v>
      </c>
      <c r="C9" s="33" t="s">
        <v>68</v>
      </c>
      <c r="D9" s="33" t="s">
        <v>87</v>
      </c>
      <c r="E9" s="34">
        <v>1</v>
      </c>
      <c r="F9" s="33" t="s">
        <v>89</v>
      </c>
      <c r="G9" s="4">
        <v>70</v>
      </c>
      <c r="H9" s="4">
        <v>1500</v>
      </c>
      <c r="I9" s="50">
        <f t="shared" si="0"/>
        <v>4.6666666666666669E-2</v>
      </c>
    </row>
    <row r="10" spans="1:9" ht="23.45">
      <c r="A10" s="72" t="s">
        <v>96</v>
      </c>
      <c r="B10" s="32" t="s">
        <v>97</v>
      </c>
      <c r="C10" s="33" t="s">
        <v>98</v>
      </c>
      <c r="D10" s="33" t="s">
        <v>99</v>
      </c>
      <c r="E10" s="33" t="s">
        <v>100</v>
      </c>
      <c r="F10" s="38" t="s">
        <v>101</v>
      </c>
      <c r="G10" s="4">
        <v>67</v>
      </c>
      <c r="H10" s="4">
        <v>566</v>
      </c>
      <c r="I10" s="50">
        <f t="shared" si="0"/>
        <v>0.11837455830388692</v>
      </c>
    </row>
    <row r="11" spans="1:9">
      <c r="A11" s="73"/>
      <c r="B11" s="32" t="s">
        <v>102</v>
      </c>
      <c r="C11" s="33" t="s">
        <v>65</v>
      </c>
      <c r="D11" s="33" t="s">
        <v>87</v>
      </c>
      <c r="E11" s="34">
        <v>1</v>
      </c>
      <c r="F11" s="33" t="s">
        <v>103</v>
      </c>
      <c r="G11" s="4">
        <v>0</v>
      </c>
      <c r="H11" s="4">
        <v>1500</v>
      </c>
      <c r="I11" s="43">
        <f t="shared" si="0"/>
        <v>0</v>
      </c>
    </row>
    <row r="12" spans="1:9">
      <c r="A12" s="73"/>
      <c r="B12" s="32" t="s">
        <v>104</v>
      </c>
      <c r="C12" s="33" t="s">
        <v>86</v>
      </c>
      <c r="D12" s="33" t="s">
        <v>87</v>
      </c>
      <c r="E12" s="34">
        <v>1</v>
      </c>
      <c r="F12" s="33" t="s">
        <v>89</v>
      </c>
      <c r="G12" s="4">
        <v>60</v>
      </c>
      <c r="H12" s="4">
        <v>1000</v>
      </c>
      <c r="I12" s="50">
        <f t="shared" si="0"/>
        <v>0.06</v>
      </c>
    </row>
    <row r="13" spans="1:9">
      <c r="A13" s="74"/>
      <c r="B13" s="32" t="s">
        <v>44</v>
      </c>
      <c r="C13" s="33" t="s">
        <v>68</v>
      </c>
      <c r="D13" s="33" t="s">
        <v>87</v>
      </c>
      <c r="E13" s="34">
        <v>1</v>
      </c>
      <c r="F13" s="33" t="s">
        <v>89</v>
      </c>
      <c r="G13" s="4">
        <v>40</v>
      </c>
      <c r="H13" s="4">
        <v>2000</v>
      </c>
      <c r="I13" s="51">
        <f t="shared" si="0"/>
        <v>0.02</v>
      </c>
    </row>
    <row r="14" spans="1:9" ht="34.15">
      <c r="A14" s="42" t="s">
        <v>105</v>
      </c>
      <c r="B14" s="32" t="s">
        <v>45</v>
      </c>
      <c r="C14" s="33" t="s">
        <v>106</v>
      </c>
      <c r="D14" s="33" t="s">
        <v>87</v>
      </c>
      <c r="E14" s="34">
        <v>1</v>
      </c>
      <c r="F14" s="33" t="s">
        <v>107</v>
      </c>
      <c r="G14" s="4">
        <v>264</v>
      </c>
      <c r="H14" s="4">
        <v>7000</v>
      </c>
      <c r="I14" s="43">
        <f t="shared" si="0"/>
        <v>3.7714285714285714E-2</v>
      </c>
    </row>
    <row r="15" spans="1:9">
      <c r="A15" s="66" t="s">
        <v>21</v>
      </c>
      <c r="B15" s="66"/>
      <c r="C15" s="66"/>
      <c r="D15" s="66"/>
      <c r="E15" s="66"/>
      <c r="F15" s="66"/>
      <c r="G15" s="66"/>
      <c r="H15" s="66"/>
    </row>
    <row r="18" spans="2:3">
      <c r="B18" s="70" t="s">
        <v>108</v>
      </c>
      <c r="C18" s="70"/>
    </row>
    <row r="19" spans="2:3">
      <c r="B19" s="30" t="s">
        <v>109</v>
      </c>
      <c r="C19" s="30" t="s">
        <v>110</v>
      </c>
    </row>
    <row r="20" spans="2:3">
      <c r="B20" s="30"/>
      <c r="C20" s="30"/>
    </row>
    <row r="21" spans="2:3">
      <c r="B21" s="31" t="s">
        <v>111</v>
      </c>
      <c r="C21" s="31" t="s">
        <v>84</v>
      </c>
    </row>
    <row r="22" spans="2:3">
      <c r="B22" s="31" t="s">
        <v>112</v>
      </c>
      <c r="C22" s="31" t="s">
        <v>84</v>
      </c>
    </row>
    <row r="23" spans="2:3">
      <c r="B23" s="31" t="s">
        <v>113</v>
      </c>
      <c r="C23" s="31" t="s">
        <v>84</v>
      </c>
    </row>
    <row r="24" spans="2:3">
      <c r="B24" s="31" t="s">
        <v>114</v>
      </c>
      <c r="C24" s="31" t="s">
        <v>93</v>
      </c>
    </row>
    <row r="25" spans="2:3">
      <c r="B25" s="31" t="s">
        <v>115</v>
      </c>
      <c r="C25" s="31" t="s">
        <v>93</v>
      </c>
    </row>
    <row r="26" spans="2:3">
      <c r="B26" s="31" t="s">
        <v>116</v>
      </c>
      <c r="C26" s="31" t="s">
        <v>96</v>
      </c>
    </row>
    <row r="27" spans="2:3">
      <c r="B27" s="31" t="s">
        <v>117</v>
      </c>
      <c r="C27" s="31" t="s">
        <v>96</v>
      </c>
    </row>
    <row r="28" spans="2:3">
      <c r="B28" s="31" t="s">
        <v>118</v>
      </c>
      <c r="C28" s="31" t="s">
        <v>96</v>
      </c>
    </row>
    <row r="29" spans="2:3">
      <c r="B29" s="31" t="s">
        <v>119</v>
      </c>
      <c r="C29" s="31" t="s">
        <v>96</v>
      </c>
    </row>
    <row r="30" spans="2:3">
      <c r="B30" s="31" t="s">
        <v>120</v>
      </c>
      <c r="C30" s="31" t="s">
        <v>105</v>
      </c>
    </row>
  </sheetData>
  <autoFilter ref="B20:C30" xr:uid="{00000000-0009-0000-0000-000004000000}"/>
  <mergeCells count="11">
    <mergeCell ref="B18:C18"/>
    <mergeCell ref="A3:A4"/>
    <mergeCell ref="D3:E3"/>
    <mergeCell ref="F3:F4"/>
    <mergeCell ref="A2:H2"/>
    <mergeCell ref="A15:H15"/>
    <mergeCell ref="B3:B4"/>
    <mergeCell ref="C3:C4"/>
    <mergeCell ref="A10:A13"/>
    <mergeCell ref="A5:A7"/>
    <mergeCell ref="A8:A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tabSelected="1" topLeftCell="I1" zoomScaleNormal="100" workbookViewId="0">
      <selection activeCell="M12" sqref="M12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76" t="s">
        <v>121</v>
      </c>
      <c r="C2" s="77"/>
      <c r="D2" s="77"/>
      <c r="E2" s="77"/>
      <c r="F2" s="77"/>
      <c r="G2" s="77"/>
    </row>
    <row r="3" spans="2:13" ht="28.5" customHeight="1">
      <c r="B3" s="61" t="s">
        <v>122</v>
      </c>
      <c r="C3" s="61" t="s">
        <v>74</v>
      </c>
      <c r="D3" s="61" t="s">
        <v>75</v>
      </c>
      <c r="E3" s="25" t="s">
        <v>123</v>
      </c>
      <c r="F3" s="25" t="s">
        <v>124</v>
      </c>
      <c r="G3" s="25" t="s">
        <v>78</v>
      </c>
      <c r="H3" s="49"/>
      <c r="I3" s="61" t="s">
        <v>74</v>
      </c>
      <c r="J3" s="25" t="s">
        <v>123</v>
      </c>
      <c r="K3" s="25" t="s">
        <v>124</v>
      </c>
      <c r="L3" s="25" t="s">
        <v>78</v>
      </c>
      <c r="M3" s="61" t="s">
        <v>125</v>
      </c>
    </row>
    <row r="4" spans="2:13" ht="15.75" customHeight="1">
      <c r="B4" s="61"/>
      <c r="C4" s="61"/>
      <c r="D4" s="61"/>
      <c r="E4" s="25" t="s">
        <v>82</v>
      </c>
      <c r="F4" s="25" t="s">
        <v>82</v>
      </c>
      <c r="G4" s="25" t="s">
        <v>82</v>
      </c>
      <c r="H4" s="49"/>
      <c r="I4" s="61"/>
      <c r="J4" s="25" t="s">
        <v>82</v>
      </c>
      <c r="K4" s="25" t="s">
        <v>82</v>
      </c>
      <c r="L4" s="25" t="s">
        <v>82</v>
      </c>
      <c r="M4" s="61"/>
    </row>
    <row r="5" spans="2:13">
      <c r="B5" s="75" t="s">
        <v>84</v>
      </c>
      <c r="C5" s="45" t="s">
        <v>85</v>
      </c>
      <c r="D5" s="46" t="s">
        <v>86</v>
      </c>
      <c r="E5" s="47">
        <v>1500</v>
      </c>
      <c r="F5" s="47">
        <v>5000</v>
      </c>
      <c r="G5" s="48">
        <v>3500</v>
      </c>
      <c r="I5" s="45" t="s">
        <v>85</v>
      </c>
      <c r="J5" s="47">
        <v>5000</v>
      </c>
      <c r="K5" s="47">
        <v>7500</v>
      </c>
      <c r="L5" s="48">
        <v>3500</v>
      </c>
      <c r="M5" s="52">
        <f>K5/J5*100-100</f>
        <v>50</v>
      </c>
    </row>
    <row r="6" spans="2:13">
      <c r="B6" s="75"/>
      <c r="C6" s="32" t="s">
        <v>47</v>
      </c>
      <c r="D6" s="1" t="s">
        <v>68</v>
      </c>
      <c r="E6" s="4">
        <v>250</v>
      </c>
      <c r="F6" s="4">
        <v>6000</v>
      </c>
      <c r="G6" s="3">
        <v>2500</v>
      </c>
      <c r="I6" s="32" t="s">
        <v>47</v>
      </c>
      <c r="J6" s="4">
        <v>3000</v>
      </c>
      <c r="K6" s="4">
        <v>6000</v>
      </c>
      <c r="L6" s="3">
        <v>2500</v>
      </c>
      <c r="M6" s="54">
        <f t="shared" ref="M6:M12" si="0">K6/J6*100-100</f>
        <v>100</v>
      </c>
    </row>
    <row r="7" spans="2:13">
      <c r="B7" s="75"/>
      <c r="C7" s="32" t="s">
        <v>90</v>
      </c>
      <c r="D7" s="1" t="s">
        <v>91</v>
      </c>
      <c r="E7" s="3">
        <v>333</v>
      </c>
      <c r="F7" s="3">
        <v>2889</v>
      </c>
      <c r="G7" s="3">
        <v>1889</v>
      </c>
      <c r="I7" s="32" t="s">
        <v>90</v>
      </c>
      <c r="J7" s="3">
        <v>1100</v>
      </c>
      <c r="K7" s="3">
        <v>2889</v>
      </c>
      <c r="L7" s="3">
        <v>1889</v>
      </c>
      <c r="M7" s="54">
        <f t="shared" si="0"/>
        <v>162.63636363636363</v>
      </c>
    </row>
    <row r="8" spans="2:13">
      <c r="B8" s="75" t="s">
        <v>93</v>
      </c>
      <c r="C8" s="32" t="s">
        <v>6</v>
      </c>
      <c r="D8" s="2" t="s">
        <v>68</v>
      </c>
      <c r="E8" s="5">
        <v>2000</v>
      </c>
      <c r="F8" s="5">
        <v>7500</v>
      </c>
      <c r="G8" s="3">
        <v>2000</v>
      </c>
      <c r="I8" s="32" t="s">
        <v>6</v>
      </c>
      <c r="J8" s="5">
        <v>4800</v>
      </c>
      <c r="K8" s="5">
        <v>7500</v>
      </c>
      <c r="L8" s="3">
        <v>2000</v>
      </c>
      <c r="M8" s="53">
        <f t="shared" si="0"/>
        <v>56.25</v>
      </c>
    </row>
    <row r="9" spans="2:13">
      <c r="B9" s="75"/>
      <c r="C9" s="32" t="s">
        <v>95</v>
      </c>
      <c r="D9" s="2" t="s">
        <v>68</v>
      </c>
      <c r="E9" s="4">
        <v>400</v>
      </c>
      <c r="F9" s="4">
        <v>4400</v>
      </c>
      <c r="G9" s="3">
        <v>1500</v>
      </c>
      <c r="I9" s="32" t="s">
        <v>95</v>
      </c>
      <c r="J9" s="4">
        <v>2300</v>
      </c>
      <c r="K9" s="4">
        <v>4400</v>
      </c>
      <c r="L9" s="3">
        <v>1500</v>
      </c>
      <c r="M9" s="53">
        <f t="shared" si="0"/>
        <v>91.304347826086968</v>
      </c>
    </row>
    <row r="10" spans="2:13">
      <c r="B10" s="72" t="s">
        <v>96</v>
      </c>
      <c r="C10" s="32" t="s">
        <v>97</v>
      </c>
      <c r="D10" s="1" t="s">
        <v>98</v>
      </c>
      <c r="E10" s="4">
        <v>500</v>
      </c>
      <c r="F10" s="4">
        <v>566</v>
      </c>
      <c r="G10" s="3">
        <v>566</v>
      </c>
      <c r="I10" s="32" t="s">
        <v>97</v>
      </c>
      <c r="J10" s="4">
        <v>500</v>
      </c>
      <c r="K10" s="4">
        <v>566</v>
      </c>
      <c r="L10" s="3">
        <v>566</v>
      </c>
      <c r="M10" s="55">
        <f t="shared" si="0"/>
        <v>13.199999999999989</v>
      </c>
    </row>
    <row r="11" spans="2:13">
      <c r="B11" s="73"/>
      <c r="C11" s="32" t="s">
        <v>102</v>
      </c>
      <c r="D11" s="14" t="s">
        <v>65</v>
      </c>
      <c r="E11" s="4">
        <v>600</v>
      </c>
      <c r="F11" s="21">
        <v>1900</v>
      </c>
      <c r="G11" s="3">
        <v>1500</v>
      </c>
      <c r="I11" s="32" t="s">
        <v>102</v>
      </c>
      <c r="J11" s="4">
        <v>1500</v>
      </c>
      <c r="K11" s="21">
        <v>1900</v>
      </c>
      <c r="L11" s="3">
        <v>1500</v>
      </c>
      <c r="M11" s="55">
        <f t="shared" si="0"/>
        <v>26.666666666666657</v>
      </c>
    </row>
    <row r="12" spans="2:13">
      <c r="B12" s="73"/>
      <c r="C12" s="32" t="s">
        <v>104</v>
      </c>
      <c r="D12" s="2" t="s">
        <v>86</v>
      </c>
      <c r="E12" s="4">
        <v>600</v>
      </c>
      <c r="F12" s="21">
        <v>1300</v>
      </c>
      <c r="G12" s="3">
        <v>1000</v>
      </c>
      <c r="I12" s="32" t="s">
        <v>104</v>
      </c>
      <c r="J12" s="4">
        <v>1300</v>
      </c>
      <c r="K12" s="21">
        <v>1693</v>
      </c>
      <c r="L12" s="3">
        <v>1000</v>
      </c>
      <c r="M12" s="55">
        <f t="shared" si="0"/>
        <v>30.230769230769226</v>
      </c>
    </row>
    <row r="13" spans="2:13">
      <c r="B13" s="74"/>
      <c r="C13" s="32" t="s">
        <v>44</v>
      </c>
      <c r="D13" s="14" t="s">
        <v>68</v>
      </c>
      <c r="E13" s="4">
        <v>200</v>
      </c>
      <c r="F13" s="21">
        <v>4000</v>
      </c>
      <c r="G13" s="3">
        <v>2000</v>
      </c>
      <c r="I13" s="32" t="s">
        <v>44</v>
      </c>
      <c r="J13" s="4">
        <v>2500</v>
      </c>
      <c r="K13" s="21">
        <v>4000</v>
      </c>
      <c r="L13" s="3">
        <v>2000</v>
      </c>
      <c r="M13" s="53">
        <f t="shared" ref="M13:M14" si="1">K13/J13*100-100</f>
        <v>60</v>
      </c>
    </row>
    <row r="14" spans="2:13">
      <c r="B14" s="42" t="s">
        <v>105</v>
      </c>
      <c r="C14" s="32" t="s">
        <v>45</v>
      </c>
      <c r="D14" s="2" t="s">
        <v>106</v>
      </c>
      <c r="E14" s="4">
        <v>5000</v>
      </c>
      <c r="F14" s="21">
        <v>30000</v>
      </c>
      <c r="G14" s="3">
        <v>7000</v>
      </c>
      <c r="I14" s="32" t="s">
        <v>45</v>
      </c>
      <c r="J14" s="4">
        <v>3000</v>
      </c>
      <c r="K14" s="21">
        <v>5000</v>
      </c>
      <c r="L14" s="3">
        <v>7000</v>
      </c>
      <c r="M14" s="54">
        <f t="shared" si="1"/>
        <v>66.666666666666686</v>
      </c>
    </row>
  </sheetData>
  <mergeCells count="9">
    <mergeCell ref="B10:B13"/>
    <mergeCell ref="B5:B7"/>
    <mergeCell ref="B8:B9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4"/>
  <sheetViews>
    <sheetView zoomScaleNormal="100" workbookViewId="0">
      <selection activeCell="A32" sqref="A32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5" t="s">
        <v>126</v>
      </c>
      <c r="B2" s="13">
        <v>2019</v>
      </c>
      <c r="C2" s="13">
        <v>2020</v>
      </c>
      <c r="D2" s="13">
        <v>2021</v>
      </c>
      <c r="E2" s="13">
        <v>2022</v>
      </c>
      <c r="F2" s="13">
        <v>2023</v>
      </c>
      <c r="G2" s="13" t="s">
        <v>127</v>
      </c>
      <c r="H2" s="13" t="s">
        <v>128</v>
      </c>
    </row>
    <row r="3" spans="1:9">
      <c r="A3" s="35" t="s">
        <v>85</v>
      </c>
      <c r="B3" s="7">
        <v>6452.8650440280726</v>
      </c>
      <c r="C3" s="7">
        <v>5856.9186144986452</v>
      </c>
      <c r="D3" s="7">
        <v>6175.6652852514917</v>
      </c>
      <c r="E3" s="7">
        <v>8511.2100443212439</v>
      </c>
      <c r="F3" s="7">
        <v>9477.0476359278618</v>
      </c>
      <c r="G3" s="7">
        <f t="shared" ref="G3:G9" si="0">AVERAGE(B3:F3)</f>
        <v>7294.7413248054627</v>
      </c>
      <c r="H3" s="7">
        <f>SUM(B3:F3)/5</f>
        <v>7294.7413248054627</v>
      </c>
      <c r="I3" s="23"/>
    </row>
    <row r="4" spans="1:9">
      <c r="A4" s="35" t="s">
        <v>47</v>
      </c>
      <c r="B4" s="7">
        <v>2166.262504543392</v>
      </c>
      <c r="C4" s="7">
        <v>2313.8318147604741</v>
      </c>
      <c r="D4" s="7">
        <v>2594.7610878537571</v>
      </c>
      <c r="E4" s="7">
        <v>3845.019111086754</v>
      </c>
      <c r="F4" s="7">
        <v>3965.074954700257</v>
      </c>
      <c r="G4" s="7">
        <f t="shared" si="0"/>
        <v>2976.9898945889267</v>
      </c>
      <c r="H4" s="7">
        <f t="shared" ref="H4:H10" si="1">SUM(B4:F4)/5</f>
        <v>2976.9898945889267</v>
      </c>
      <c r="I4" s="23"/>
    </row>
    <row r="5" spans="1:9">
      <c r="A5" s="35" t="s">
        <v>90</v>
      </c>
      <c r="B5" s="7">
        <v>870.26566312546072</v>
      </c>
      <c r="C5" s="7">
        <v>933.4087748834412</v>
      </c>
      <c r="D5" s="7">
        <v>1093.5817973388</v>
      </c>
      <c r="E5" s="7">
        <v>1347.3719685866531</v>
      </c>
      <c r="F5" s="7">
        <v>1189.8450870344211</v>
      </c>
      <c r="G5" s="7">
        <f t="shared" si="0"/>
        <v>1086.8946581937553</v>
      </c>
      <c r="H5" s="7">
        <f t="shared" si="1"/>
        <v>1086.8946581937553</v>
      </c>
      <c r="I5" s="23"/>
    </row>
    <row r="6" spans="1:9">
      <c r="A6" s="35" t="s">
        <v>6</v>
      </c>
      <c r="B6" s="7">
        <v>4236.7411108344058</v>
      </c>
      <c r="C6" s="7">
        <v>4041.0193574958812</v>
      </c>
      <c r="D6" s="7">
        <v>4659.4479161043027</v>
      </c>
      <c r="E6" s="7">
        <v>5558.3794896030249</v>
      </c>
      <c r="F6" s="7">
        <v>5798.6890304847566</v>
      </c>
      <c r="G6" s="7">
        <f t="shared" si="0"/>
        <v>4858.8553809044733</v>
      </c>
      <c r="H6" s="7">
        <f t="shared" si="1"/>
        <v>4858.8553809044733</v>
      </c>
      <c r="I6" s="23"/>
    </row>
    <row r="7" spans="1:9">
      <c r="A7" s="35" t="s">
        <v>95</v>
      </c>
      <c r="B7" s="7">
        <v>1729.154280543014</v>
      </c>
      <c r="C7" s="7">
        <v>1771.762267506286</v>
      </c>
      <c r="D7" s="7">
        <v>2072.0513995979559</v>
      </c>
      <c r="E7" s="7">
        <v>2751.0214663106181</v>
      </c>
      <c r="F7" s="7">
        <v>2930.2275260954489</v>
      </c>
      <c r="G7" s="7">
        <f t="shared" si="0"/>
        <v>2250.8433880106645</v>
      </c>
      <c r="H7" s="7">
        <f t="shared" si="1"/>
        <v>2250.8433880106645</v>
      </c>
      <c r="I7" s="23"/>
    </row>
    <row r="8" spans="1:9">
      <c r="A8" s="36" t="s">
        <v>104</v>
      </c>
      <c r="B8" s="7">
        <v>1347.75</v>
      </c>
      <c r="C8" s="7">
        <v>1299.583333333333</v>
      </c>
      <c r="D8" s="7">
        <v>1497.416666666667</v>
      </c>
      <c r="E8" s="7">
        <v>2087.5</v>
      </c>
      <c r="F8" s="7">
        <v>2231.5</v>
      </c>
      <c r="G8" s="7">
        <f t="shared" si="0"/>
        <v>1692.75</v>
      </c>
      <c r="H8" s="7">
        <f t="shared" si="1"/>
        <v>1692.75</v>
      </c>
      <c r="I8" s="23"/>
    </row>
    <row r="9" spans="1:9" ht="16.149999999999999" customHeight="1">
      <c r="A9" s="35" t="s">
        <v>129</v>
      </c>
      <c r="B9" s="7">
        <v>2581.4788683705779</v>
      </c>
      <c r="C9" s="7">
        <v>1791.1923596734921</v>
      </c>
      <c r="D9" s="7">
        <v>1986.3094193670111</v>
      </c>
      <c r="E9" s="7">
        <v>3497.4632925120022</v>
      </c>
      <c r="F9" s="7">
        <v>2893.1894618521592</v>
      </c>
      <c r="G9" s="7">
        <f t="shared" si="0"/>
        <v>2549.9266803550481</v>
      </c>
      <c r="H9" s="7">
        <f t="shared" si="1"/>
        <v>2549.9266803550481</v>
      </c>
    </row>
    <row r="10" spans="1:9">
      <c r="A10" s="35" t="s">
        <v>130</v>
      </c>
      <c r="B10" s="7">
        <v>824.29829304603834</v>
      </c>
      <c r="C10" s="7">
        <v>1018.592512975069</v>
      </c>
      <c r="D10" s="7">
        <v>1019.7914090373</v>
      </c>
      <c r="E10" s="7">
        <v>1309.655360917176</v>
      </c>
      <c r="F10" s="7">
        <v>1147.576834484973</v>
      </c>
      <c r="G10" s="7">
        <f t="shared" ref="G10" si="2">AVERAGE(B10:F10)</f>
        <v>1063.9828820921114</v>
      </c>
      <c r="H10" s="7">
        <f t="shared" si="1"/>
        <v>1063.9828820921114</v>
      </c>
    </row>
    <row r="11" spans="1:9">
      <c r="A11" s="35" t="s">
        <v>102</v>
      </c>
      <c r="B11" s="7">
        <v>1054.544221821626</v>
      </c>
      <c r="C11" s="7">
        <v>1155.376347736335</v>
      </c>
      <c r="D11" s="7">
        <v>1246.5580509410979</v>
      </c>
      <c r="E11" s="7">
        <v>1904.8878489917211</v>
      </c>
      <c r="F11" s="7">
        <v>2279.6040904405882</v>
      </c>
      <c r="G11" s="7">
        <f>AVERAGE(B11:F11)</f>
        <v>1528.1941119862736</v>
      </c>
      <c r="H11" s="7">
        <f>SUM(B11:F11)/5</f>
        <v>1528.1941119862736</v>
      </c>
    </row>
    <row r="12" spans="1:9">
      <c r="A12" s="36" t="s">
        <v>131</v>
      </c>
      <c r="B12" s="7">
        <v>301.11509099346182</v>
      </c>
      <c r="C12" s="7">
        <v>317.05226308226861</v>
      </c>
      <c r="D12" s="7">
        <v>370.15821090020103</v>
      </c>
      <c r="E12" s="7">
        <v>486.71781498547011</v>
      </c>
      <c r="F12" s="7">
        <v>536.6058465542709</v>
      </c>
      <c r="G12" s="7">
        <f>AVERAGE(B12:F12)</f>
        <v>402.3298453031345</v>
      </c>
      <c r="H12" s="7">
        <f>SUM(B12:F12)/5</f>
        <v>402.3298453031345</v>
      </c>
    </row>
    <row r="13" spans="1:9">
      <c r="A13" s="44"/>
      <c r="B13" s="9"/>
      <c r="C13" s="9"/>
      <c r="D13" s="9"/>
      <c r="E13" s="9"/>
      <c r="F13" s="9"/>
      <c r="G13" s="9"/>
      <c r="H13" s="9"/>
    </row>
    <row r="14" spans="1:9" ht="14.45" thickBot="1">
      <c r="A14" s="44"/>
      <c r="B14" s="9"/>
      <c r="C14" s="9"/>
      <c r="D14" s="9"/>
      <c r="E14" s="9"/>
      <c r="F14" s="9"/>
      <c r="G14" s="9"/>
      <c r="H14" s="9"/>
    </row>
    <row r="15" spans="1:9">
      <c r="A15" s="19" t="s">
        <v>132</v>
      </c>
      <c r="B15" s="9"/>
      <c r="C15" s="9"/>
      <c r="D15" s="9"/>
      <c r="E15" s="9"/>
      <c r="F15" s="9"/>
      <c r="G15" s="9"/>
      <c r="H15" s="9"/>
    </row>
    <row r="16" spans="1:9">
      <c r="A16" s="20" t="s">
        <v>133</v>
      </c>
      <c r="B16" s="9"/>
      <c r="C16" s="9"/>
      <c r="D16" s="9"/>
      <c r="E16" s="9"/>
      <c r="F16" s="9"/>
      <c r="G16" s="9"/>
      <c r="H16" s="9"/>
    </row>
    <row r="17" spans="1:8">
      <c r="A17" s="17" t="s">
        <v>134</v>
      </c>
      <c r="C17" s="9"/>
      <c r="D17" s="9"/>
      <c r="E17" s="9"/>
      <c r="F17" s="9"/>
      <c r="G17" s="9"/>
      <c r="H17" s="9"/>
    </row>
    <row r="18" spans="1:8" ht="23.45" thickBot="1">
      <c r="A18" s="18" t="s">
        <v>135</v>
      </c>
      <c r="C18" s="9"/>
      <c r="D18" s="9"/>
      <c r="E18" s="9"/>
      <c r="F18" s="9"/>
      <c r="G18" s="9"/>
      <c r="H18" s="9"/>
    </row>
    <row r="19" spans="1:8">
      <c r="C19" s="9"/>
      <c r="D19" s="9"/>
      <c r="E19" s="9"/>
      <c r="F19" s="9"/>
      <c r="G19" s="9"/>
      <c r="H19" s="9"/>
    </row>
    <row r="20" spans="1:8">
      <c r="C20" s="9"/>
      <c r="D20" s="9"/>
      <c r="E20" s="9"/>
      <c r="F20" s="9"/>
      <c r="G20" s="9"/>
      <c r="H20" s="9"/>
    </row>
    <row r="21" spans="1:8">
      <c r="C21" s="9"/>
      <c r="D21" s="9"/>
      <c r="E21" s="9"/>
      <c r="F21" s="9"/>
      <c r="G21" s="9"/>
      <c r="H21" s="9"/>
    </row>
    <row r="24" spans="1:8">
      <c r="A24" s="13" t="s">
        <v>74</v>
      </c>
      <c r="B24" s="13" t="s">
        <v>127</v>
      </c>
    </row>
    <row r="25" spans="1:8">
      <c r="A25" s="35" t="s">
        <v>45</v>
      </c>
      <c r="B25" s="7">
        <v>1063.9828820921114</v>
      </c>
    </row>
    <row r="26" spans="1:8">
      <c r="A26" s="35" t="s">
        <v>90</v>
      </c>
      <c r="B26" s="7">
        <v>1086.8946581937553</v>
      </c>
    </row>
    <row r="27" spans="1:8">
      <c r="A27" s="36" t="s">
        <v>104</v>
      </c>
      <c r="B27" s="7">
        <v>1692.75</v>
      </c>
    </row>
    <row r="28" spans="1:8">
      <c r="A28" s="35" t="s">
        <v>95</v>
      </c>
      <c r="B28" s="7">
        <v>2250.8433880106645</v>
      </c>
    </row>
    <row r="29" spans="1:8">
      <c r="A29" s="35" t="s">
        <v>44</v>
      </c>
      <c r="B29" s="7">
        <v>2549.9266803550481</v>
      </c>
    </row>
    <row r="30" spans="1:8">
      <c r="A30" s="35" t="s">
        <v>47</v>
      </c>
      <c r="B30" s="7">
        <v>2976.9898945889267</v>
      </c>
    </row>
    <row r="31" spans="1:8">
      <c r="A31" s="35" t="s">
        <v>6</v>
      </c>
      <c r="B31" s="7">
        <v>4858.8553809044733</v>
      </c>
    </row>
    <row r="32" spans="1:8">
      <c r="A32" s="35" t="s">
        <v>85</v>
      </c>
      <c r="B32" s="7">
        <v>7294.7413248054627</v>
      </c>
    </row>
    <row r="33" spans="1:2">
      <c r="A33" s="35" t="s">
        <v>102</v>
      </c>
      <c r="B33" s="7">
        <v>1528.1941119862736</v>
      </c>
    </row>
    <row r="34" spans="1:2">
      <c r="A34" s="36" t="s">
        <v>131</v>
      </c>
      <c r="B34" s="7">
        <v>402.3298453031345</v>
      </c>
    </row>
  </sheetData>
  <sortState xmlns:xlrd2="http://schemas.microsoft.com/office/spreadsheetml/2017/richdata2" ref="A35:B35">
    <sortCondition descending="1" ref="B3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41"/>
  <sheetViews>
    <sheetView topLeftCell="A10" zoomScale="90" zoomScaleNormal="90" workbookViewId="0">
      <selection activeCell="G26" sqref="G26"/>
    </sheetView>
  </sheetViews>
  <sheetFormatPr defaultColWidth="11.42578125" defaultRowHeight="13.9"/>
  <cols>
    <col min="1" max="1" width="6.42578125" customWidth="1"/>
    <col min="2" max="2" width="23.5703125" customWidth="1"/>
    <col min="3" max="7" width="11.42578125" customWidth="1"/>
    <col min="8" max="8" width="9.5703125" customWidth="1"/>
  </cols>
  <sheetData>
    <row r="2" spans="2:8" ht="15" customHeight="1">
      <c r="B2" s="6" t="s">
        <v>126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127</v>
      </c>
    </row>
    <row r="3" spans="2:8">
      <c r="B3" s="35" t="s">
        <v>85</v>
      </c>
      <c r="C3" s="7">
        <v>6452.8650440280726</v>
      </c>
      <c r="D3" s="7">
        <v>5856.9186144986452</v>
      </c>
      <c r="E3" s="7">
        <v>6175.6652852514917</v>
      </c>
      <c r="F3" s="7">
        <v>8511.2100443212439</v>
      </c>
      <c r="G3" s="7">
        <v>9477.0476359278618</v>
      </c>
      <c r="H3" s="7">
        <f t="shared" ref="H3:H10" si="0">AVERAGE(C3:G3)</f>
        <v>7294.7413248054627</v>
      </c>
    </row>
    <row r="4" spans="2:8">
      <c r="B4" s="35" t="s">
        <v>47</v>
      </c>
      <c r="C4" s="7">
        <v>2166.262504543392</v>
      </c>
      <c r="D4" s="7">
        <v>2313.8318147604741</v>
      </c>
      <c r="E4" s="7">
        <v>2594.7610878537571</v>
      </c>
      <c r="F4" s="7">
        <v>3845.019111086754</v>
      </c>
      <c r="G4" s="7">
        <v>3965.074954700257</v>
      </c>
      <c r="H4" s="7">
        <f t="shared" si="0"/>
        <v>2976.9898945889267</v>
      </c>
    </row>
    <row r="5" spans="2:8">
      <c r="B5" s="35" t="s">
        <v>90</v>
      </c>
      <c r="C5" s="7">
        <v>870.26566312546072</v>
      </c>
      <c r="D5" s="7">
        <v>933.4087748834412</v>
      </c>
      <c r="E5" s="7">
        <v>1093.5817973388</v>
      </c>
      <c r="F5" s="7">
        <v>1347.3719685866531</v>
      </c>
      <c r="G5" s="7">
        <v>1189.8450870344211</v>
      </c>
      <c r="H5" s="7">
        <f t="shared" si="0"/>
        <v>1086.8946581937553</v>
      </c>
    </row>
    <row r="6" spans="2:8">
      <c r="B6" s="35" t="s">
        <v>6</v>
      </c>
      <c r="C6" s="7">
        <v>4236.7411108344058</v>
      </c>
      <c r="D6" s="7">
        <v>4041.0193574958812</v>
      </c>
      <c r="E6" s="7">
        <v>4659.4479161043027</v>
      </c>
      <c r="F6" s="7">
        <v>5558.3794896030249</v>
      </c>
      <c r="G6" s="7">
        <v>5798.6890304847566</v>
      </c>
      <c r="H6" s="7">
        <f t="shared" si="0"/>
        <v>4858.8553809044733</v>
      </c>
    </row>
    <row r="7" spans="2:8">
      <c r="B7" s="35" t="s">
        <v>95</v>
      </c>
      <c r="C7" s="7">
        <v>1729.154280543014</v>
      </c>
      <c r="D7" s="7">
        <v>1771.762267506286</v>
      </c>
      <c r="E7" s="7">
        <v>2072.0513995979559</v>
      </c>
      <c r="F7" s="7">
        <v>2751.0214663106181</v>
      </c>
      <c r="G7" s="7">
        <v>2930.2275260954489</v>
      </c>
      <c r="H7" s="7">
        <f t="shared" si="0"/>
        <v>2250.8433880106645</v>
      </c>
    </row>
    <row r="8" spans="2:8">
      <c r="B8" s="36" t="s">
        <v>104</v>
      </c>
      <c r="C8" s="7">
        <v>1347.75</v>
      </c>
      <c r="D8" s="7">
        <v>1299.583333333333</v>
      </c>
      <c r="E8" s="7">
        <v>1497.416666666667</v>
      </c>
      <c r="F8" s="7">
        <v>2087.5</v>
      </c>
      <c r="G8" s="7">
        <v>2231.5</v>
      </c>
      <c r="H8" s="7">
        <f t="shared" si="0"/>
        <v>1692.75</v>
      </c>
    </row>
    <row r="9" spans="2:8">
      <c r="B9" s="35" t="s">
        <v>129</v>
      </c>
      <c r="C9" s="7">
        <v>2581.4788683705779</v>
      </c>
      <c r="D9" s="7">
        <v>1791.1923596734921</v>
      </c>
      <c r="E9" s="7">
        <v>1986.3094193670111</v>
      </c>
      <c r="F9" s="7">
        <v>3497.4632925120022</v>
      </c>
      <c r="G9" s="7">
        <v>2893.1894618521592</v>
      </c>
      <c r="H9" s="7">
        <f t="shared" si="0"/>
        <v>2549.9266803550481</v>
      </c>
    </row>
    <row r="10" spans="2:8">
      <c r="B10" s="35" t="s">
        <v>130</v>
      </c>
      <c r="C10" s="7">
        <v>824.29829304603834</v>
      </c>
      <c r="D10" s="7">
        <v>1018.592512975069</v>
      </c>
      <c r="E10" s="7">
        <v>1019.7914090373</v>
      </c>
      <c r="F10" s="7">
        <v>1309.655360917176</v>
      </c>
      <c r="G10" s="7">
        <v>1147.576834484973</v>
      </c>
      <c r="H10" s="7">
        <f t="shared" si="0"/>
        <v>1063.9828820921114</v>
      </c>
    </row>
    <row r="11" spans="2:8">
      <c r="B11" s="35" t="s">
        <v>102</v>
      </c>
      <c r="C11" s="7">
        <v>1054.544221821626</v>
      </c>
      <c r="D11" s="7">
        <v>1155.376347736335</v>
      </c>
      <c r="E11" s="7">
        <v>1246.5580509410979</v>
      </c>
      <c r="F11" s="7">
        <v>1904.8878489917211</v>
      </c>
      <c r="G11" s="7">
        <v>2279.6040904405882</v>
      </c>
      <c r="H11" s="7">
        <f>AVERAGE(C11:G11)</f>
        <v>1528.1941119862736</v>
      </c>
    </row>
    <row r="12" spans="2:8">
      <c r="B12" s="36" t="s">
        <v>131</v>
      </c>
      <c r="C12" s="7">
        <v>301.11509099346182</v>
      </c>
      <c r="D12" s="7">
        <v>317.05226308226861</v>
      </c>
      <c r="E12" s="7">
        <v>370.15821090020103</v>
      </c>
      <c r="F12" s="7">
        <v>486.71781498547011</v>
      </c>
      <c r="G12" s="7">
        <v>536.6058465542709</v>
      </c>
      <c r="H12" s="7">
        <f>AVERAGE(C12:G12)</f>
        <v>402.3298453031345</v>
      </c>
    </row>
    <row r="13" spans="2:8">
      <c r="B13" s="44"/>
      <c r="C13" s="9"/>
      <c r="D13" s="9"/>
      <c r="E13" s="9"/>
      <c r="F13" s="9"/>
      <c r="G13" s="9"/>
      <c r="H13" s="9"/>
    </row>
    <row r="14" spans="2:8" ht="14.45" thickBot="1">
      <c r="B14" s="9"/>
      <c r="C14" s="9"/>
      <c r="D14" s="9"/>
      <c r="E14" s="10"/>
      <c r="H14" s="10"/>
    </row>
    <row r="15" spans="2:8">
      <c r="B15" s="19" t="s">
        <v>132</v>
      </c>
      <c r="C15" s="9"/>
      <c r="D15" s="9"/>
      <c r="E15" s="10"/>
      <c r="H15" s="10"/>
    </row>
    <row r="16" spans="2:8">
      <c r="B16" s="20" t="s">
        <v>133</v>
      </c>
      <c r="C16" s="9"/>
      <c r="D16" s="9"/>
      <c r="E16" s="10"/>
      <c r="H16" s="10"/>
    </row>
    <row r="17" spans="2:8">
      <c r="B17" s="17" t="s">
        <v>134</v>
      </c>
      <c r="C17" s="9"/>
      <c r="D17" s="9"/>
      <c r="E17" s="10"/>
      <c r="H17" s="10"/>
    </row>
    <row r="18" spans="2:8" ht="23.45" thickBot="1">
      <c r="B18" s="18" t="s">
        <v>136</v>
      </c>
      <c r="C18" s="9"/>
      <c r="D18" s="9"/>
      <c r="E18" s="10"/>
      <c r="H18" s="10"/>
    </row>
    <row r="19" spans="2:8">
      <c r="B19" s="9"/>
      <c r="C19" s="9"/>
      <c r="D19" s="9"/>
      <c r="E19" s="10"/>
      <c r="H19" s="10"/>
    </row>
    <row r="20" spans="2:8">
      <c r="B20" s="8"/>
      <c r="C20" s="8"/>
      <c r="D20" s="9"/>
      <c r="E20" s="9"/>
      <c r="F20" s="9"/>
      <c r="G20" s="9"/>
      <c r="H20" s="10"/>
    </row>
    <row r="21" spans="2:8">
      <c r="B21" s="8"/>
      <c r="C21" s="8"/>
      <c r="D21" s="9"/>
      <c r="E21" s="9"/>
      <c r="F21" s="9"/>
      <c r="G21" s="9"/>
      <c r="H21" s="10"/>
    </row>
    <row r="22" spans="2:8">
      <c r="B22" s="8"/>
      <c r="C22" s="8"/>
      <c r="D22" s="9"/>
      <c r="E22" s="9"/>
      <c r="F22" s="9"/>
      <c r="G22" s="9"/>
      <c r="H22" s="10"/>
    </row>
    <row r="23" spans="2:8">
      <c r="B23" s="6" t="s">
        <v>126</v>
      </c>
      <c r="C23" s="6">
        <v>2020</v>
      </c>
      <c r="D23" s="6">
        <v>2021</v>
      </c>
      <c r="E23" s="6">
        <v>2022</v>
      </c>
      <c r="F23" s="6">
        <v>2023</v>
      </c>
      <c r="G23" s="9"/>
      <c r="H23" s="10"/>
    </row>
    <row r="24" spans="2:8">
      <c r="B24" s="35" t="s">
        <v>85</v>
      </c>
      <c r="C24" s="16">
        <f t="shared" ref="C24:F28" si="1">D3/C3*100-100</f>
        <v>-9.2353772388430286</v>
      </c>
      <c r="D24" s="16">
        <f t="shared" si="1"/>
        <v>5.4422246872920113</v>
      </c>
      <c r="E24" s="16">
        <f t="shared" si="1"/>
        <v>37.81851268149876</v>
      </c>
      <c r="F24" s="16">
        <f t="shared" si="1"/>
        <v>11.347829351844439</v>
      </c>
      <c r="G24" s="24" cm="1">
        <f t="array" ref="G24">+AVERAGE(ABS(C24:F24))</f>
        <v>15.96098598986956</v>
      </c>
      <c r="H24" s="10"/>
    </row>
    <row r="25" spans="2:8">
      <c r="B25" s="35" t="s">
        <v>47</v>
      </c>
      <c r="C25" s="16">
        <f t="shared" si="1"/>
        <v>6.8121619567147889</v>
      </c>
      <c r="D25" s="16">
        <f t="shared" si="1"/>
        <v>12.141300474008943</v>
      </c>
      <c r="E25" s="16">
        <f t="shared" si="1"/>
        <v>48.183936050433886</v>
      </c>
      <c r="F25" s="16">
        <f t="shared" si="1"/>
        <v>3.1223731311850429</v>
      </c>
      <c r="G25" s="56" cm="1">
        <f t="array" ref="G25">+AVERAGE(ABS(C25:F25))</f>
        <v>17.564942903085665</v>
      </c>
      <c r="H25" s="10"/>
    </row>
    <row r="26" spans="2:8">
      <c r="B26" s="35" t="s">
        <v>90</v>
      </c>
      <c r="C26" s="16">
        <f t="shared" si="1"/>
        <v>7.2556133642236489</v>
      </c>
      <c r="D26" s="16">
        <f t="shared" si="1"/>
        <v>17.160008215624529</v>
      </c>
      <c r="E26" s="16">
        <f t="shared" si="1"/>
        <v>23.207241732209155</v>
      </c>
      <c r="F26" s="16">
        <f t="shared" si="1"/>
        <v>-11.691417457457746</v>
      </c>
      <c r="G26" s="57" cm="1">
        <f t="array" ref="G26">+AVERAGE(ABS(C26:F26))</f>
        <v>14.82857019237877</v>
      </c>
      <c r="H26" s="10"/>
    </row>
    <row r="27" spans="2:8">
      <c r="B27" s="35" t="s">
        <v>6</v>
      </c>
      <c r="C27" s="16">
        <f t="shared" si="1"/>
        <v>-4.6196297630274188</v>
      </c>
      <c r="D27" s="16">
        <f t="shared" si="1"/>
        <v>15.303776198479937</v>
      </c>
      <c r="E27" s="16">
        <f t="shared" si="1"/>
        <v>19.292662772166054</v>
      </c>
      <c r="F27" s="16">
        <f t="shared" si="1"/>
        <v>4.3233741296583332</v>
      </c>
      <c r="G27" s="57" cm="1">
        <f t="array" ref="G27">+AVERAGE(ABS(C27:F27))</f>
        <v>10.884860715832936</v>
      </c>
      <c r="H27" s="10"/>
    </row>
    <row r="28" spans="2:8">
      <c r="B28" s="35" t="s">
        <v>95</v>
      </c>
      <c r="C28" s="16">
        <f t="shared" si="1"/>
        <v>2.4640940049543474</v>
      </c>
      <c r="D28" s="16">
        <f t="shared" si="1"/>
        <v>16.948613118074803</v>
      </c>
      <c r="E28" s="16">
        <f t="shared" si="1"/>
        <v>32.768012745456218</v>
      </c>
      <c r="F28" s="16">
        <f t="shared" si="1"/>
        <v>6.5141643560187532</v>
      </c>
      <c r="G28" s="57" cm="1">
        <f t="array" ref="G28">+AVERAGE(ABS(C28:F28))</f>
        <v>14.673721056126031</v>
      </c>
      <c r="H28" s="10"/>
    </row>
    <row r="29" spans="2:8">
      <c r="B29" s="36" t="s">
        <v>104</v>
      </c>
      <c r="C29" s="16">
        <f t="shared" ref="C29:F31" si="2">D8/C8*100-100</f>
        <v>-3.5738576640079458</v>
      </c>
      <c r="D29" s="16">
        <f t="shared" si="2"/>
        <v>15.222827829432561</v>
      </c>
      <c r="E29" s="16">
        <f t="shared" si="2"/>
        <v>39.406756079915368</v>
      </c>
      <c r="F29" s="16">
        <f t="shared" si="2"/>
        <v>6.8982035928143688</v>
      </c>
      <c r="G29" s="24" cm="1">
        <f t="array" ref="G29">+AVERAGE(ABS(C29:F29))</f>
        <v>16.275411291542561</v>
      </c>
    </row>
    <row r="30" spans="2:8">
      <c r="B30" s="35" t="s">
        <v>44</v>
      </c>
      <c r="C30" s="16">
        <f t="shared" si="2"/>
        <v>-30.613712100456297</v>
      </c>
      <c r="D30" s="16">
        <f t="shared" si="2"/>
        <v>10.893138229390729</v>
      </c>
      <c r="E30" s="16">
        <f t="shared" si="2"/>
        <v>76.078472891024148</v>
      </c>
      <c r="F30" s="16">
        <f t="shared" si="2"/>
        <v>-17.277488857526563</v>
      </c>
      <c r="G30" s="56" cm="1">
        <f t="array" ref="G30">+AVERAGE(ABS(C30:F30))</f>
        <v>33.715703019599431</v>
      </c>
    </row>
    <row r="31" spans="2:8">
      <c r="B31" s="35" t="s">
        <v>45</v>
      </c>
      <c r="C31" s="16">
        <f t="shared" si="2"/>
        <v>23.570862825768216</v>
      </c>
      <c r="D31" s="16">
        <f t="shared" si="2"/>
        <v>0.11770124431107831</v>
      </c>
      <c r="E31" s="16">
        <f t="shared" si="2"/>
        <v>28.42384720160689</v>
      </c>
      <c r="F31" s="16">
        <f t="shared" si="2"/>
        <v>-12.375662427609697</v>
      </c>
      <c r="G31" s="24" cm="1">
        <f t="array" ref="G31">+AVERAGE(ABS(C31:F31))</f>
        <v>16.12201842482397</v>
      </c>
    </row>
    <row r="32" spans="2:8">
      <c r="B32" s="35" t="s">
        <v>102</v>
      </c>
      <c r="C32" s="16">
        <f t="shared" ref="C32:F33" si="3">D11/C11*100-100</f>
        <v>9.5616782898426891</v>
      </c>
      <c r="D32" s="16">
        <f t="shared" si="3"/>
        <v>7.8919482282470312</v>
      </c>
      <c r="E32" s="16">
        <f t="shared" si="3"/>
        <v>52.811804276071427</v>
      </c>
      <c r="F32" s="16">
        <f t="shared" si="3"/>
        <v>19.671301995401393</v>
      </c>
      <c r="G32" s="56" cm="1">
        <f t="array" ref="G32">+AVERAGE(ABS(C32:F32))</f>
        <v>22.484183197390635</v>
      </c>
    </row>
    <row r="33" spans="2:20">
      <c r="B33" s="36" t="s">
        <v>131</v>
      </c>
      <c r="C33" s="16">
        <f t="shared" si="3"/>
        <v>5.2927178230176537</v>
      </c>
      <c r="D33" s="16">
        <f t="shared" si="3"/>
        <v>16.749903407613445</v>
      </c>
      <c r="E33" s="16">
        <f t="shared" si="3"/>
        <v>31.489131039887951</v>
      </c>
      <c r="F33" s="16">
        <f t="shared" si="3"/>
        <v>10.249888134932988</v>
      </c>
      <c r="G33" s="24" cm="1">
        <f t="array" ref="G33">+AVERAGE(ABS(C33:F33))</f>
        <v>15.945410101363009</v>
      </c>
    </row>
    <row r="35" spans="2:20" ht="14.25" customHeight="1"/>
    <row r="36" spans="2:20">
      <c r="N36" s="78"/>
      <c r="O36" s="78"/>
      <c r="P36" s="78"/>
      <c r="Q36" s="78"/>
      <c r="R36" s="78"/>
      <c r="S36" s="78"/>
      <c r="T36" s="78"/>
    </row>
    <row r="37" spans="2:20">
      <c r="N37" s="78"/>
      <c r="O37" s="78"/>
      <c r="P37" s="78"/>
      <c r="Q37" s="78"/>
      <c r="R37" s="78"/>
      <c r="S37" s="78"/>
      <c r="T37" s="78"/>
    </row>
    <row r="38" spans="2:20">
      <c r="N38" s="78"/>
      <c r="O38" s="78"/>
      <c r="P38" s="78"/>
      <c r="Q38" s="78"/>
      <c r="R38" s="78"/>
      <c r="S38" s="78"/>
      <c r="T38" s="78"/>
    </row>
    <row r="39" spans="2:20">
      <c r="N39" s="78"/>
      <c r="O39" s="78"/>
      <c r="P39" s="78"/>
      <c r="Q39" s="78"/>
      <c r="R39" s="78"/>
      <c r="S39" s="78"/>
      <c r="T39" s="78"/>
    </row>
    <row r="40" spans="2:20">
      <c r="N40" s="78"/>
      <c r="O40" s="78"/>
      <c r="P40" s="78"/>
      <c r="Q40" s="78"/>
      <c r="R40" s="78"/>
      <c r="S40" s="78"/>
      <c r="T40" s="78"/>
    </row>
    <row r="41" spans="2:20">
      <c r="N41" s="78"/>
      <c r="O41" s="78"/>
      <c r="P41" s="78"/>
      <c r="Q41" s="78"/>
      <c r="R41" s="78"/>
      <c r="S41" s="78"/>
      <c r="T41" s="78"/>
    </row>
  </sheetData>
  <mergeCells count="1">
    <mergeCell ref="N36:T4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2025-07-24T19:21:08+00:00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B57209DA-A94A-41A0-B404-60869B6346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2025-07-25T20:08:57Z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