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RIONEGRO\"/>
    </mc:Choice>
  </mc:AlternateContent>
  <xr:revisionPtr revIDLastSave="2" documentId="13_ncr:1_{2AE3E9B1-C863-4139-95AC-E72FD71062E1}" xr6:coauthVersionLast="47" xr6:coauthVersionMax="47" xr10:uidLastSave="{C36F3D09-7EFE-4DE4-9403-A8B4EAA6A587}"/>
  <bookViews>
    <workbookView xWindow="2268" yWindow="2268" windowWidth="17280" windowHeight="8880" firstSheet="5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Hoja1" sheetId="16" r:id="rId6"/>
    <sheet name="4.3.2. PRECIOS PAGAD PRODUCTOR" sheetId="7" r:id="rId7"/>
    <sheet name="4.3.3. PRECIOS PROMEDIO SIPSA" sheetId="8" r:id="rId8"/>
    <sheet name="4.3.4. VARIACION $ PLAZAS MAYOR" sheetId="9" r:id="rId9"/>
  </sheets>
  <definedNames>
    <definedName name="_xlnm._FilterDatabase" localSheetId="4" hidden="1">'4.3.1. % MERCADO FLETE PRODUCTO'!$B$22:$C$35</definedName>
    <definedName name="_xlnm._FilterDatabase" localSheetId="6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7" l="1"/>
  <c r="M7" i="7"/>
  <c r="M8" i="7"/>
  <c r="M9" i="7"/>
  <c r="M10" i="7"/>
  <c r="M11" i="7"/>
  <c r="M12" i="7"/>
  <c r="M13" i="7"/>
  <c r="M14" i="7"/>
  <c r="M15" i="7"/>
  <c r="M16" i="7"/>
  <c r="M17" i="7"/>
  <c r="F27" i="9"/>
  <c r="F28" i="9"/>
  <c r="F29" i="9"/>
  <c r="F30" i="9"/>
  <c r="F31" i="9"/>
  <c r="F32" i="9"/>
  <c r="F33" i="9"/>
  <c r="F34" i="9"/>
  <c r="F35" i="9"/>
  <c r="F36" i="9"/>
  <c r="E27" i="9"/>
  <c r="E28" i="9"/>
  <c r="E29" i="9"/>
  <c r="E30" i="9"/>
  <c r="E31" i="9"/>
  <c r="E32" i="9"/>
  <c r="E33" i="9"/>
  <c r="E34" i="9"/>
  <c r="E35" i="9"/>
  <c r="E36" i="9"/>
  <c r="D27" i="9"/>
  <c r="D28" i="9"/>
  <c r="D29" i="9"/>
  <c r="D30" i="9"/>
  <c r="D31" i="9"/>
  <c r="D32" i="9"/>
  <c r="D33" i="9"/>
  <c r="D34" i="9"/>
  <c r="D35" i="9"/>
  <c r="D36" i="9"/>
  <c r="D26" i="9"/>
  <c r="E26" i="9"/>
  <c r="F26" i="9"/>
  <c r="C27" i="9"/>
  <c r="C28" i="9"/>
  <c r="C29" i="9"/>
  <c r="C30" i="9"/>
  <c r="C31" i="9"/>
  <c r="C32" i="9"/>
  <c r="C33" i="9"/>
  <c r="C34" i="9"/>
  <c r="G34" i="9" s="1" a="1"/>
  <c r="C35" i="9"/>
  <c r="G35" i="9" s="1" a="1"/>
  <c r="G35" i="9" s="1"/>
  <c r="C36" i="9"/>
  <c r="G36" i="9" s="1" a="1"/>
  <c r="G36" i="9" s="1"/>
  <c r="C26" i="9"/>
  <c r="H13" i="9"/>
  <c r="H12" i="9"/>
  <c r="H10" i="9"/>
  <c r="H9" i="9"/>
  <c r="H8" i="9"/>
  <c r="H7" i="9"/>
  <c r="H6" i="9"/>
  <c r="H5" i="9"/>
  <c r="H4" i="9"/>
  <c r="H3" i="9"/>
  <c r="G34" i="9" l="1"/>
  <c r="G10" i="8"/>
  <c r="G9" i="8"/>
  <c r="G8" i="8"/>
  <c r="G7" i="8"/>
  <c r="G6" i="8"/>
  <c r="G5" i="8"/>
  <c r="G4" i="8"/>
  <c r="G3" i="8"/>
  <c r="G12" i="8" l="1"/>
  <c r="H12" i="8" l="1"/>
  <c r="H3" i="8"/>
  <c r="H4" i="8"/>
  <c r="H5" i="8"/>
  <c r="H6" i="8"/>
  <c r="H7" i="8"/>
  <c r="H8" i="8"/>
  <c r="H9" i="8"/>
  <c r="H10" i="8"/>
  <c r="H11" i="8"/>
  <c r="H13" i="8"/>
  <c r="G13" i="8"/>
  <c r="I6" i="6" l="1"/>
  <c r="I7" i="6"/>
  <c r="I8" i="6"/>
  <c r="I9" i="6"/>
  <c r="I10" i="6"/>
  <c r="I11" i="6"/>
  <c r="I12" i="6"/>
  <c r="I13" i="6"/>
  <c r="I14" i="6"/>
  <c r="I15" i="6"/>
  <c r="I16" i="6"/>
  <c r="I17" i="6"/>
  <c r="I5" i="6"/>
  <c r="M5" i="7" l="1"/>
  <c r="G27" i="9" l="1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26" i="9" a="1"/>
  <c r="G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<sst xmlns="http://schemas.openxmlformats.org/spreadsheetml/2006/main" count="428" uniqueCount="177">
  <si>
    <t>Tabla 1. Organizaciones de la Agricultura Familiar (OAF) participantes de los encuentros territoriales en el municipio de Rionegro</t>
  </si>
  <si>
    <t>Nombre y sigla asociación</t>
  </si>
  <si>
    <t>Principales productos comercializados</t>
  </si>
  <si>
    <t>No. de familias asociadas</t>
  </si>
  <si>
    <t>Servicios que presta la OAF</t>
  </si>
  <si>
    <t>Asociación Colombiana de Productores de Hierbas Aromáticas Medicinales, Condimentarias y Derivados- ASOCOLHIERBAS</t>
  </si>
  <si>
    <t>Tomillo</t>
  </si>
  <si>
    <t>Comercialización colectiva</t>
  </si>
  <si>
    <t>Cooperativa Multiactiva Alianza Para el Agro- ALAGRO</t>
  </si>
  <si>
    <t>Leche</t>
  </si>
  <si>
    <t xml:space="preserve">Lechuga </t>
  </si>
  <si>
    <t>Tomate</t>
  </si>
  <si>
    <t>Verde Vida</t>
  </si>
  <si>
    <t>Cilantro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</si>
  <si>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Rionegro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</si>
  <si>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</si>
  <si>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</si>
  <si>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</si>
  <si>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</si>
  <si>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</si>
  <si>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</si>
  <si>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</si>
  <si>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Caja X 15 lb</t>
  </si>
  <si>
    <t>Exportador 100%</t>
  </si>
  <si>
    <t>No</t>
  </si>
  <si>
    <t>Crédito</t>
  </si>
  <si>
    <t>Cabecera municipal 100%</t>
  </si>
  <si>
    <t>Litro</t>
  </si>
  <si>
    <t>Institucional (copras públicas- HORECA) 100%</t>
  </si>
  <si>
    <t>Si</t>
  </si>
  <si>
    <t>Cajas X 3 kg</t>
  </si>
  <si>
    <t>Institucional (compras públicas- HORECA) 100%</t>
  </si>
  <si>
    <t>Canastilla X 5 kg</t>
  </si>
  <si>
    <t xml:space="preserve">Almacen de cadena 50%
Institucional (compras públicas- HORECA) 50%
</t>
  </si>
  <si>
    <t>Medellín 50%
Cabecera municipal 50%</t>
  </si>
  <si>
    <t>Ramo de 500 gs</t>
  </si>
  <si>
    <t>Intermediarios 100%</t>
  </si>
  <si>
    <t>contado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</si>
  <si>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</si>
  <si>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</si>
  <si>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Rionegro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</si>
  <si>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</si>
  <si>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</si>
  <si>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</si>
  <si>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</si>
  <si>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</si>
  <si>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Carniceria La 47</t>
  </si>
  <si>
    <t>Minoristas</t>
  </si>
  <si>
    <t>Cerdo  kg en pie</t>
  </si>
  <si>
    <t>Cabecera Municipal</t>
  </si>
  <si>
    <t>Intermediarios, punto de venta 100%</t>
  </si>
  <si>
    <t>Comercializadora Tierra Fertil</t>
  </si>
  <si>
    <t>Intermediarios</t>
  </si>
  <si>
    <t>Aguacate</t>
  </si>
  <si>
    <t xml:space="preserve">Productores municipio de Rionegro 10%
Productores municipios de Sonson, Marinilla, San Vicente, 90% </t>
  </si>
  <si>
    <t>Cooperativa Multiactiva Alianza Para el Agro</t>
  </si>
  <si>
    <t>Procesador Agroindustrial</t>
  </si>
  <si>
    <t xml:space="preserve">Productores municipio de Rionegro 60%
Productores municipio de Marinilla, 40% </t>
  </si>
  <si>
    <t>Intermediario</t>
  </si>
  <si>
    <t>Productores municipio de Rionegro 100%</t>
  </si>
  <si>
    <t>Frutos JD</t>
  </si>
  <si>
    <t>Fresa</t>
  </si>
  <si>
    <t>Granos y Abarrotes</t>
  </si>
  <si>
    <t>frijol</t>
  </si>
  <si>
    <t xml:space="preserve">Productores municipio de Rionegro 80%
Productores municipio de Guarne, 20% </t>
  </si>
  <si>
    <t>Grupo B-PLAST-SAS</t>
  </si>
  <si>
    <t>Finca Vereda San Luis</t>
  </si>
  <si>
    <t>Huevos el Tesoro</t>
  </si>
  <si>
    <t>Huevos</t>
  </si>
  <si>
    <t xml:space="preserve">Productores municipio La Laja, Los Pinos 100% </t>
  </si>
  <si>
    <t>Ivan Antonio Gil Gómez</t>
  </si>
  <si>
    <t>Lechuga</t>
  </si>
  <si>
    <t>Legumbreria y Fruteria HAR</t>
  </si>
  <si>
    <t>Maíz choclo</t>
  </si>
  <si>
    <t xml:space="preserve">Productores municipio de Rionegro 25%
Productores municipios de Guarne, San Vicente, El Carmen, Marinilla, 75% </t>
  </si>
  <si>
    <t>Papa</t>
  </si>
  <si>
    <t>Villagarden Farm SAS</t>
  </si>
  <si>
    <t>Exportador</t>
  </si>
  <si>
    <t>Hortensias</t>
  </si>
  <si>
    <t>Productores municipio de Rionegro 90%
Productores Carmen de Viboral 10%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</si>
  <si>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Rionegro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</si>
  <si>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</si>
  <si>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</si>
  <si>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</si>
  <si>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</si>
  <si>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</si>
  <si>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</si>
  <si>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Cerdo kg n pie</t>
  </si>
  <si>
    <t>Cerdo kg en pie</t>
  </si>
  <si>
    <t>Cada dos dias</t>
  </si>
  <si>
    <t xml:space="preserve">Cabecera Municipal </t>
  </si>
  <si>
    <t>20 kg</t>
  </si>
  <si>
    <t>Semanal</t>
  </si>
  <si>
    <t>Contado</t>
  </si>
  <si>
    <t xml:space="preserve">Centro de acopio </t>
  </si>
  <si>
    <t>Diario</t>
  </si>
  <si>
    <t>Finca</t>
  </si>
  <si>
    <t>Gr</t>
  </si>
  <si>
    <t>Kilogramo</t>
  </si>
  <si>
    <t>Planta</t>
  </si>
  <si>
    <t>50 kg</t>
  </si>
  <si>
    <t>Cubeta X 30 unidades</t>
  </si>
  <si>
    <t>Local</t>
  </si>
  <si>
    <t>12 kg</t>
  </si>
  <si>
    <t>Tonelada</t>
  </si>
  <si>
    <t>136 Gr</t>
  </si>
  <si>
    <t>Centro Postcosecha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</si>
  <si>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</si>
  <si>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</si>
  <si>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</si>
  <si>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</si>
  <si>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</si>
  <si>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</si>
  <si>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</si>
  <si>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</si>
  <si>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</si>
  <si>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</si>
  <si>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</si>
  <si>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</si>
  <si>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02La-80</t>
  </si>
  <si>
    <t>Hortensia</t>
  </si>
  <si>
    <t>Flor X 136 Gr</t>
  </si>
  <si>
    <t>Cabecera Municipal 100%</t>
  </si>
  <si>
    <t>03Kb-73</t>
  </si>
  <si>
    <t>Avicultura postura</t>
  </si>
  <si>
    <t xml:space="preserve">Intermediarios 
Consumidor final </t>
  </si>
  <si>
    <t>20%
80%</t>
  </si>
  <si>
    <t>Ganadería de leche</t>
  </si>
  <si>
    <t>Agroindustria</t>
  </si>
  <si>
    <t>03Lb-73</t>
  </si>
  <si>
    <t>Aguacate hass</t>
  </si>
  <si>
    <t xml:space="preserve">Intermediarios  </t>
  </si>
  <si>
    <t>06Ld-55</t>
  </si>
  <si>
    <t>Frijol voluble</t>
  </si>
  <si>
    <t>Unidad X 450 Gs</t>
  </si>
  <si>
    <t>Maiz blanco</t>
  </si>
  <si>
    <t>Tomate invernadero</t>
  </si>
  <si>
    <t>10LeL2s1-30</t>
  </si>
  <si>
    <t>Porcicultura ciclo completo</t>
  </si>
  <si>
    <t>Consumidor final</t>
  </si>
  <si>
    <t>RIONEGRO</t>
  </si>
  <si>
    <t>linea</t>
  </si>
  <si>
    <t>ufh</t>
  </si>
  <si>
    <t>hortensias</t>
  </si>
  <si>
    <t>avicultura_postura</t>
  </si>
  <si>
    <t>ganaderia_leche</t>
  </si>
  <si>
    <t>aguacate_hass</t>
  </si>
  <si>
    <t>cilantro</t>
  </si>
  <si>
    <t>fresa</t>
  </si>
  <si>
    <t>frijol_voluble</t>
  </si>
  <si>
    <t>lechuga</t>
  </si>
  <si>
    <t>maiz_blanco</t>
  </si>
  <si>
    <t>papa</t>
  </si>
  <si>
    <t>tomate_invernadero</t>
  </si>
  <si>
    <t>tomillo</t>
  </si>
  <si>
    <t>porcicultura_ciclo_completo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</si>
  <si>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</si>
  <si>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</si>
  <si>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</si>
  <si>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</si>
  <si>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Unidad X 450 gm</t>
  </si>
  <si>
    <t xml:space="preserve">Línea productiva </t>
  </si>
  <si>
    <t>Promedio</t>
  </si>
  <si>
    <t>Verificar</t>
  </si>
  <si>
    <t xml:space="preserve">Frijol </t>
  </si>
  <si>
    <t>Tomate chonto</t>
  </si>
  <si>
    <t>Porcicultura cerdo kg en pie*</t>
  </si>
  <si>
    <t>Avicultura postura (huevo)</t>
  </si>
  <si>
    <t>NO HAY DATOS DE HORTENSIA</t>
  </si>
  <si>
    <t>NO HAY DATOS DE TOMILLO</t>
  </si>
  <si>
    <t>Precio a escala municipal</t>
  </si>
  <si>
    <t>Precio a escala departamental</t>
  </si>
  <si>
    <t>Precios a escala nacional</t>
  </si>
  <si>
    <t>Precios gremios (, PORKCOLOMBIA*, FEDEGAN, FENAVI)</t>
  </si>
  <si>
    <t>Porcicultura Cerdo kg en pie</t>
  </si>
  <si>
    <t>Precios gremios (FENAVI*, FEDEGAN**, PORKOLOMBIA**)</t>
  </si>
  <si>
    <t>Porcicultura cerdo kg en pie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</si>
</sst>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  <numFmt numFmtId="171" formatCode="0.00000000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theme="1"/>
      <name val="Aptos Narrow"/>
      <family val="2"/>
      <scheme val="minor"/>
    </font>
    <font>
      <sz val="9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5" fontId="11" fillId="0" borderId="0" xfId="1" applyNumberFormat="1" applyFont="1" applyBorder="1"/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2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165" fontId="3" fillId="0" borderId="0" xfId="6" applyNumberFormat="1" applyFont="1" applyFill="1" applyBorder="1" applyAlignment="1">
      <alignment horizontal="center" vertical="center" wrapText="1"/>
    </xf>
    <xf numFmtId="1" fontId="3" fillId="5" borderId="0" xfId="0" applyNumberFormat="1" applyFont="1" applyFill="1" applyAlignment="1">
      <alignment horizontal="center" vertic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171" fontId="0" fillId="0" borderId="0" xfId="0" applyNumberFormat="1"/>
    <xf numFmtId="2" fontId="0" fillId="0" borderId="0" xfId="0" applyNumberFormat="1"/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169" fontId="4" fillId="0" borderId="0" xfId="8" applyNumberFormat="1" applyFont="1" applyBorder="1"/>
    <xf numFmtId="0" fontId="19" fillId="0" borderId="0" xfId="0" applyFont="1"/>
    <xf numFmtId="10" fontId="4" fillId="0" borderId="1" xfId="9" applyNumberFormat="1" applyFont="1" applyBorder="1" applyAlignment="1">
      <alignment vertical="center"/>
    </xf>
    <xf numFmtId="0" fontId="14" fillId="5" borderId="1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0" fontId="4" fillId="15" borderId="1" xfId="9" applyNumberFormat="1" applyFont="1" applyFill="1" applyBorder="1" applyAlignment="1">
      <alignment vertical="center"/>
    </xf>
    <xf numFmtId="10" fontId="4" fillId="6" borderId="1" xfId="9" applyNumberFormat="1" applyFont="1" applyFill="1" applyBorder="1" applyAlignment="1">
      <alignment vertical="center"/>
    </xf>
    <xf numFmtId="43" fontId="3" fillId="5" borderId="1" xfId="8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165" fontId="3" fillId="0" borderId="14" xfId="1" applyNumberFormat="1" applyFont="1" applyFill="1" applyBorder="1" applyAlignment="1">
      <alignment horizontal="center" vertical="center" wrapText="1"/>
    </xf>
    <xf numFmtId="165" fontId="3" fillId="0" borderId="14" xfId="6" applyNumberFormat="1" applyFont="1" applyFill="1" applyBorder="1" applyAlignment="1">
      <alignment horizontal="center" vertical="center" wrapText="1"/>
    </xf>
    <xf numFmtId="43" fontId="3" fillId="5" borderId="14" xfId="8" applyFont="1" applyFill="1" applyBorder="1" applyAlignment="1">
      <alignment horizontal="center" vertical="center"/>
    </xf>
    <xf numFmtId="170" fontId="4" fillId="15" borderId="3" xfId="0" applyNumberFormat="1" applyFont="1" applyFill="1" applyBorder="1" applyAlignment="1">
      <alignment horizontal="center" vertical="center"/>
    </xf>
    <xf numFmtId="170" fontId="4" fillId="6" borderId="3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1" borderId="1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2" fillId="11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68" fontId="9" fillId="3" borderId="0" xfId="0" applyNumberFormat="1" applyFont="1" applyFill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SIPSA'!$B$28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SIPSA'!$A$29:$A$39</c:f>
              <c:strCache>
                <c:ptCount val="11"/>
                <c:pt idx="0">
                  <c:v>Lechuga</c:v>
                </c:pt>
                <c:pt idx="1">
                  <c:v>Maiz blanco</c:v>
                </c:pt>
                <c:pt idx="2">
                  <c:v>Tomate chonto</c:v>
                </c:pt>
                <c:pt idx="3">
                  <c:v>Papa</c:v>
                </c:pt>
                <c:pt idx="4">
                  <c:v>Cilantro</c:v>
                </c:pt>
                <c:pt idx="5">
                  <c:v>Aguacate hass</c:v>
                </c:pt>
                <c:pt idx="6">
                  <c:v>Fresa</c:v>
                </c:pt>
                <c:pt idx="7">
                  <c:v>Frijol voluble</c:v>
                </c:pt>
                <c:pt idx="8">
                  <c:v>Porcicultura Cerdo kg en pie</c:v>
                </c:pt>
                <c:pt idx="9">
                  <c:v>Ganadería de leche</c:v>
                </c:pt>
                <c:pt idx="10">
                  <c:v>Avicultura postura (huevo)</c:v>
                </c:pt>
              </c:strCache>
            </c:strRef>
          </c:cat>
          <c:val>
            <c:numRef>
              <c:f>'4.3.3. PRECIOS PROMEDIO SIPSA'!$B$29:$B$39</c:f>
              <c:numCache>
                <c:formatCode>_-"$"\ * #,##0_-;\-"$"\ * #,##0_-;_-"$"\ * "-"??_-;_-@_-</c:formatCode>
                <c:ptCount val="11"/>
                <c:pt idx="0">
                  <c:v>1061.4633514206978</c:v>
                </c:pt>
                <c:pt idx="1">
                  <c:v>1692.75</c:v>
                </c:pt>
                <c:pt idx="2">
                  <c:v>2324.161442507469</c:v>
                </c:pt>
                <c:pt idx="3">
                  <c:v>2992.8189436298171</c:v>
                </c:pt>
                <c:pt idx="4">
                  <c:v>3281.2062297268139</c:v>
                </c:pt>
                <c:pt idx="5">
                  <c:v>4599.386911628264</c:v>
                </c:pt>
                <c:pt idx="6">
                  <c:v>7225.4837227288153</c:v>
                </c:pt>
                <c:pt idx="7">
                  <c:v>7652.5349358371332</c:v>
                </c:pt>
                <c:pt idx="8">
                  <c:v>7303</c:v>
                </c:pt>
                <c:pt idx="9">
                  <c:v>1507.0947329844348</c:v>
                </c:pt>
                <c:pt idx="10">
                  <c:v>401.90018744053378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F-4B5E-B480-5B4E5F4CE7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589613824"/>
        <c:axId val="-1589615456"/>
      </c:barChart>
      <c:catAx>
        <c:axId val="-1589613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Productíva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89615456"/>
        <c:crosses val="autoZero"/>
        <c:auto val="1"/>
        <c:lblAlgn val="ctr"/>
        <c:lblOffset val="100"/>
        <c:noMultiLvlLbl val="0"/>
      </c:catAx>
      <c:valAx>
        <c:axId val="-1589615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8961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Rionegro</a:t>
            </a:r>
            <a:r>
              <a:rPr lang="es-CO" sz="90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MAYOR'!$B$26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-11.984010613034656</c:v>
                </c:pt>
                <c:pt idx="1">
                  <c:v>11.933103876348341</c:v>
                </c:pt>
                <c:pt idx="2">
                  <c:v>9.6496643824466588</c:v>
                </c:pt>
                <c:pt idx="3">
                  <c:v>17.500078795615522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25-4BB6-AFCE-88DB61231F09}"/>
            </c:ext>
          </c:extLst>
        </c:ser>
        <c:ser>
          <c:idx val="1"/>
          <c:order val="1"/>
          <c:tx>
            <c:strRef>
              <c:f>'4.3.4. VARIACION $ PLAZAS MAYOR'!$B$27</c:f>
              <c:strCache>
                <c:ptCount val="1"/>
                <c:pt idx="0">
                  <c:v>Cilantro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6.8210400802042983</c:v>
                </c:pt>
                <c:pt idx="1">
                  <c:v>2.6236802994745574</c:v>
                </c:pt>
                <c:pt idx="2">
                  <c:v>49.882520327806304</c:v>
                </c:pt>
                <c:pt idx="3">
                  <c:v>-32.121308206101105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25-4BB6-AFCE-88DB61231F09}"/>
            </c:ext>
          </c:extLst>
        </c:ser>
        <c:ser>
          <c:idx val="2"/>
          <c:order val="2"/>
          <c:tx>
            <c:strRef>
              <c:f>'4.3.4. VARIACION $ PLAZAS MAYOR'!$B$28</c:f>
              <c:strCache>
                <c:ptCount val="1"/>
                <c:pt idx="0">
                  <c:v>Fresa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3.9183388680771287</c:v>
                </c:pt>
                <c:pt idx="1">
                  <c:v>13.225510594958095</c:v>
                </c:pt>
                <c:pt idx="2">
                  <c:v>5.5444230083525667</c:v>
                </c:pt>
                <c:pt idx="3">
                  <c:v>14.953456858334874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C25-4BB6-AFCE-88DB61231F09}"/>
            </c:ext>
          </c:extLst>
        </c:ser>
        <c:ser>
          <c:idx val="3"/>
          <c:order val="3"/>
          <c:tx>
            <c:strRef>
              <c:f>'4.3.4. VARIACION $ PLAZAS MAYOR'!$B$29</c:f>
              <c:strCache>
                <c:ptCount val="1"/>
                <c:pt idx="0">
                  <c:v>Frijol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5.5692212712371401</c:v>
                </c:pt>
                <c:pt idx="1">
                  <c:v>8.00231385565246</c:v>
                </c:pt>
                <c:pt idx="2">
                  <c:v>78.941335305704825</c:v>
                </c:pt>
                <c:pt idx="3">
                  <c:v>-10.101516321656831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25-4BB6-AFCE-88DB61231F09}"/>
            </c:ext>
          </c:extLst>
        </c:ser>
        <c:ser>
          <c:idx val="4"/>
          <c:order val="4"/>
          <c:tx>
            <c:strRef>
              <c:f>'4.3.4. VARIACION $ PLAZAS MAYOR'!$B$30</c:f>
              <c:strCache>
                <c:ptCount val="1"/>
                <c:pt idx="0">
                  <c:v>Lechuga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28.944689627952982</c:v>
                </c:pt>
                <c:pt idx="1">
                  <c:v>4.710040393130015</c:v>
                </c:pt>
                <c:pt idx="2">
                  <c:v>23.30769811714481</c:v>
                </c:pt>
                <c:pt idx="3">
                  <c:v>-11.150111721434357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C25-4BB6-AFCE-88DB61231F09}"/>
            </c:ext>
          </c:extLst>
        </c:ser>
        <c:ser>
          <c:idx val="5"/>
          <c:order val="5"/>
          <c:tx>
            <c:strRef>
              <c:f>'4.3.4. VARIACION $ PLAZAS MAYOR'!$B$31</c:f>
              <c:strCache>
                <c:ptCount val="1"/>
                <c:pt idx="0">
                  <c:v>Maiz blanco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-3.5738576640079458</c:v>
                </c:pt>
                <c:pt idx="1">
                  <c:v>15.222827829432561</c:v>
                </c:pt>
                <c:pt idx="2">
                  <c:v>39.406756079915368</c:v>
                </c:pt>
                <c:pt idx="3">
                  <c:v>6.8982035928143688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C25-4BB6-AFCE-88DB61231F09}"/>
            </c:ext>
          </c:extLst>
        </c:ser>
        <c:ser>
          <c:idx val="6"/>
          <c:order val="6"/>
          <c:tx>
            <c:strRef>
              <c:f>'4.3.4. VARIACION $ PLAZAS MAYOR'!$B$32</c:f>
              <c:strCache>
                <c:ptCount val="1"/>
                <c:pt idx="0">
                  <c:v>Papa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-22.543059588059492</c:v>
                </c:pt>
                <c:pt idx="1">
                  <c:v>14.535457494821074</c:v>
                </c:pt>
                <c:pt idx="2">
                  <c:v>65.480024377723026</c:v>
                </c:pt>
                <c:pt idx="3">
                  <c:v>-10.822952229548363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C25-4BB6-AFCE-88DB61231F09}"/>
            </c:ext>
          </c:extLst>
        </c:ser>
        <c:ser>
          <c:idx val="7"/>
          <c:order val="7"/>
          <c:tx>
            <c:strRef>
              <c:f>'4.3.4. VARIACION $ PLAZAS MAYOR'!$B$33</c:f>
              <c:strCache>
                <c:ptCount val="1"/>
                <c:pt idx="0">
                  <c:v>Tomate chonto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2.7423576554288331</c:v>
                </c:pt>
                <c:pt idx="1">
                  <c:v>20.919035999931808</c:v>
                </c:pt>
                <c:pt idx="2">
                  <c:v>25.955762737686911</c:v>
                </c:pt>
                <c:pt idx="3">
                  <c:v>8.5373006149430637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C25-4BB6-AFCE-88DB61231F09}"/>
            </c:ext>
          </c:extLst>
        </c:ser>
        <c:ser>
          <c:idx val="8"/>
          <c:order val="8"/>
          <c:tx>
            <c:strRef>
              <c:f>'4.3.4. VARIACION $ PLAZAS MAYOR'!$B$34</c:f>
              <c:strCache>
                <c:ptCount val="1"/>
                <c:pt idx="0">
                  <c:v>Porcicultura cerdo kg en pie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C25-4BB6-AFCE-88DB61231F09}"/>
            </c:ext>
          </c:extLst>
        </c:ser>
        <c:ser>
          <c:idx val="9"/>
          <c:order val="9"/>
          <c:tx>
            <c:strRef>
              <c:f>'4.3.4. VARIACION $ PLAZAS MAYOR'!$B$35</c:f>
              <c:strCache>
                <c:ptCount val="1"/>
                <c:pt idx="0">
                  <c:v>Ganadería de leche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5.4096244726239604</c:v>
                </c:pt>
                <c:pt idx="1">
                  <c:v>7.2511557433032863</c:v>
                </c:pt>
                <c:pt idx="2">
                  <c:v>53.328598675784235</c:v>
                </c:pt>
                <c:pt idx="3">
                  <c:v>21.545284288307869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C25-4BB6-AFCE-88DB61231F09}"/>
            </c:ext>
          </c:extLst>
        </c:ser>
        <c:ser>
          <c:idx val="10"/>
          <c:order val="10"/>
          <c:tx>
            <c:strRef>
              <c:f>'4.3.4. VARIACION $ PLAZAS MAYOR'!$B$36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MAYOR'!$C$25:$F$25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5.8837884129581397</c:v>
                </c:pt>
                <c:pt idx="1">
                  <c:v>16.410951324661639</c:v>
                </c:pt>
                <c:pt idx="2">
                  <c:v>30.90197273945239</c:v>
                </c:pt>
                <c:pt idx="3">
                  <c:v>9.808295744263603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C25-4BB6-AFCE-88DB61231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89611648"/>
        <c:axId val="-1589604032"/>
      </c:lineChart>
      <c:catAx>
        <c:axId val="-158961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89604032"/>
        <c:crosses val="autoZero"/>
        <c:auto val="1"/>
        <c:lblAlgn val="ctr"/>
        <c:lblOffset val="100"/>
        <c:noMultiLvlLbl val="0"/>
      </c:catAx>
      <c:valAx>
        <c:axId val="-158960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58961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18</xdr:row>
      <xdr:rowOff>123824</xdr:rowOff>
    </xdr:from>
    <xdr:to>
      <xdr:col>8</xdr:col>
      <xdr:colOff>771524</xdr:colOff>
      <xdr:row>37</xdr:row>
      <xdr:rowOff>161924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31750</xdr:colOff>
      <xdr:row>0</xdr:row>
      <xdr:rowOff>172296</xdr:rowOff>
    </xdr:from>
    <xdr:to>
      <xdr:col>15</xdr:col>
      <xdr:colOff>666750</xdr:colOff>
      <xdr:row>19</xdr:row>
      <xdr:rowOff>232834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workbookViewId="0">
      <selection activeCell="C16" sqref="C16"/>
    </sheetView>
  </sheetViews>
  <sheetFormatPr defaultColWidth="11.42578125" defaultRowHeight="13.9"/>
  <cols>
    <col min="1" max="1" width="7.140625" customWidth="1"/>
    <col min="2" max="2" width="28.85546875" customWidth="1"/>
    <col min="3" max="3" width="16.42578125" customWidth="1"/>
    <col min="4" max="4" width="11" customWidth="1"/>
    <col min="5" max="5" width="31.5703125" customWidth="1"/>
  </cols>
  <sheetData>
    <row r="3" spans="2:5">
      <c r="B3" s="69" t="s">
        <v>0</v>
      </c>
      <c r="C3" s="69"/>
      <c r="D3" s="69"/>
      <c r="E3" s="69"/>
    </row>
    <row r="4" spans="2:5" ht="39.6">
      <c r="B4" s="27" t="s">
        <v>1</v>
      </c>
      <c r="C4" s="27" t="s">
        <v>2</v>
      </c>
      <c r="D4" s="27" t="s">
        <v>3</v>
      </c>
      <c r="E4" s="27" t="s">
        <v>4</v>
      </c>
    </row>
    <row r="5" spans="2:5" ht="52.9">
      <c r="B5" s="59" t="s">
        <v>5</v>
      </c>
      <c r="C5" s="28" t="s">
        <v>6</v>
      </c>
      <c r="D5" s="28">
        <v>35</v>
      </c>
      <c r="E5" s="28" t="s">
        <v>7</v>
      </c>
    </row>
    <row r="6" spans="2:5" ht="25.5" customHeight="1">
      <c r="B6" s="70" t="s">
        <v>8</v>
      </c>
      <c r="C6" s="13" t="s">
        <v>9</v>
      </c>
      <c r="D6" s="72">
        <v>174</v>
      </c>
      <c r="E6" s="75" t="s">
        <v>7</v>
      </c>
    </row>
    <row r="7" spans="2:5">
      <c r="B7" s="70"/>
      <c r="C7" s="12" t="s">
        <v>10</v>
      </c>
      <c r="D7" s="74"/>
      <c r="E7" s="76"/>
    </row>
    <row r="8" spans="2:5">
      <c r="B8" s="70"/>
      <c r="C8" s="13" t="s">
        <v>11</v>
      </c>
      <c r="D8" s="73"/>
      <c r="E8" s="77"/>
    </row>
    <row r="9" spans="2:5">
      <c r="B9" s="71" t="s">
        <v>12</v>
      </c>
      <c r="C9" s="12" t="s">
        <v>10</v>
      </c>
      <c r="D9" s="72">
        <v>2</v>
      </c>
      <c r="E9" s="75" t="s">
        <v>7</v>
      </c>
    </row>
    <row r="10" spans="2:5">
      <c r="B10" s="71"/>
      <c r="C10" s="13" t="s">
        <v>13</v>
      </c>
      <c r="D10" s="73"/>
      <c r="E10" s="77"/>
    </row>
  </sheetData>
  <mergeCells count="7">
    <mergeCell ref="B3:E3"/>
    <mergeCell ref="B6:B8"/>
    <mergeCell ref="B9:B10"/>
    <mergeCell ref="D9:D10"/>
    <mergeCell ref="D6:D8"/>
    <mergeCell ref="E6:E8"/>
    <mergeCell ref="E9:E10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2"/>
  <sheetViews>
    <sheetView topLeftCell="C7" workbookViewId="0">
      <selection activeCell="D13" sqref="D13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79" t="s">
        <v>14</v>
      </c>
      <c r="B3" s="79"/>
      <c r="C3" s="79"/>
      <c r="D3" s="79"/>
      <c r="E3" s="79"/>
      <c r="F3" s="79"/>
      <c r="G3" s="79"/>
    </row>
    <row r="4" spans="1:7" ht="38.450000000000003" customHeight="1">
      <c r="A4" s="80" t="s">
        <v>1</v>
      </c>
      <c r="B4" s="80" t="s">
        <v>15</v>
      </c>
      <c r="C4" s="80" t="s">
        <v>16</v>
      </c>
      <c r="D4" s="27" t="s">
        <v>17</v>
      </c>
      <c r="E4" s="80" t="s">
        <v>18</v>
      </c>
      <c r="F4" s="80" t="s">
        <v>19</v>
      </c>
      <c r="G4" s="27" t="s">
        <v>20</v>
      </c>
    </row>
    <row r="5" spans="1:7">
      <c r="A5" s="80"/>
      <c r="B5" s="80"/>
      <c r="C5" s="80"/>
      <c r="D5" s="27" t="s">
        <v>21</v>
      </c>
      <c r="E5" s="80"/>
      <c r="F5" s="80"/>
      <c r="G5" s="27" t="s">
        <v>21</v>
      </c>
    </row>
    <row r="6" spans="1:7" ht="52.9">
      <c r="A6" s="58" t="s">
        <v>5</v>
      </c>
      <c r="B6" s="28" t="s">
        <v>6</v>
      </c>
      <c r="C6" s="57" t="s">
        <v>22</v>
      </c>
      <c r="D6" s="57" t="s">
        <v>23</v>
      </c>
      <c r="E6" s="57" t="s">
        <v>24</v>
      </c>
      <c r="F6" s="57" t="s">
        <v>25</v>
      </c>
      <c r="G6" s="57" t="s">
        <v>26</v>
      </c>
    </row>
    <row r="7" spans="1:7" ht="39.6">
      <c r="A7" s="81" t="s">
        <v>8</v>
      </c>
      <c r="B7" s="13" t="s">
        <v>9</v>
      </c>
      <c r="C7" s="57" t="s">
        <v>27</v>
      </c>
      <c r="D7" s="57" t="s">
        <v>28</v>
      </c>
      <c r="E7" s="86" t="s">
        <v>29</v>
      </c>
      <c r="F7" s="86" t="s">
        <v>25</v>
      </c>
      <c r="G7" s="57" t="s">
        <v>26</v>
      </c>
    </row>
    <row r="8" spans="1:7" ht="39.6">
      <c r="A8" s="82"/>
      <c r="B8" s="12" t="s">
        <v>10</v>
      </c>
      <c r="C8" s="57" t="s">
        <v>30</v>
      </c>
      <c r="D8" s="57" t="s">
        <v>31</v>
      </c>
      <c r="E8" s="87"/>
      <c r="F8" s="87"/>
      <c r="G8" s="57" t="s">
        <v>26</v>
      </c>
    </row>
    <row r="9" spans="1:7" ht="79.150000000000006">
      <c r="A9" s="83"/>
      <c r="B9" s="13" t="s">
        <v>11</v>
      </c>
      <c r="C9" s="57" t="s">
        <v>32</v>
      </c>
      <c r="D9" s="57" t="s">
        <v>33</v>
      </c>
      <c r="E9" s="88"/>
      <c r="F9" s="88"/>
      <c r="G9" s="57" t="s">
        <v>34</v>
      </c>
    </row>
    <row r="10" spans="1:7">
      <c r="A10" s="84" t="s">
        <v>12</v>
      </c>
      <c r="B10" s="12" t="s">
        <v>10</v>
      </c>
      <c r="C10" s="86" t="s">
        <v>35</v>
      </c>
      <c r="D10" s="86" t="s">
        <v>36</v>
      </c>
      <c r="E10" s="86" t="s">
        <v>29</v>
      </c>
      <c r="F10" s="86" t="s">
        <v>37</v>
      </c>
      <c r="G10" s="86" t="s">
        <v>38</v>
      </c>
    </row>
    <row r="11" spans="1:7">
      <c r="A11" s="85"/>
      <c r="B11" s="13" t="s">
        <v>13</v>
      </c>
      <c r="C11" s="88"/>
      <c r="D11" s="88"/>
      <c r="E11" s="88"/>
      <c r="F11" s="88"/>
      <c r="G11" s="88"/>
    </row>
    <row r="12" spans="1:7">
      <c r="A12" s="78" t="s">
        <v>39</v>
      </c>
      <c r="B12" s="78"/>
      <c r="C12" s="78"/>
      <c r="D12" s="78"/>
      <c r="E12" s="78"/>
      <c r="F12" s="78"/>
      <c r="G12" s="78"/>
    </row>
  </sheetData>
  <mergeCells count="16">
    <mergeCell ref="A12:G12"/>
    <mergeCell ref="A3:G3"/>
    <mergeCell ref="A4:A5"/>
    <mergeCell ref="B4:B5"/>
    <mergeCell ref="C4:C5"/>
    <mergeCell ref="E4:E5"/>
    <mergeCell ref="F4:F5"/>
    <mergeCell ref="A7:A9"/>
    <mergeCell ref="A10:A11"/>
    <mergeCell ref="E7:E9"/>
    <mergeCell ref="F7:F9"/>
    <mergeCell ref="D10:D11"/>
    <mergeCell ref="E10:E11"/>
    <mergeCell ref="F10:F11"/>
    <mergeCell ref="G10:G11"/>
    <mergeCell ref="C10:C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9"/>
  <sheetViews>
    <sheetView topLeftCell="A4" workbookViewId="0">
      <selection activeCell="B18" sqref="B18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79" t="s">
        <v>40</v>
      </c>
      <c r="C4" s="79"/>
      <c r="D4" s="79"/>
      <c r="E4" s="79"/>
      <c r="F4" s="79"/>
    </row>
    <row r="5" spans="2:6" ht="26.45">
      <c r="B5" s="27" t="s">
        <v>41</v>
      </c>
      <c r="C5" s="27" t="s">
        <v>42</v>
      </c>
      <c r="D5" s="27" t="s">
        <v>43</v>
      </c>
      <c r="E5" s="27" t="s">
        <v>44</v>
      </c>
      <c r="F5" s="27" t="s">
        <v>45</v>
      </c>
    </row>
    <row r="6" spans="2:6" ht="14.45" customHeight="1">
      <c r="B6" s="12" t="s">
        <v>46</v>
      </c>
      <c r="C6" s="16" t="s">
        <v>47</v>
      </c>
      <c r="D6" s="16" t="s">
        <v>48</v>
      </c>
      <c r="E6" s="16" t="s">
        <v>49</v>
      </c>
      <c r="F6" s="16" t="s">
        <v>50</v>
      </c>
    </row>
    <row r="7" spans="2:6" ht="34.15">
      <c r="B7" s="12" t="s">
        <v>51</v>
      </c>
      <c r="C7" s="16" t="s">
        <v>52</v>
      </c>
      <c r="D7" s="16" t="s">
        <v>53</v>
      </c>
      <c r="E7" s="16" t="s">
        <v>49</v>
      </c>
      <c r="F7" s="16" t="s">
        <v>54</v>
      </c>
    </row>
    <row r="8" spans="2:6" ht="22.9">
      <c r="B8" s="89" t="s">
        <v>55</v>
      </c>
      <c r="C8" s="16" t="s">
        <v>56</v>
      </c>
      <c r="D8" s="16" t="s">
        <v>9</v>
      </c>
      <c r="E8" s="90" t="s">
        <v>49</v>
      </c>
      <c r="F8" s="16" t="s">
        <v>57</v>
      </c>
    </row>
    <row r="9" spans="2:6">
      <c r="B9" s="89"/>
      <c r="C9" s="16" t="s">
        <v>58</v>
      </c>
      <c r="D9" s="16" t="s">
        <v>11</v>
      </c>
      <c r="E9" s="91"/>
      <c r="F9" s="16" t="s">
        <v>59</v>
      </c>
    </row>
    <row r="10" spans="2:6">
      <c r="B10" s="16" t="s">
        <v>60</v>
      </c>
      <c r="C10" s="16" t="s">
        <v>47</v>
      </c>
      <c r="D10" s="16" t="s">
        <v>61</v>
      </c>
      <c r="E10" s="33" t="s">
        <v>49</v>
      </c>
      <c r="F10" s="16" t="s">
        <v>59</v>
      </c>
    </row>
    <row r="11" spans="2:6" ht="22.9">
      <c r="B11" s="12" t="s">
        <v>62</v>
      </c>
      <c r="C11" s="16" t="s">
        <v>47</v>
      </c>
      <c r="D11" s="16" t="s">
        <v>63</v>
      </c>
      <c r="E11" s="16" t="s">
        <v>49</v>
      </c>
      <c r="F11" s="16" t="s">
        <v>64</v>
      </c>
    </row>
    <row r="12" spans="2:6">
      <c r="B12" s="16" t="s">
        <v>65</v>
      </c>
      <c r="C12" s="16" t="s">
        <v>56</v>
      </c>
      <c r="D12" s="16" t="s">
        <v>6</v>
      </c>
      <c r="E12" s="16" t="s">
        <v>66</v>
      </c>
      <c r="F12" s="16" t="s">
        <v>59</v>
      </c>
    </row>
    <row r="13" spans="2:6" ht="22.9">
      <c r="B13" s="12" t="s">
        <v>67</v>
      </c>
      <c r="C13" s="16" t="s">
        <v>47</v>
      </c>
      <c r="D13" s="16" t="s">
        <v>68</v>
      </c>
      <c r="E13" s="16" t="s">
        <v>49</v>
      </c>
      <c r="F13" s="16" t="s">
        <v>69</v>
      </c>
    </row>
    <row r="14" spans="2:6" ht="14.45" customHeight="1">
      <c r="B14" s="94" t="s">
        <v>70</v>
      </c>
      <c r="C14" s="92" t="s">
        <v>47</v>
      </c>
      <c r="D14" s="16" t="s">
        <v>13</v>
      </c>
      <c r="E14" s="90" t="s">
        <v>49</v>
      </c>
      <c r="F14" s="90" t="s">
        <v>59</v>
      </c>
    </row>
    <row r="15" spans="2:6" ht="14.45" customHeight="1">
      <c r="B15" s="94"/>
      <c r="C15" s="93"/>
      <c r="D15" s="16" t="s">
        <v>71</v>
      </c>
      <c r="E15" s="91"/>
      <c r="F15" s="91"/>
    </row>
    <row r="16" spans="2:6" ht="34.15">
      <c r="B16" s="94" t="s">
        <v>72</v>
      </c>
      <c r="C16" s="16" t="s">
        <v>52</v>
      </c>
      <c r="D16" s="16" t="s">
        <v>73</v>
      </c>
      <c r="E16" s="90" t="s">
        <v>49</v>
      </c>
      <c r="F16" s="16" t="s">
        <v>74</v>
      </c>
    </row>
    <row r="17" spans="2:6">
      <c r="B17" s="94"/>
      <c r="C17" s="16" t="s">
        <v>47</v>
      </c>
      <c r="D17" s="16" t="s">
        <v>75</v>
      </c>
      <c r="E17" s="91"/>
      <c r="F17" s="16" t="s">
        <v>59</v>
      </c>
    </row>
    <row r="18" spans="2:6" ht="22.9">
      <c r="B18" s="12" t="s">
        <v>76</v>
      </c>
      <c r="C18" s="16" t="s">
        <v>77</v>
      </c>
      <c r="D18" s="16" t="s">
        <v>78</v>
      </c>
      <c r="E18" s="16" t="s">
        <v>66</v>
      </c>
      <c r="F18" s="16" t="s">
        <v>79</v>
      </c>
    </row>
    <row r="19" spans="2:6">
      <c r="B19" s="78" t="s">
        <v>39</v>
      </c>
      <c r="C19" s="78"/>
      <c r="D19" s="78"/>
      <c r="E19" s="78"/>
      <c r="F19" s="78"/>
    </row>
  </sheetData>
  <mergeCells count="10">
    <mergeCell ref="B19:F19"/>
    <mergeCell ref="B4:F4"/>
    <mergeCell ref="B8:B9"/>
    <mergeCell ref="E8:E9"/>
    <mergeCell ref="C14:C15"/>
    <mergeCell ref="B14:B15"/>
    <mergeCell ref="E14:E15"/>
    <mergeCell ref="F14:F15"/>
    <mergeCell ref="E16:E17"/>
    <mergeCell ref="B16:B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9"/>
  <sheetViews>
    <sheetView zoomScaleNormal="100" workbookViewId="0">
      <selection activeCell="B5" sqref="B5:G18"/>
    </sheetView>
  </sheetViews>
  <sheetFormatPr defaultColWidth="11.42578125" defaultRowHeight="13.9"/>
  <cols>
    <col min="2" max="2" width="33" customWidth="1"/>
    <col min="3" max="3" width="14.5703125" customWidth="1"/>
    <col min="4" max="4" width="15.85546875" customWidth="1"/>
    <col min="5" max="5" width="11.140625" customWidth="1"/>
    <col min="7" max="7" width="26.85546875" customWidth="1"/>
  </cols>
  <sheetData>
    <row r="4" spans="2:7">
      <c r="B4" s="95" t="s">
        <v>80</v>
      </c>
      <c r="C4" s="95"/>
      <c r="D4" s="95"/>
      <c r="E4" s="95"/>
      <c r="F4" s="95"/>
      <c r="G4" s="95"/>
    </row>
    <row r="5" spans="2:7" ht="39.6">
      <c r="B5" s="27" t="s">
        <v>81</v>
      </c>
      <c r="C5" s="27" t="s">
        <v>82</v>
      </c>
      <c r="D5" s="27" t="s">
        <v>83</v>
      </c>
      <c r="E5" s="27" t="s">
        <v>84</v>
      </c>
      <c r="F5" s="27" t="s">
        <v>85</v>
      </c>
      <c r="G5" s="27" t="s">
        <v>86</v>
      </c>
    </row>
    <row r="6" spans="2:7">
      <c r="B6" s="12" t="s">
        <v>46</v>
      </c>
      <c r="C6" s="33" t="s">
        <v>87</v>
      </c>
      <c r="D6" s="2" t="s">
        <v>88</v>
      </c>
      <c r="E6" s="33" t="s">
        <v>89</v>
      </c>
      <c r="F6" s="2" t="s">
        <v>25</v>
      </c>
      <c r="G6" s="2" t="s">
        <v>90</v>
      </c>
    </row>
    <row r="7" spans="2:7">
      <c r="B7" s="12" t="s">
        <v>51</v>
      </c>
      <c r="C7" s="16" t="s">
        <v>53</v>
      </c>
      <c r="D7" s="34" t="s">
        <v>91</v>
      </c>
      <c r="E7" s="34" t="s">
        <v>92</v>
      </c>
      <c r="F7" s="34" t="s">
        <v>93</v>
      </c>
      <c r="G7" s="34" t="s">
        <v>94</v>
      </c>
    </row>
    <row r="8" spans="2:7">
      <c r="B8" s="89" t="s">
        <v>55</v>
      </c>
      <c r="C8" s="16" t="s">
        <v>9</v>
      </c>
      <c r="D8" s="34" t="s">
        <v>27</v>
      </c>
      <c r="E8" s="34" t="s">
        <v>95</v>
      </c>
      <c r="F8" s="34" t="s">
        <v>25</v>
      </c>
      <c r="G8" s="34" t="s">
        <v>96</v>
      </c>
    </row>
    <row r="9" spans="2:7">
      <c r="B9" s="89"/>
      <c r="C9" s="16" t="s">
        <v>11</v>
      </c>
      <c r="D9" s="34" t="s">
        <v>97</v>
      </c>
      <c r="E9" s="34" t="s">
        <v>92</v>
      </c>
      <c r="F9" s="34" t="s">
        <v>93</v>
      </c>
      <c r="G9" s="34" t="s">
        <v>94</v>
      </c>
    </row>
    <row r="10" spans="2:7">
      <c r="B10" s="16" t="s">
        <v>60</v>
      </c>
      <c r="C10" s="16" t="s">
        <v>61</v>
      </c>
      <c r="D10" s="34" t="s">
        <v>98</v>
      </c>
      <c r="E10" s="34" t="s">
        <v>92</v>
      </c>
      <c r="F10" s="34" t="s">
        <v>93</v>
      </c>
      <c r="G10" s="34" t="s">
        <v>99</v>
      </c>
    </row>
    <row r="11" spans="2:7">
      <c r="B11" s="12" t="s">
        <v>62</v>
      </c>
      <c r="C11" s="16" t="s">
        <v>63</v>
      </c>
      <c r="D11" s="34" t="s">
        <v>100</v>
      </c>
      <c r="E11" s="34" t="s">
        <v>95</v>
      </c>
      <c r="F11" s="34" t="s">
        <v>93</v>
      </c>
      <c r="G11" s="34" t="s">
        <v>99</v>
      </c>
    </row>
    <row r="12" spans="2:7">
      <c r="B12" s="16" t="s">
        <v>65</v>
      </c>
      <c r="C12" s="16" t="s">
        <v>6</v>
      </c>
      <c r="D12" s="34" t="s">
        <v>98</v>
      </c>
      <c r="E12" s="34" t="s">
        <v>92</v>
      </c>
      <c r="F12" s="34" t="s">
        <v>93</v>
      </c>
      <c r="G12" s="34" t="s">
        <v>99</v>
      </c>
    </row>
    <row r="13" spans="2:7">
      <c r="B13" s="12" t="s">
        <v>67</v>
      </c>
      <c r="C13" s="16" t="s">
        <v>68</v>
      </c>
      <c r="D13" s="35" t="s">
        <v>101</v>
      </c>
      <c r="E13" s="34" t="s">
        <v>92</v>
      </c>
      <c r="F13" s="34" t="s">
        <v>93</v>
      </c>
      <c r="G13" s="34" t="s">
        <v>102</v>
      </c>
    </row>
    <row r="14" spans="2:7">
      <c r="B14" s="94" t="s">
        <v>70</v>
      </c>
      <c r="C14" s="16" t="s">
        <v>13</v>
      </c>
      <c r="D14" s="34" t="s">
        <v>98</v>
      </c>
      <c r="E14" s="96" t="s">
        <v>95</v>
      </c>
      <c r="F14" s="96" t="s">
        <v>93</v>
      </c>
      <c r="G14" s="34" t="s">
        <v>96</v>
      </c>
    </row>
    <row r="15" spans="2:7">
      <c r="B15" s="94"/>
      <c r="C15" s="16" t="s">
        <v>71</v>
      </c>
      <c r="D15" s="34" t="s">
        <v>103</v>
      </c>
      <c r="E15" s="97"/>
      <c r="F15" s="97"/>
      <c r="G15" s="34" t="s">
        <v>99</v>
      </c>
    </row>
    <row r="16" spans="2:7">
      <c r="B16" s="94" t="s">
        <v>72</v>
      </c>
      <c r="C16" s="16" t="s">
        <v>73</v>
      </c>
      <c r="D16" s="34" t="s">
        <v>104</v>
      </c>
      <c r="E16" s="96" t="s">
        <v>92</v>
      </c>
      <c r="F16" s="34" t="s">
        <v>93</v>
      </c>
      <c r="G16" s="34" t="s">
        <v>96</v>
      </c>
    </row>
    <row r="17" spans="2:7">
      <c r="B17" s="94"/>
      <c r="C17" s="16" t="s">
        <v>75</v>
      </c>
      <c r="D17" s="34" t="s">
        <v>98</v>
      </c>
      <c r="E17" s="97"/>
      <c r="F17" s="34" t="s">
        <v>25</v>
      </c>
      <c r="G17" s="34" t="s">
        <v>99</v>
      </c>
    </row>
    <row r="18" spans="2:7">
      <c r="B18" s="12" t="s">
        <v>76</v>
      </c>
      <c r="C18" s="16" t="s">
        <v>78</v>
      </c>
      <c r="D18" s="34" t="s">
        <v>105</v>
      </c>
      <c r="E18" s="34" t="s">
        <v>95</v>
      </c>
      <c r="F18" s="34" t="s">
        <v>25</v>
      </c>
      <c r="G18" s="34" t="s">
        <v>106</v>
      </c>
    </row>
    <row r="19" spans="2:7">
      <c r="B19" s="95" t="s">
        <v>39</v>
      </c>
      <c r="C19" s="95"/>
      <c r="D19" s="95"/>
      <c r="E19" s="95"/>
      <c r="F19" s="95"/>
      <c r="G19" s="95"/>
    </row>
  </sheetData>
  <mergeCells count="8">
    <mergeCell ref="B4:G4"/>
    <mergeCell ref="B19:G19"/>
    <mergeCell ref="B8:B9"/>
    <mergeCell ref="B14:B15"/>
    <mergeCell ref="B16:B17"/>
    <mergeCell ref="E14:E15"/>
    <mergeCell ref="F14:F15"/>
    <mergeCell ref="E16:E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9"/>
  <sheetViews>
    <sheetView topLeftCell="A3" zoomScaleNormal="100" workbookViewId="0">
      <selection activeCell="C14" sqref="C14"/>
    </sheetView>
  </sheetViews>
  <sheetFormatPr defaultColWidth="11.42578125" defaultRowHeight="13.9"/>
  <cols>
    <col min="1" max="1" width="11.42578125" bestFit="1" customWidth="1"/>
    <col min="2" max="2" width="17.5703125" customWidth="1"/>
    <col min="3" max="3" width="16" customWidth="1"/>
    <col min="4" max="4" width="17.42578125" customWidth="1"/>
    <col min="5" max="5" width="7.42578125" customWidth="1"/>
    <col min="6" max="6" width="13" customWidth="1"/>
    <col min="7" max="7" width="12.140625" customWidth="1"/>
    <col min="8" max="8" width="9.5703125" customWidth="1"/>
    <col min="11" max="11" width="25.7109375" customWidth="1"/>
  </cols>
  <sheetData>
    <row r="2" spans="1:9">
      <c r="A2" s="95" t="s">
        <v>107</v>
      </c>
      <c r="B2" s="95"/>
      <c r="C2" s="95"/>
      <c r="D2" s="95"/>
      <c r="E2" s="95"/>
      <c r="F2" s="95"/>
      <c r="G2" s="95"/>
      <c r="H2" s="95"/>
    </row>
    <row r="3" spans="1:9" ht="33.6" customHeight="1">
      <c r="A3" s="99" t="s">
        <v>108</v>
      </c>
      <c r="B3" s="99" t="s">
        <v>109</v>
      </c>
      <c r="C3" s="99" t="s">
        <v>110</v>
      </c>
      <c r="D3" s="99" t="s">
        <v>111</v>
      </c>
      <c r="E3" s="99"/>
      <c r="F3" s="99" t="s">
        <v>20</v>
      </c>
      <c r="G3" s="29" t="s">
        <v>112</v>
      </c>
      <c r="H3" s="29" t="s">
        <v>113</v>
      </c>
      <c r="I3" s="29" t="s">
        <v>114</v>
      </c>
    </row>
    <row r="4" spans="1:9">
      <c r="A4" s="99"/>
      <c r="B4" s="99"/>
      <c r="C4" s="99"/>
      <c r="D4" s="29" t="s">
        <v>115</v>
      </c>
      <c r="E4" s="29" t="s">
        <v>116</v>
      </c>
      <c r="F4" s="99"/>
      <c r="G4" s="29" t="s">
        <v>117</v>
      </c>
      <c r="H4" s="29" t="s">
        <v>117</v>
      </c>
      <c r="I4" s="30" t="s">
        <v>118</v>
      </c>
    </row>
    <row r="5" spans="1:9" ht="22.9">
      <c r="A5" s="51" t="s">
        <v>119</v>
      </c>
      <c r="B5" s="33" t="s">
        <v>120</v>
      </c>
      <c r="C5" s="33" t="s">
        <v>121</v>
      </c>
      <c r="D5" s="33" t="s">
        <v>77</v>
      </c>
      <c r="E5" s="45">
        <v>1</v>
      </c>
      <c r="F5" s="33" t="s">
        <v>122</v>
      </c>
      <c r="G5" s="5">
        <v>120</v>
      </c>
      <c r="H5" s="5">
        <v>2500</v>
      </c>
      <c r="I5" s="60">
        <f>G5/H5</f>
        <v>4.8000000000000001E-2</v>
      </c>
    </row>
    <row r="6" spans="1:9" ht="22.9">
      <c r="A6" s="100" t="s">
        <v>123</v>
      </c>
      <c r="B6" s="16" t="s">
        <v>124</v>
      </c>
      <c r="C6" s="33" t="s">
        <v>101</v>
      </c>
      <c r="D6" s="33" t="s">
        <v>125</v>
      </c>
      <c r="E6" s="33" t="s">
        <v>126</v>
      </c>
      <c r="F6" s="33" t="s">
        <v>38</v>
      </c>
      <c r="G6" s="5">
        <v>0</v>
      </c>
      <c r="H6" s="5">
        <v>600</v>
      </c>
      <c r="I6" s="56">
        <f t="shared" ref="I6:I17" si="0">G6/H6</f>
        <v>0</v>
      </c>
    </row>
    <row r="7" spans="1:9">
      <c r="A7" s="101"/>
      <c r="B7" s="16" t="s">
        <v>127</v>
      </c>
      <c r="C7" s="33" t="s">
        <v>27</v>
      </c>
      <c r="D7" s="33" t="s">
        <v>128</v>
      </c>
      <c r="E7" s="45">
        <v>1</v>
      </c>
      <c r="F7" s="33" t="s">
        <v>38</v>
      </c>
      <c r="G7" s="5">
        <v>0</v>
      </c>
      <c r="H7" s="5">
        <v>1700</v>
      </c>
      <c r="I7" s="56">
        <f t="shared" si="0"/>
        <v>0</v>
      </c>
    </row>
    <row r="8" spans="1:9" ht="22.9">
      <c r="A8" s="51" t="s">
        <v>129</v>
      </c>
      <c r="B8" s="16" t="s">
        <v>130</v>
      </c>
      <c r="C8" s="16" t="s">
        <v>98</v>
      </c>
      <c r="D8" s="16" t="s">
        <v>131</v>
      </c>
      <c r="E8" s="46">
        <v>1</v>
      </c>
      <c r="F8" s="16" t="s">
        <v>122</v>
      </c>
      <c r="G8" s="24">
        <v>120</v>
      </c>
      <c r="H8" s="24">
        <v>5800</v>
      </c>
      <c r="I8" s="56">
        <f t="shared" si="0"/>
        <v>2.0689655172413793E-2</v>
      </c>
    </row>
    <row r="9" spans="1:9" ht="22.9">
      <c r="A9" s="100" t="s">
        <v>132</v>
      </c>
      <c r="B9" s="16" t="s">
        <v>13</v>
      </c>
      <c r="C9" s="16" t="s">
        <v>98</v>
      </c>
      <c r="D9" s="16" t="s">
        <v>52</v>
      </c>
      <c r="E9" s="46">
        <v>1</v>
      </c>
      <c r="F9" s="16" t="s">
        <v>122</v>
      </c>
      <c r="G9" s="24">
        <v>120</v>
      </c>
      <c r="H9" s="24">
        <v>8000</v>
      </c>
      <c r="I9" s="56">
        <f t="shared" si="0"/>
        <v>1.4999999999999999E-2</v>
      </c>
    </row>
    <row r="10" spans="1:9" ht="22.9">
      <c r="A10" s="102"/>
      <c r="B10" s="16" t="s">
        <v>61</v>
      </c>
      <c r="C10" s="16" t="s">
        <v>98</v>
      </c>
      <c r="D10" s="16" t="s">
        <v>52</v>
      </c>
      <c r="E10" s="46">
        <v>1</v>
      </c>
      <c r="F10" s="16" t="s">
        <v>122</v>
      </c>
      <c r="G10" s="24">
        <v>120</v>
      </c>
      <c r="H10" s="24">
        <v>9000</v>
      </c>
      <c r="I10" s="61">
        <f t="shared" si="0"/>
        <v>1.3333333333333334E-2</v>
      </c>
    </row>
    <row r="11" spans="1:9" ht="22.9">
      <c r="A11" s="102"/>
      <c r="B11" s="16" t="s">
        <v>133</v>
      </c>
      <c r="C11" s="16" t="s">
        <v>98</v>
      </c>
      <c r="D11" s="16" t="s">
        <v>52</v>
      </c>
      <c r="E11" s="46">
        <v>1</v>
      </c>
      <c r="F11" s="16" t="s">
        <v>122</v>
      </c>
      <c r="G11" s="24">
        <v>120</v>
      </c>
      <c r="H11" s="24">
        <v>3800</v>
      </c>
      <c r="I11" s="56">
        <f t="shared" si="0"/>
        <v>3.1578947368421054E-2</v>
      </c>
    </row>
    <row r="12" spans="1:9" ht="22.9">
      <c r="A12" s="102"/>
      <c r="B12" s="16" t="s">
        <v>71</v>
      </c>
      <c r="C12" s="16" t="s">
        <v>134</v>
      </c>
      <c r="D12" s="16" t="s">
        <v>52</v>
      </c>
      <c r="E12" s="46">
        <v>1</v>
      </c>
      <c r="F12" s="16" t="s">
        <v>122</v>
      </c>
      <c r="G12" s="24">
        <v>120</v>
      </c>
      <c r="H12" s="24">
        <v>12963</v>
      </c>
      <c r="I12" s="61">
        <f t="shared" si="0"/>
        <v>9.2571164082388344E-3</v>
      </c>
    </row>
    <row r="13" spans="1:9" ht="22.9">
      <c r="A13" s="102"/>
      <c r="B13" s="16" t="s">
        <v>135</v>
      </c>
      <c r="C13" s="16" t="s">
        <v>98</v>
      </c>
      <c r="D13" s="16" t="s">
        <v>52</v>
      </c>
      <c r="E13" s="46">
        <v>1</v>
      </c>
      <c r="F13" s="16" t="s">
        <v>122</v>
      </c>
      <c r="G13" s="24">
        <v>120</v>
      </c>
      <c r="H13" s="24">
        <v>1400</v>
      </c>
      <c r="I13" s="60">
        <f t="shared" si="0"/>
        <v>8.5714285714285715E-2</v>
      </c>
    </row>
    <row r="14" spans="1:9" ht="22.9">
      <c r="A14" s="102"/>
      <c r="B14" s="16" t="s">
        <v>75</v>
      </c>
      <c r="C14" s="16" t="s">
        <v>98</v>
      </c>
      <c r="D14" s="16" t="s">
        <v>52</v>
      </c>
      <c r="E14" s="46">
        <v>1</v>
      </c>
      <c r="F14" s="16" t="s">
        <v>122</v>
      </c>
      <c r="G14" s="24">
        <v>120</v>
      </c>
      <c r="H14" s="24">
        <v>2000</v>
      </c>
      <c r="I14" s="56">
        <f t="shared" si="0"/>
        <v>0.06</v>
      </c>
    </row>
    <row r="15" spans="1:9" ht="22.9">
      <c r="A15" s="102"/>
      <c r="B15" s="16" t="s">
        <v>136</v>
      </c>
      <c r="C15" s="16" t="s">
        <v>98</v>
      </c>
      <c r="D15" s="16" t="s">
        <v>52</v>
      </c>
      <c r="E15" s="46">
        <v>1</v>
      </c>
      <c r="F15" s="16" t="s">
        <v>122</v>
      </c>
      <c r="G15" s="24">
        <v>120</v>
      </c>
      <c r="H15" s="24">
        <v>1500</v>
      </c>
      <c r="I15" s="60">
        <f t="shared" si="0"/>
        <v>0.08</v>
      </c>
    </row>
    <row r="16" spans="1:9" ht="22.9">
      <c r="A16" s="101"/>
      <c r="B16" s="16" t="s">
        <v>6</v>
      </c>
      <c r="C16" s="16" t="s">
        <v>98</v>
      </c>
      <c r="D16" s="16" t="s">
        <v>77</v>
      </c>
      <c r="E16" s="46">
        <v>1</v>
      </c>
      <c r="F16" s="16" t="s">
        <v>122</v>
      </c>
      <c r="G16" s="24">
        <v>120</v>
      </c>
      <c r="H16" s="24">
        <v>7740</v>
      </c>
      <c r="I16" s="61">
        <f t="shared" si="0"/>
        <v>1.5503875968992248E-2</v>
      </c>
    </row>
    <row r="17" spans="1:9" ht="22.9">
      <c r="A17" s="52" t="s">
        <v>137</v>
      </c>
      <c r="B17" s="16" t="s">
        <v>138</v>
      </c>
      <c r="C17" s="16" t="s">
        <v>88</v>
      </c>
      <c r="D17" s="16" t="s">
        <v>139</v>
      </c>
      <c r="E17" s="46">
        <v>1</v>
      </c>
      <c r="F17" s="16" t="s">
        <v>38</v>
      </c>
      <c r="G17" s="47">
        <v>0</v>
      </c>
      <c r="H17" s="24">
        <v>19000</v>
      </c>
      <c r="I17" s="56">
        <f t="shared" si="0"/>
        <v>0</v>
      </c>
    </row>
    <row r="18" spans="1:9">
      <c r="A18" s="42"/>
      <c r="B18" s="95" t="s">
        <v>39</v>
      </c>
      <c r="C18" s="95"/>
      <c r="D18" s="95"/>
      <c r="E18" s="95"/>
      <c r="F18" s="95"/>
      <c r="G18" s="95"/>
    </row>
    <row r="19" spans="1:9">
      <c r="C19" s="42"/>
      <c r="D19" s="42"/>
      <c r="E19" s="42"/>
      <c r="F19" s="42"/>
      <c r="G19" s="42"/>
    </row>
    <row r="20" spans="1:9">
      <c r="B20" s="98" t="s">
        <v>140</v>
      </c>
      <c r="C20" s="98"/>
      <c r="H20" s="37"/>
    </row>
    <row r="21" spans="1:9">
      <c r="B21" s="31" t="s">
        <v>141</v>
      </c>
      <c r="C21" s="31" t="s">
        <v>142</v>
      </c>
      <c r="F21" s="43"/>
      <c r="G21" s="44"/>
    </row>
    <row r="22" spans="1:9">
      <c r="B22" s="31"/>
      <c r="C22" s="31"/>
      <c r="E22" s="44"/>
      <c r="H22" s="37"/>
    </row>
    <row r="23" spans="1:9">
      <c r="B23" s="32" t="s">
        <v>143</v>
      </c>
      <c r="C23" s="32" t="s">
        <v>119</v>
      </c>
    </row>
    <row r="24" spans="1:9">
      <c r="B24" s="32" t="s">
        <v>144</v>
      </c>
      <c r="C24" s="32" t="s">
        <v>123</v>
      </c>
    </row>
    <row r="25" spans="1:9">
      <c r="B25" s="32" t="s">
        <v>145</v>
      </c>
      <c r="C25" s="32" t="s">
        <v>123</v>
      </c>
    </row>
    <row r="26" spans="1:9">
      <c r="B26" s="32" t="s">
        <v>146</v>
      </c>
      <c r="C26" s="32" t="s">
        <v>129</v>
      </c>
    </row>
    <row r="27" spans="1:9">
      <c r="B27" s="32" t="s">
        <v>147</v>
      </c>
      <c r="C27" s="32" t="s">
        <v>132</v>
      </c>
    </row>
    <row r="28" spans="1:9">
      <c r="B28" s="32" t="s">
        <v>148</v>
      </c>
      <c r="C28" s="32" t="s">
        <v>132</v>
      </c>
    </row>
    <row r="29" spans="1:9">
      <c r="B29" s="32" t="s">
        <v>149</v>
      </c>
      <c r="C29" s="32" t="s">
        <v>132</v>
      </c>
    </row>
    <row r="30" spans="1:9">
      <c r="B30" s="32" t="s">
        <v>150</v>
      </c>
      <c r="C30" s="32" t="s">
        <v>132</v>
      </c>
    </row>
    <row r="31" spans="1:9">
      <c r="B31" s="32" t="s">
        <v>151</v>
      </c>
      <c r="C31" s="32" t="s">
        <v>132</v>
      </c>
    </row>
    <row r="32" spans="1:9">
      <c r="B32" s="32" t="s">
        <v>152</v>
      </c>
      <c r="C32" s="32" t="s">
        <v>132</v>
      </c>
    </row>
    <row r="33" spans="2:8">
      <c r="B33" s="32" t="s">
        <v>153</v>
      </c>
      <c r="C33" s="32" t="s">
        <v>132</v>
      </c>
    </row>
    <row r="34" spans="2:8">
      <c r="B34" s="32" t="s">
        <v>154</v>
      </c>
      <c r="C34" s="32" t="s">
        <v>132</v>
      </c>
    </row>
    <row r="35" spans="2:8">
      <c r="B35" s="32" t="s">
        <v>155</v>
      </c>
      <c r="C35" s="32" t="s">
        <v>137</v>
      </c>
    </row>
    <row r="39" spans="2:8">
      <c r="C39" s="95"/>
      <c r="D39" s="95"/>
      <c r="E39" s="95"/>
      <c r="F39" s="95"/>
      <c r="G39" s="95"/>
      <c r="H39" s="95"/>
    </row>
  </sheetData>
  <autoFilter ref="B22:C35" xr:uid="{00000000-0009-0000-0000-000004000000}"/>
  <mergeCells count="11">
    <mergeCell ref="A2:H2"/>
    <mergeCell ref="B3:B4"/>
    <mergeCell ref="C3:C4"/>
    <mergeCell ref="A6:A7"/>
    <mergeCell ref="A9:A16"/>
    <mergeCell ref="C39:H39"/>
    <mergeCell ref="B18:G18"/>
    <mergeCell ref="B20:C20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3B4FA-9731-43D1-BFFE-BE569A4A208A}">
  <dimension ref="A1"/>
  <sheetViews>
    <sheetView workbookViewId="0">
      <selection activeCell="B4" sqref="B4"/>
    </sheetView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17"/>
  <sheetViews>
    <sheetView topLeftCell="H1" zoomScaleNormal="100" workbookViewId="0">
      <selection activeCell="O15" sqref="O15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2.28515625" customWidth="1"/>
    <col min="11" max="11" width="11.42578125" customWidth="1"/>
    <col min="13" max="13" width="8.5703125" customWidth="1"/>
    <col min="14" max="14" width="6" customWidth="1"/>
  </cols>
  <sheetData>
    <row r="2" spans="2:14">
      <c r="B2" s="104" t="s">
        <v>156</v>
      </c>
      <c r="C2" s="105"/>
      <c r="D2" s="105"/>
      <c r="E2" s="105"/>
      <c r="F2" s="105"/>
      <c r="G2" s="105"/>
    </row>
    <row r="3" spans="2:14" ht="28.5" customHeight="1">
      <c r="B3" s="80" t="s">
        <v>108</v>
      </c>
      <c r="C3" s="80" t="s">
        <v>109</v>
      </c>
      <c r="D3" s="80" t="s">
        <v>110</v>
      </c>
      <c r="E3" s="27" t="s">
        <v>157</v>
      </c>
      <c r="F3" s="27" t="s">
        <v>158</v>
      </c>
      <c r="G3" s="27" t="s">
        <v>113</v>
      </c>
      <c r="I3" s="80" t="s">
        <v>109</v>
      </c>
      <c r="J3" s="27" t="s">
        <v>157</v>
      </c>
      <c r="K3" s="27" t="s">
        <v>158</v>
      </c>
      <c r="L3" s="27" t="s">
        <v>113</v>
      </c>
      <c r="M3" s="80" t="s">
        <v>159</v>
      </c>
    </row>
    <row r="4" spans="2:14" ht="15.75" customHeight="1">
      <c r="B4" s="80"/>
      <c r="C4" s="80"/>
      <c r="D4" s="80"/>
      <c r="E4" s="27" t="s">
        <v>117</v>
      </c>
      <c r="F4" s="27" t="s">
        <v>117</v>
      </c>
      <c r="G4" s="27" t="s">
        <v>117</v>
      </c>
      <c r="I4" s="80"/>
      <c r="J4" s="27" t="s">
        <v>117</v>
      </c>
      <c r="K4" s="27" t="s">
        <v>117</v>
      </c>
      <c r="L4" s="27" t="s">
        <v>117</v>
      </c>
      <c r="M4" s="80"/>
    </row>
    <row r="5" spans="2:14">
      <c r="B5" s="51" t="s">
        <v>119</v>
      </c>
      <c r="C5" s="33" t="s">
        <v>120</v>
      </c>
      <c r="D5" s="36" t="s">
        <v>121</v>
      </c>
      <c r="E5" s="5">
        <v>1000</v>
      </c>
      <c r="F5" s="5">
        <v>3500</v>
      </c>
      <c r="G5" s="4">
        <v>2500</v>
      </c>
      <c r="I5" s="63" t="s">
        <v>120</v>
      </c>
      <c r="J5" s="64">
        <v>1000</v>
      </c>
      <c r="K5" s="64">
        <v>3500</v>
      </c>
      <c r="L5" s="65">
        <v>2500</v>
      </c>
      <c r="M5" s="66">
        <f>K5/J5*100-100</f>
        <v>250</v>
      </c>
    </row>
    <row r="6" spans="2:14">
      <c r="B6" s="103" t="s">
        <v>123</v>
      </c>
      <c r="C6" s="16" t="s">
        <v>124</v>
      </c>
      <c r="D6" s="2" t="s">
        <v>101</v>
      </c>
      <c r="E6" s="5">
        <v>533</v>
      </c>
      <c r="F6" s="5">
        <v>700</v>
      </c>
      <c r="G6" s="4">
        <v>600</v>
      </c>
      <c r="I6" s="16" t="s">
        <v>124</v>
      </c>
      <c r="J6" s="5">
        <v>533</v>
      </c>
      <c r="K6" s="5">
        <v>700</v>
      </c>
      <c r="L6" s="4">
        <v>600</v>
      </c>
      <c r="M6" s="62">
        <f t="shared" ref="M6:M17" si="0">K6/J6*100-100</f>
        <v>31.332082551594738</v>
      </c>
    </row>
    <row r="7" spans="2:14">
      <c r="B7" s="103"/>
      <c r="C7" s="16" t="s">
        <v>127</v>
      </c>
      <c r="D7" s="2" t="s">
        <v>27</v>
      </c>
      <c r="E7" s="4">
        <v>1300</v>
      </c>
      <c r="F7" s="4">
        <v>2400</v>
      </c>
      <c r="G7" s="4">
        <v>1700</v>
      </c>
      <c r="I7" s="16" t="s">
        <v>127</v>
      </c>
      <c r="J7" s="4">
        <v>1300</v>
      </c>
      <c r="K7" s="4">
        <v>2400</v>
      </c>
      <c r="L7" s="4">
        <v>1700</v>
      </c>
      <c r="M7" s="62">
        <f t="shared" si="0"/>
        <v>84.615384615384613</v>
      </c>
    </row>
    <row r="8" spans="2:14">
      <c r="B8" s="51" t="s">
        <v>129</v>
      </c>
      <c r="C8" s="16" t="s">
        <v>130</v>
      </c>
      <c r="D8" s="3" t="s">
        <v>98</v>
      </c>
      <c r="E8" s="6">
        <v>3000</v>
      </c>
      <c r="F8" s="6">
        <v>6000</v>
      </c>
      <c r="G8" s="4">
        <v>5800</v>
      </c>
      <c r="I8" s="16" t="s">
        <v>130</v>
      </c>
      <c r="J8" s="6">
        <v>3000</v>
      </c>
      <c r="K8" s="6">
        <v>6000</v>
      </c>
      <c r="L8" s="4">
        <v>5800</v>
      </c>
      <c r="M8" s="62">
        <f t="shared" si="0"/>
        <v>100</v>
      </c>
    </row>
    <row r="9" spans="2:14">
      <c r="B9" s="103" t="s">
        <v>132</v>
      </c>
      <c r="C9" s="16" t="s">
        <v>13</v>
      </c>
      <c r="D9" s="3" t="s">
        <v>98</v>
      </c>
      <c r="E9" s="5">
        <v>1500</v>
      </c>
      <c r="F9" s="5">
        <v>16000</v>
      </c>
      <c r="G9" s="4">
        <v>8000</v>
      </c>
      <c r="I9" s="16" t="s">
        <v>13</v>
      </c>
      <c r="J9" s="5">
        <v>3300</v>
      </c>
      <c r="K9" s="5">
        <v>16000</v>
      </c>
      <c r="L9" s="4">
        <v>8000</v>
      </c>
      <c r="M9" s="62">
        <f t="shared" si="0"/>
        <v>384.84848484848487</v>
      </c>
    </row>
    <row r="10" spans="2:14">
      <c r="B10" s="103"/>
      <c r="C10" s="16" t="s">
        <v>61</v>
      </c>
      <c r="D10" s="2" t="s">
        <v>98</v>
      </c>
      <c r="E10" s="5">
        <v>6000</v>
      </c>
      <c r="F10" s="5">
        <v>14000</v>
      </c>
      <c r="G10" s="4">
        <v>9000</v>
      </c>
      <c r="I10" s="16" t="s">
        <v>61</v>
      </c>
      <c r="J10" s="5">
        <v>6000</v>
      </c>
      <c r="K10" s="5">
        <v>14000</v>
      </c>
      <c r="L10" s="4">
        <v>9000</v>
      </c>
      <c r="M10" s="62">
        <f t="shared" si="0"/>
        <v>133.33333333333334</v>
      </c>
    </row>
    <row r="11" spans="2:14">
      <c r="B11" s="103"/>
      <c r="C11" s="16" t="s">
        <v>133</v>
      </c>
      <c r="D11" s="16" t="s">
        <v>98</v>
      </c>
      <c r="E11" s="5">
        <v>1800</v>
      </c>
      <c r="F11" s="24">
        <v>6000</v>
      </c>
      <c r="G11" s="4">
        <v>3800</v>
      </c>
      <c r="I11" s="16" t="s">
        <v>133</v>
      </c>
      <c r="J11" s="5">
        <v>6000</v>
      </c>
      <c r="K11" s="24">
        <v>7600</v>
      </c>
      <c r="L11" s="4">
        <v>7600</v>
      </c>
      <c r="M11" s="62">
        <f t="shared" si="0"/>
        <v>26.666666666666657</v>
      </c>
    </row>
    <row r="12" spans="2:14">
      <c r="B12" s="103"/>
      <c r="C12" s="16" t="s">
        <v>71</v>
      </c>
      <c r="D12" s="3" t="s">
        <v>160</v>
      </c>
      <c r="E12" s="5">
        <v>4630</v>
      </c>
      <c r="F12" s="24">
        <v>21296</v>
      </c>
      <c r="G12" s="4">
        <v>12963</v>
      </c>
      <c r="I12" s="16" t="s">
        <v>71</v>
      </c>
      <c r="J12" s="5">
        <v>4630</v>
      </c>
      <c r="K12" s="24">
        <v>21296</v>
      </c>
      <c r="L12" s="4">
        <v>12963</v>
      </c>
      <c r="M12" s="62">
        <f t="shared" si="0"/>
        <v>359.95680345572356</v>
      </c>
    </row>
    <row r="13" spans="2:14">
      <c r="B13" s="103"/>
      <c r="C13" s="16" t="s">
        <v>135</v>
      </c>
      <c r="D13" s="1" t="s">
        <v>98</v>
      </c>
      <c r="E13" s="40">
        <v>700</v>
      </c>
      <c r="F13" s="5">
        <v>1700</v>
      </c>
      <c r="G13" s="5">
        <v>1400</v>
      </c>
      <c r="H13" s="38"/>
      <c r="I13" s="16" t="s">
        <v>135</v>
      </c>
      <c r="J13" s="40">
        <v>700</v>
      </c>
      <c r="K13" s="5">
        <v>1700</v>
      </c>
      <c r="L13" s="5">
        <v>1400</v>
      </c>
      <c r="M13" s="62">
        <f t="shared" si="0"/>
        <v>142.85714285714283</v>
      </c>
      <c r="N13" s="39"/>
    </row>
    <row r="14" spans="2:14">
      <c r="B14" s="103"/>
      <c r="C14" s="16" t="s">
        <v>75</v>
      </c>
      <c r="D14" s="14" t="s">
        <v>98</v>
      </c>
      <c r="E14" s="40">
        <v>1000</v>
      </c>
      <c r="F14" s="5">
        <v>4000</v>
      </c>
      <c r="G14" s="5">
        <v>2000</v>
      </c>
      <c r="H14" s="38"/>
      <c r="I14" s="16" t="s">
        <v>75</v>
      </c>
      <c r="J14" s="40">
        <v>1000</v>
      </c>
      <c r="K14" s="5">
        <v>4000</v>
      </c>
      <c r="L14" s="5">
        <v>2000</v>
      </c>
      <c r="M14" s="62">
        <f t="shared" si="0"/>
        <v>300</v>
      </c>
      <c r="N14" s="39"/>
    </row>
    <row r="15" spans="2:14">
      <c r="B15" s="103"/>
      <c r="C15" s="16" t="s">
        <v>136</v>
      </c>
      <c r="D15" s="1" t="s">
        <v>98</v>
      </c>
      <c r="E15" s="40">
        <v>700</v>
      </c>
      <c r="F15" s="4">
        <v>4500</v>
      </c>
      <c r="G15" s="4">
        <v>1500</v>
      </c>
      <c r="H15" s="38"/>
      <c r="I15" s="16" t="s">
        <v>136</v>
      </c>
      <c r="J15" s="40">
        <v>2300</v>
      </c>
      <c r="K15" s="4">
        <v>4500</v>
      </c>
      <c r="L15" s="4">
        <v>1500</v>
      </c>
      <c r="M15" s="62">
        <f t="shared" si="0"/>
        <v>95.65217391304347</v>
      </c>
      <c r="N15" s="39"/>
    </row>
    <row r="16" spans="2:14">
      <c r="B16" s="103"/>
      <c r="C16" s="16" t="s">
        <v>6</v>
      </c>
      <c r="D16" s="14" t="s">
        <v>98</v>
      </c>
      <c r="E16" s="41">
        <v>5500</v>
      </c>
      <c r="F16" s="6">
        <v>7740</v>
      </c>
      <c r="G16" s="6">
        <v>7740</v>
      </c>
      <c r="H16" s="38"/>
      <c r="I16" s="16" t="s">
        <v>6</v>
      </c>
      <c r="J16" s="41">
        <v>5500</v>
      </c>
      <c r="K16" s="6">
        <v>7740</v>
      </c>
      <c r="L16" s="6">
        <v>7740</v>
      </c>
      <c r="M16" s="62">
        <f t="shared" si="0"/>
        <v>40.72727272727272</v>
      </c>
      <c r="N16" s="39"/>
    </row>
    <row r="17" spans="2:14">
      <c r="B17" s="51" t="s">
        <v>137</v>
      </c>
      <c r="C17" s="16" t="s">
        <v>138</v>
      </c>
      <c r="D17" s="1" t="s">
        <v>88</v>
      </c>
      <c r="E17" s="41">
        <v>18000</v>
      </c>
      <c r="F17" s="5">
        <v>20000</v>
      </c>
      <c r="G17" s="5">
        <v>19000</v>
      </c>
      <c r="H17" s="38"/>
      <c r="I17" s="16" t="s">
        <v>138</v>
      </c>
      <c r="J17" s="41">
        <v>18000</v>
      </c>
      <c r="K17" s="5">
        <v>20000</v>
      </c>
      <c r="L17" s="5">
        <v>19000</v>
      </c>
      <c r="M17" s="62">
        <f t="shared" si="0"/>
        <v>11.111111111111114</v>
      </c>
      <c r="N17" s="39"/>
    </row>
  </sheetData>
  <mergeCells count="8">
    <mergeCell ref="B6:B7"/>
    <mergeCell ref="B9:B16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9"/>
  <sheetViews>
    <sheetView tabSelected="1" topLeftCell="A19" zoomScaleNormal="100" workbookViewId="0">
      <selection activeCell="I19" sqref="I19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7" t="s">
        <v>161</v>
      </c>
      <c r="B2" s="15">
        <v>2019</v>
      </c>
      <c r="C2" s="15">
        <v>2020</v>
      </c>
      <c r="D2" s="15">
        <v>2021</v>
      </c>
      <c r="E2" s="15">
        <v>2022</v>
      </c>
      <c r="F2" s="15">
        <v>2023</v>
      </c>
      <c r="G2" s="15" t="s">
        <v>162</v>
      </c>
      <c r="H2" s="15" t="s">
        <v>163</v>
      </c>
    </row>
    <row r="3" spans="1:9">
      <c r="A3" s="48" t="s">
        <v>130</v>
      </c>
      <c r="B3" s="8">
        <v>4409.8414776340896</v>
      </c>
      <c r="C3" s="8">
        <v>3881.365606936416</v>
      </c>
      <c r="D3" s="8">
        <v>4344.5329966329964</v>
      </c>
      <c r="E3" s="8">
        <v>4763.7658497927332</v>
      </c>
      <c r="F3" s="8">
        <v>5597.4286271450856</v>
      </c>
      <c r="G3" s="8">
        <f t="shared" ref="G3:G10" si="0">AVERAGE(B3:F3)</f>
        <v>4599.386911628264</v>
      </c>
      <c r="H3" s="8">
        <f t="shared" ref="H3:H11" si="1">SUM(B3:F3)/5</f>
        <v>4599.386911628264</v>
      </c>
      <c r="I3" s="25"/>
    </row>
    <row r="4" spans="1:9">
      <c r="A4" s="48" t="s">
        <v>13</v>
      </c>
      <c r="B4" s="8">
        <v>2769.9755258374448</v>
      </c>
      <c r="C4" s="8">
        <v>2958.916666666667</v>
      </c>
      <c r="D4" s="8">
        <v>3036.5491803278692</v>
      </c>
      <c r="E4" s="8">
        <v>4551.2564424687544</v>
      </c>
      <c r="F4" s="8">
        <v>3089.333333333333</v>
      </c>
      <c r="G4" s="8">
        <f t="shared" si="0"/>
        <v>3281.2062297268139</v>
      </c>
      <c r="H4" s="8">
        <f t="shared" si="1"/>
        <v>3281.2062297268139</v>
      </c>
      <c r="I4" s="25"/>
    </row>
    <row r="5" spans="1:9">
      <c r="A5" s="49" t="s">
        <v>61</v>
      </c>
      <c r="B5" s="8">
        <v>6138.6694178112093</v>
      </c>
      <c r="C5" s="8">
        <v>6379.2032875920704</v>
      </c>
      <c r="D5" s="8">
        <v>7222.8854942664748</v>
      </c>
      <c r="E5" s="8">
        <v>7623.3528194775454</v>
      </c>
      <c r="F5" s="8">
        <v>8763.307594496775</v>
      </c>
      <c r="G5" s="8">
        <f t="shared" si="0"/>
        <v>7225.4837227288153</v>
      </c>
      <c r="H5" s="8">
        <f t="shared" si="1"/>
        <v>7225.4837227288153</v>
      </c>
      <c r="I5" s="25"/>
    </row>
    <row r="6" spans="1:9">
      <c r="A6" s="49" t="s">
        <v>164</v>
      </c>
      <c r="B6" s="8">
        <v>5411.7873842359204</v>
      </c>
      <c r="C6" s="8">
        <v>5713.181798392915</v>
      </c>
      <c r="D6" s="8">
        <v>6170.3685370443254</v>
      </c>
      <c r="E6" s="8">
        <v>11041.339853470199</v>
      </c>
      <c r="F6" s="8">
        <v>9925.9971060423068</v>
      </c>
      <c r="G6" s="8">
        <f t="shared" si="0"/>
        <v>7652.5349358371332</v>
      </c>
      <c r="H6" s="8">
        <f t="shared" si="1"/>
        <v>7652.5349358371332</v>
      </c>
      <c r="I6" s="25"/>
    </row>
    <row r="7" spans="1:9">
      <c r="A7" s="48" t="s">
        <v>71</v>
      </c>
      <c r="B7" s="8">
        <v>782.35801390258234</v>
      </c>
      <c r="C7" s="8">
        <v>1008.809112806102</v>
      </c>
      <c r="D7" s="8">
        <v>1056.3244295088459</v>
      </c>
      <c r="E7" s="8">
        <v>1302.5293386764199</v>
      </c>
      <c r="F7" s="8">
        <v>1157.2958622095391</v>
      </c>
      <c r="G7" s="8">
        <f t="shared" si="0"/>
        <v>1061.4633514206978</v>
      </c>
      <c r="H7" s="8">
        <f t="shared" si="1"/>
        <v>1061.4633514206978</v>
      </c>
      <c r="I7" s="25"/>
    </row>
    <row r="8" spans="1:9">
      <c r="A8" s="49" t="s">
        <v>135</v>
      </c>
      <c r="B8" s="8">
        <v>1347.75</v>
      </c>
      <c r="C8" s="8">
        <v>1299.583333333333</v>
      </c>
      <c r="D8" s="8">
        <v>1497.416666666667</v>
      </c>
      <c r="E8" s="8">
        <v>2087.5</v>
      </c>
      <c r="F8" s="8">
        <v>2231.5</v>
      </c>
      <c r="G8" s="8">
        <f t="shared" si="0"/>
        <v>1692.75</v>
      </c>
      <c r="H8" s="8">
        <f t="shared" si="1"/>
        <v>1692.75</v>
      </c>
      <c r="I8" s="25"/>
    </row>
    <row r="9" spans="1:9">
      <c r="A9" s="48" t="s">
        <v>75</v>
      </c>
      <c r="B9" s="8">
        <v>2751.272727272727</v>
      </c>
      <c r="C9" s="8">
        <v>2131.0516769336068</v>
      </c>
      <c r="D9" s="8">
        <v>2440.809787626963</v>
      </c>
      <c r="E9" s="8">
        <v>4039.052631578948</v>
      </c>
      <c r="F9" s="8">
        <v>3601.9078947368421</v>
      </c>
      <c r="G9" s="8">
        <f t="shared" si="0"/>
        <v>2992.8189436298171</v>
      </c>
      <c r="H9" s="8">
        <f t="shared" si="1"/>
        <v>2992.8189436298171</v>
      </c>
      <c r="I9" s="25"/>
    </row>
    <row r="10" spans="1:9">
      <c r="A10" s="48" t="s">
        <v>165</v>
      </c>
      <c r="B10" s="8">
        <v>1778.7880365639639</v>
      </c>
      <c r="C10" s="8">
        <v>1827.568766458528</v>
      </c>
      <c r="D10" s="8">
        <v>2209.8785346374971</v>
      </c>
      <c r="E10" s="8">
        <v>2783.4693638790782</v>
      </c>
      <c r="F10" s="8">
        <v>3021.1025109982788</v>
      </c>
      <c r="G10" s="8">
        <f t="shared" si="0"/>
        <v>2324.161442507469</v>
      </c>
      <c r="H10" s="8">
        <f t="shared" si="1"/>
        <v>2324.161442507469</v>
      </c>
      <c r="I10" s="25"/>
    </row>
    <row r="11" spans="1:9" ht="16.149999999999999" customHeight="1">
      <c r="A11" s="50" t="s">
        <v>166</v>
      </c>
      <c r="B11" s="8">
        <v>5174</v>
      </c>
      <c r="C11" s="8">
        <v>5481</v>
      </c>
      <c r="D11" s="8">
        <v>7564</v>
      </c>
      <c r="E11" s="8">
        <v>8609</v>
      </c>
      <c r="F11" s="8">
        <v>9687</v>
      </c>
      <c r="G11" s="8">
        <v>7303</v>
      </c>
      <c r="H11" s="8">
        <f t="shared" si="1"/>
        <v>7303</v>
      </c>
    </row>
    <row r="12" spans="1:9" ht="16.149999999999999" customHeight="1">
      <c r="A12" s="48" t="s">
        <v>127</v>
      </c>
      <c r="B12" s="8">
        <v>1072.672748369675</v>
      </c>
      <c r="C12" s="8">
        <v>1130.700315876649</v>
      </c>
      <c r="D12" s="8">
        <v>1212.6891567708869</v>
      </c>
      <c r="E12" s="8">
        <v>1859.399290369985</v>
      </c>
      <c r="F12" s="8">
        <v>2260.0121535349772</v>
      </c>
      <c r="G12" s="8">
        <f>AVERAGE(B12:F12)</f>
        <v>1507.0947329844348</v>
      </c>
      <c r="H12" s="8">
        <f>SUM(B12:F12)/5</f>
        <v>1507.0947329844348</v>
      </c>
    </row>
    <row r="13" spans="1:9" ht="16.149999999999999" customHeight="1">
      <c r="A13" s="48" t="s">
        <v>167</v>
      </c>
      <c r="B13" s="8">
        <v>300.97208123743388</v>
      </c>
      <c r="C13" s="8">
        <v>318.68064167952099</v>
      </c>
      <c r="D13" s="8">
        <v>370.97916666666657</v>
      </c>
      <c r="E13" s="8">
        <v>485.61904761904748</v>
      </c>
      <c r="F13" s="8">
        <v>533.25</v>
      </c>
      <c r="G13" s="8">
        <f>AVERAGE(B13:F13)</f>
        <v>401.90018744053378</v>
      </c>
      <c r="H13" s="8">
        <f>SUM(B13:F13)/5</f>
        <v>401.90018744053378</v>
      </c>
    </row>
    <row r="14" spans="1:9" ht="16.149999999999999" customHeight="1">
      <c r="A14" s="53"/>
      <c r="B14" s="53"/>
      <c r="C14" s="53"/>
      <c r="D14" s="53"/>
      <c r="E14" s="53"/>
      <c r="F14" s="53"/>
      <c r="G14" s="54"/>
      <c r="H14" s="10"/>
    </row>
    <row r="15" spans="1:9" ht="16.149999999999999" customHeight="1">
      <c r="A15" s="55" t="s">
        <v>168</v>
      </c>
      <c r="B15" s="10"/>
      <c r="C15" s="10"/>
      <c r="D15" s="10"/>
      <c r="E15" s="10"/>
      <c r="F15" s="10"/>
      <c r="G15" s="10"/>
      <c r="H15" s="10"/>
    </row>
    <row r="16" spans="1:9" ht="16.149999999999999" customHeight="1">
      <c r="A16" s="55" t="s">
        <v>169</v>
      </c>
      <c r="B16" s="10"/>
      <c r="C16" s="10"/>
      <c r="D16" s="10"/>
      <c r="E16" s="10"/>
      <c r="F16" s="10"/>
      <c r="G16" s="10"/>
      <c r="H16" s="10"/>
    </row>
    <row r="17" spans="1:8">
      <c r="A17" s="18"/>
      <c r="B17" s="10"/>
      <c r="C17" s="10"/>
      <c r="D17" s="10"/>
      <c r="E17" s="10"/>
      <c r="F17" s="10"/>
      <c r="G17" s="10"/>
      <c r="H17" s="10"/>
    </row>
    <row r="18" spans="1:8" ht="14.45" thickBot="1">
      <c r="A18" s="10"/>
      <c r="B18" s="10"/>
      <c r="C18" s="10"/>
      <c r="D18" s="10"/>
      <c r="E18" s="10"/>
      <c r="F18" s="10"/>
      <c r="G18" s="10"/>
      <c r="H18" s="10"/>
    </row>
    <row r="19" spans="1:8">
      <c r="A19" s="22" t="s">
        <v>170</v>
      </c>
      <c r="B19" s="10"/>
      <c r="C19" s="10"/>
      <c r="D19" s="10"/>
      <c r="E19" s="10"/>
      <c r="F19" s="10"/>
      <c r="G19" s="10"/>
      <c r="H19" s="10"/>
    </row>
    <row r="20" spans="1:8">
      <c r="A20" s="23" t="s">
        <v>171</v>
      </c>
      <c r="B20" s="10"/>
      <c r="C20" s="10"/>
      <c r="D20" s="10"/>
      <c r="E20" s="10"/>
      <c r="F20" s="10"/>
      <c r="G20" s="10"/>
      <c r="H20" s="10"/>
    </row>
    <row r="21" spans="1:8">
      <c r="A21" s="20" t="s">
        <v>172</v>
      </c>
      <c r="C21" s="10"/>
      <c r="D21" s="10"/>
      <c r="E21" s="10"/>
      <c r="F21" s="10"/>
      <c r="G21" s="10"/>
      <c r="H21" s="10"/>
    </row>
    <row r="22" spans="1:8" ht="23.45" thickBot="1">
      <c r="A22" s="21" t="s">
        <v>173</v>
      </c>
      <c r="C22" s="10"/>
      <c r="D22" s="10"/>
      <c r="E22" s="10"/>
      <c r="F22" s="10"/>
      <c r="G22" s="10"/>
      <c r="H22" s="10"/>
    </row>
    <row r="23" spans="1:8">
      <c r="C23" s="10"/>
      <c r="D23" s="10"/>
      <c r="E23" s="10"/>
      <c r="F23" s="10"/>
      <c r="G23" s="10"/>
      <c r="H23" s="10"/>
    </row>
    <row r="24" spans="1:8">
      <c r="C24" s="10"/>
      <c r="D24" s="10"/>
      <c r="E24" s="10"/>
      <c r="F24" s="10"/>
      <c r="G24" s="10"/>
      <c r="H24" s="10"/>
    </row>
    <row r="25" spans="1:8">
      <c r="C25" s="10"/>
      <c r="D25" s="10"/>
      <c r="E25" s="10"/>
      <c r="F25" s="10"/>
      <c r="G25" s="10"/>
      <c r="H25" s="10"/>
    </row>
    <row r="28" spans="1:8">
      <c r="A28" s="15" t="s">
        <v>109</v>
      </c>
      <c r="B28" s="15" t="s">
        <v>162</v>
      </c>
    </row>
    <row r="29" spans="1:8">
      <c r="A29" s="48" t="s">
        <v>71</v>
      </c>
      <c r="B29" s="8">
        <v>1061.4633514206978</v>
      </c>
    </row>
    <row r="30" spans="1:8">
      <c r="A30" s="49" t="s">
        <v>135</v>
      </c>
      <c r="B30" s="8">
        <v>1692.75</v>
      </c>
    </row>
    <row r="31" spans="1:8">
      <c r="A31" s="48" t="s">
        <v>165</v>
      </c>
      <c r="B31" s="8">
        <v>2324.161442507469</v>
      </c>
    </row>
    <row r="32" spans="1:8">
      <c r="A32" s="48" t="s">
        <v>75</v>
      </c>
      <c r="B32" s="8">
        <v>2992.8189436298171</v>
      </c>
    </row>
    <row r="33" spans="1:2">
      <c r="A33" s="48" t="s">
        <v>13</v>
      </c>
      <c r="B33" s="8">
        <v>3281.2062297268139</v>
      </c>
    </row>
    <row r="34" spans="1:2">
      <c r="A34" s="48" t="s">
        <v>130</v>
      </c>
      <c r="B34" s="8">
        <v>4599.386911628264</v>
      </c>
    </row>
    <row r="35" spans="1:2">
      <c r="A35" s="49" t="s">
        <v>61</v>
      </c>
      <c r="B35" s="8">
        <v>7225.4837227288153</v>
      </c>
    </row>
    <row r="36" spans="1:2">
      <c r="A36" s="49" t="s">
        <v>133</v>
      </c>
      <c r="B36" s="8">
        <v>7652.5349358371332</v>
      </c>
    </row>
    <row r="37" spans="1:2">
      <c r="A37" s="50" t="s">
        <v>174</v>
      </c>
      <c r="B37" s="8">
        <v>7303</v>
      </c>
    </row>
    <row r="38" spans="1:2">
      <c r="A38" s="48" t="s">
        <v>127</v>
      </c>
      <c r="B38" s="8">
        <v>1507.0947329844348</v>
      </c>
    </row>
    <row r="39" spans="1:2">
      <c r="A39" s="48" t="s">
        <v>167</v>
      </c>
      <c r="B39" s="8">
        <v>401.90018744053378</v>
      </c>
    </row>
  </sheetData>
  <sortState xmlns:xlrd2="http://schemas.microsoft.com/office/spreadsheetml/2017/richdata2" ref="A38:B39">
    <sortCondition descending="1" ref="B37"/>
  </sortState>
  <pageMargins left="0.7" right="0.7" top="0.75" bottom="0.75" header="0.3" footer="0.3"/>
  <pageSetup paperSize="9" orientation="portrait" horizontalDpi="300" verticalDpi="300" r:id="rId1"/>
  <ignoredErrors>
    <ignoredError sqref="H11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T45"/>
  <sheetViews>
    <sheetView topLeftCell="A16" zoomScale="90" zoomScaleNormal="90" workbookViewId="0">
      <selection activeCell="G33" sqref="G33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7" t="s">
        <v>161</v>
      </c>
      <c r="C2" s="7">
        <v>2019</v>
      </c>
      <c r="D2" s="7">
        <v>2020</v>
      </c>
      <c r="E2" s="7">
        <v>2021</v>
      </c>
      <c r="F2" s="7">
        <v>2022</v>
      </c>
      <c r="G2" s="7">
        <v>2023</v>
      </c>
      <c r="H2" s="7" t="s">
        <v>162</v>
      </c>
    </row>
    <row r="3" spans="2:8">
      <c r="B3" s="48" t="s">
        <v>130</v>
      </c>
      <c r="C3" s="8">
        <v>4409.8414776340896</v>
      </c>
      <c r="D3" s="8">
        <v>3881.365606936416</v>
      </c>
      <c r="E3" s="8">
        <v>4344.5329966329964</v>
      </c>
      <c r="F3" s="8">
        <v>4763.7658497927332</v>
      </c>
      <c r="G3" s="8">
        <v>5597.4286271450856</v>
      </c>
      <c r="H3" s="8">
        <f t="shared" ref="H3:H10" si="0">AVERAGE(C3:G3)</f>
        <v>4599.386911628264</v>
      </c>
    </row>
    <row r="4" spans="2:8">
      <c r="B4" s="48" t="s">
        <v>13</v>
      </c>
      <c r="C4" s="8">
        <v>2769.9755258374448</v>
      </c>
      <c r="D4" s="8">
        <v>2958.916666666667</v>
      </c>
      <c r="E4" s="8">
        <v>3036.5491803278692</v>
      </c>
      <c r="F4" s="8">
        <v>4551.2564424687544</v>
      </c>
      <c r="G4" s="8">
        <v>3089.333333333333</v>
      </c>
      <c r="H4" s="8">
        <f t="shared" si="0"/>
        <v>3281.2062297268139</v>
      </c>
    </row>
    <row r="5" spans="2:8">
      <c r="B5" s="49" t="s">
        <v>61</v>
      </c>
      <c r="C5" s="8">
        <v>6138.6694178112093</v>
      </c>
      <c r="D5" s="8">
        <v>6379.2032875920704</v>
      </c>
      <c r="E5" s="8">
        <v>7222.8854942664748</v>
      </c>
      <c r="F5" s="8">
        <v>7623.3528194775454</v>
      </c>
      <c r="G5" s="8">
        <v>8763.307594496775</v>
      </c>
      <c r="H5" s="8">
        <f t="shared" si="0"/>
        <v>7225.4837227288153</v>
      </c>
    </row>
    <row r="6" spans="2:8">
      <c r="B6" s="49" t="s">
        <v>164</v>
      </c>
      <c r="C6" s="8">
        <v>5411.7873842359204</v>
      </c>
      <c r="D6" s="8">
        <v>5713.181798392915</v>
      </c>
      <c r="E6" s="8">
        <v>6170.3685370443254</v>
      </c>
      <c r="F6" s="8">
        <v>11041.339853470199</v>
      </c>
      <c r="G6" s="8">
        <v>9925.9971060423068</v>
      </c>
      <c r="H6" s="8">
        <f t="shared" si="0"/>
        <v>7652.5349358371332</v>
      </c>
    </row>
    <row r="7" spans="2:8">
      <c r="B7" s="48" t="s">
        <v>71</v>
      </c>
      <c r="C7" s="8">
        <v>782.35801390258234</v>
      </c>
      <c r="D7" s="8">
        <v>1008.809112806102</v>
      </c>
      <c r="E7" s="8">
        <v>1056.3244295088459</v>
      </c>
      <c r="F7" s="8">
        <v>1302.5293386764199</v>
      </c>
      <c r="G7" s="8">
        <v>1157.2958622095391</v>
      </c>
      <c r="H7" s="8">
        <f t="shared" si="0"/>
        <v>1061.4633514206978</v>
      </c>
    </row>
    <row r="8" spans="2:8">
      <c r="B8" s="49" t="s">
        <v>135</v>
      </c>
      <c r="C8" s="8">
        <v>1347.75</v>
      </c>
      <c r="D8" s="8">
        <v>1299.583333333333</v>
      </c>
      <c r="E8" s="8">
        <v>1497.416666666667</v>
      </c>
      <c r="F8" s="8">
        <v>2087.5</v>
      </c>
      <c r="G8" s="8">
        <v>2231.5</v>
      </c>
      <c r="H8" s="8">
        <f t="shared" si="0"/>
        <v>1692.75</v>
      </c>
    </row>
    <row r="9" spans="2:8">
      <c r="B9" s="48" t="s">
        <v>75</v>
      </c>
      <c r="C9" s="8">
        <v>2751.272727272727</v>
      </c>
      <c r="D9" s="8">
        <v>2131.0516769336068</v>
      </c>
      <c r="E9" s="8">
        <v>2440.809787626963</v>
      </c>
      <c r="F9" s="8">
        <v>4039.052631578948</v>
      </c>
      <c r="G9" s="8">
        <v>3601.9078947368421</v>
      </c>
      <c r="H9" s="8">
        <f t="shared" si="0"/>
        <v>2992.8189436298171</v>
      </c>
    </row>
    <row r="10" spans="2:8">
      <c r="B10" s="48" t="s">
        <v>165</v>
      </c>
      <c r="C10" s="8">
        <v>1778.7880365639639</v>
      </c>
      <c r="D10" s="8">
        <v>1827.568766458528</v>
      </c>
      <c r="E10" s="8">
        <v>2209.8785346374971</v>
      </c>
      <c r="F10" s="8">
        <v>2783.4693638790782</v>
      </c>
      <c r="G10" s="8">
        <v>3021.1025109982788</v>
      </c>
      <c r="H10" s="8">
        <f t="shared" si="0"/>
        <v>2324.161442507469</v>
      </c>
    </row>
    <row r="11" spans="2:8">
      <c r="B11" s="50" t="s">
        <v>166</v>
      </c>
      <c r="C11" s="8">
        <v>5174</v>
      </c>
      <c r="D11" s="8">
        <v>5481</v>
      </c>
      <c r="E11" s="8">
        <v>7564</v>
      </c>
      <c r="F11" s="8">
        <v>8609</v>
      </c>
      <c r="G11" s="8">
        <v>9687</v>
      </c>
      <c r="H11" s="8">
        <v>7303</v>
      </c>
    </row>
    <row r="12" spans="2:8">
      <c r="B12" s="48" t="s">
        <v>127</v>
      </c>
      <c r="C12" s="8">
        <v>1072.672748369675</v>
      </c>
      <c r="D12" s="8">
        <v>1130.700315876649</v>
      </c>
      <c r="E12" s="8">
        <v>1212.6891567708869</v>
      </c>
      <c r="F12" s="8">
        <v>1859.399290369985</v>
      </c>
      <c r="G12" s="8">
        <v>2260.0121535349772</v>
      </c>
      <c r="H12" s="8">
        <f>AVERAGE(C12:G12)</f>
        <v>1507.0947329844348</v>
      </c>
    </row>
    <row r="13" spans="2:8">
      <c r="B13" s="48" t="s">
        <v>167</v>
      </c>
      <c r="C13" s="8">
        <v>300.97208123743388</v>
      </c>
      <c r="D13" s="8">
        <v>318.68064167952099</v>
      </c>
      <c r="E13" s="8">
        <v>370.97916666666657</v>
      </c>
      <c r="F13" s="8">
        <v>485.61904761904748</v>
      </c>
      <c r="G13" s="8">
        <v>533.25</v>
      </c>
      <c r="H13" s="8">
        <f>AVERAGE(C13:G13)</f>
        <v>401.90018744053378</v>
      </c>
    </row>
    <row r="14" spans="2:8">
      <c r="B14" s="10"/>
      <c r="C14" s="10"/>
      <c r="D14" s="10"/>
      <c r="E14" s="11"/>
      <c r="H14" s="11"/>
    </row>
    <row r="15" spans="2:8">
      <c r="B15" s="10"/>
      <c r="C15" s="10"/>
      <c r="D15" s="10"/>
      <c r="E15" s="11"/>
      <c r="H15" s="11"/>
    </row>
    <row r="16" spans="2:8" ht="14.45" thickBot="1">
      <c r="B16" s="10"/>
      <c r="C16" s="10"/>
      <c r="D16" s="10"/>
      <c r="E16" s="11"/>
      <c r="H16" s="11"/>
    </row>
    <row r="17" spans="2:8">
      <c r="B17" s="22" t="s">
        <v>170</v>
      </c>
      <c r="C17" s="10"/>
      <c r="D17" s="10"/>
      <c r="E17" s="11"/>
      <c r="H17" s="11"/>
    </row>
    <row r="18" spans="2:8">
      <c r="B18" s="23" t="s">
        <v>171</v>
      </c>
      <c r="C18" s="10"/>
      <c r="D18" s="10"/>
      <c r="E18" s="11"/>
      <c r="H18" s="11"/>
    </row>
    <row r="19" spans="2:8">
      <c r="B19" s="20" t="s">
        <v>172</v>
      </c>
      <c r="C19" s="10"/>
      <c r="D19" s="10"/>
      <c r="E19" s="11"/>
      <c r="H19" s="11"/>
    </row>
    <row r="20" spans="2:8" ht="23.45" thickBot="1">
      <c r="B20" s="21" t="s">
        <v>175</v>
      </c>
      <c r="C20" s="10"/>
      <c r="D20" s="10"/>
      <c r="E20" s="11"/>
      <c r="H20" s="11"/>
    </row>
    <row r="21" spans="2:8">
      <c r="B21" s="10"/>
      <c r="C21" s="10"/>
      <c r="D21" s="10"/>
      <c r="E21" s="11"/>
      <c r="H21" s="11"/>
    </row>
    <row r="22" spans="2:8">
      <c r="B22" s="9"/>
      <c r="C22" s="9"/>
      <c r="D22" s="10"/>
      <c r="E22" s="10"/>
      <c r="F22" s="10"/>
      <c r="G22" s="10"/>
      <c r="H22" s="11"/>
    </row>
    <row r="23" spans="2:8">
      <c r="B23" s="9"/>
      <c r="C23" s="9"/>
      <c r="D23" s="10"/>
      <c r="E23" s="10"/>
      <c r="F23" s="10"/>
      <c r="G23" s="10"/>
      <c r="H23" s="11"/>
    </row>
    <row r="24" spans="2:8">
      <c r="B24" s="9"/>
      <c r="C24" s="9"/>
      <c r="D24" s="10"/>
      <c r="E24" s="10"/>
      <c r="F24" s="10"/>
      <c r="G24" s="10"/>
      <c r="H24" s="11"/>
    </row>
    <row r="25" spans="2:8">
      <c r="B25" s="7" t="s">
        <v>161</v>
      </c>
      <c r="C25" s="7">
        <v>2020</v>
      </c>
      <c r="D25" s="7">
        <v>2021</v>
      </c>
      <c r="E25" s="7">
        <v>2022</v>
      </c>
      <c r="F25" s="7">
        <v>2023</v>
      </c>
      <c r="G25" s="10"/>
      <c r="H25" s="11"/>
    </row>
    <row r="26" spans="2:8">
      <c r="B26" s="48" t="s">
        <v>130</v>
      </c>
      <c r="C26" s="19">
        <f>D3/C3*100-100</f>
        <v>-11.984010613034656</v>
      </c>
      <c r="D26" s="19">
        <f t="shared" ref="D26:F26" si="1">E3/D3*100-100</f>
        <v>11.933103876348341</v>
      </c>
      <c r="E26" s="19">
        <f t="shared" si="1"/>
        <v>9.6496643824466588</v>
      </c>
      <c r="F26" s="19">
        <f t="shared" si="1"/>
        <v>17.500078795615522</v>
      </c>
      <c r="G26" s="68" cm="1">
        <f t="array" ref="G26">+AVERAGE(ABS(C26:F26))</f>
        <v>12.766714416861294</v>
      </c>
      <c r="H26" s="11"/>
    </row>
    <row r="27" spans="2:8">
      <c r="B27" s="48" t="s">
        <v>13</v>
      </c>
      <c r="C27" s="19">
        <f t="shared" ref="C27:F36" si="2">D4/C4*100-100</f>
        <v>6.8210400802042983</v>
      </c>
      <c r="D27" s="19">
        <f t="shared" si="2"/>
        <v>2.6236802994745574</v>
      </c>
      <c r="E27" s="19">
        <f t="shared" si="2"/>
        <v>49.882520327806304</v>
      </c>
      <c r="F27" s="19">
        <f t="shared" si="2"/>
        <v>-32.121308206101105</v>
      </c>
      <c r="G27" s="67" cm="1">
        <f t="array" ref="G27">+AVERAGE(ABS(C27:F27))</f>
        <v>22.862137228396566</v>
      </c>
      <c r="H27" s="11"/>
    </row>
    <row r="28" spans="2:8">
      <c r="B28" s="49" t="s">
        <v>61</v>
      </c>
      <c r="C28" s="19">
        <f t="shared" si="2"/>
        <v>3.9183388680771287</v>
      </c>
      <c r="D28" s="19">
        <f t="shared" si="2"/>
        <v>13.225510594958095</v>
      </c>
      <c r="E28" s="19">
        <f t="shared" si="2"/>
        <v>5.5444230083525667</v>
      </c>
      <c r="F28" s="19">
        <f t="shared" si="2"/>
        <v>14.953456858334874</v>
      </c>
      <c r="G28" s="68" cm="1">
        <f t="array" ref="G28">+AVERAGE(ABS(C28:F28))</f>
        <v>9.4104323324306662</v>
      </c>
      <c r="H28" s="11"/>
    </row>
    <row r="29" spans="2:8">
      <c r="B29" s="49" t="s">
        <v>164</v>
      </c>
      <c r="C29" s="19">
        <f t="shared" si="2"/>
        <v>5.5692212712371401</v>
      </c>
      <c r="D29" s="19">
        <f t="shared" si="2"/>
        <v>8.00231385565246</v>
      </c>
      <c r="E29" s="19">
        <f t="shared" si="2"/>
        <v>78.941335305704825</v>
      </c>
      <c r="F29" s="19">
        <f t="shared" si="2"/>
        <v>-10.101516321656831</v>
      </c>
      <c r="G29" s="67" cm="1">
        <f t="array" ref="G29">+AVERAGE(ABS(C29:F29))</f>
        <v>25.653596688562814</v>
      </c>
      <c r="H29" s="11"/>
    </row>
    <row r="30" spans="2:8">
      <c r="B30" s="48" t="s">
        <v>71</v>
      </c>
      <c r="C30" s="19">
        <f t="shared" si="2"/>
        <v>28.944689627952982</v>
      </c>
      <c r="D30" s="19">
        <f t="shared" si="2"/>
        <v>4.710040393130015</v>
      </c>
      <c r="E30" s="19">
        <f t="shared" si="2"/>
        <v>23.30769811714481</v>
      </c>
      <c r="F30" s="19">
        <f t="shared" si="2"/>
        <v>-11.150111721434357</v>
      </c>
      <c r="G30" s="26" cm="1">
        <f t="array" ref="G30">+AVERAGE(ABS(C30:F30))</f>
        <v>17.028134964915541</v>
      </c>
      <c r="H30" s="11"/>
    </row>
    <row r="31" spans="2:8">
      <c r="B31" s="49" t="s">
        <v>135</v>
      </c>
      <c r="C31" s="19">
        <f t="shared" si="2"/>
        <v>-3.5738576640079458</v>
      </c>
      <c r="D31" s="19">
        <f t="shared" si="2"/>
        <v>15.222827829432561</v>
      </c>
      <c r="E31" s="19">
        <f t="shared" si="2"/>
        <v>39.406756079915368</v>
      </c>
      <c r="F31" s="19">
        <f t="shared" si="2"/>
        <v>6.8982035928143688</v>
      </c>
      <c r="G31" s="26" cm="1">
        <f t="array" ref="G31">+AVERAGE(ABS(C31:F31))</f>
        <v>16.275411291542561</v>
      </c>
    </row>
    <row r="32" spans="2:8" ht="15" customHeight="1">
      <c r="B32" s="48" t="s">
        <v>75</v>
      </c>
      <c r="C32" s="19">
        <f t="shared" si="2"/>
        <v>-22.543059588059492</v>
      </c>
      <c r="D32" s="19">
        <f t="shared" si="2"/>
        <v>14.535457494821074</v>
      </c>
      <c r="E32" s="19">
        <f t="shared" si="2"/>
        <v>65.480024377723026</v>
      </c>
      <c r="F32" s="19">
        <f t="shared" si="2"/>
        <v>-10.822952229548363</v>
      </c>
      <c r="G32" s="67" cm="1">
        <f t="array" ref="G32">+AVERAGE(ABS(C32:F32))</f>
        <v>28.345373422537989</v>
      </c>
    </row>
    <row r="33" spans="2:20">
      <c r="B33" s="48" t="s">
        <v>165</v>
      </c>
      <c r="C33" s="19">
        <f t="shared" si="2"/>
        <v>2.7423576554288331</v>
      </c>
      <c r="D33" s="19">
        <f t="shared" si="2"/>
        <v>20.919035999931808</v>
      </c>
      <c r="E33" s="19">
        <f t="shared" si="2"/>
        <v>25.955762737686911</v>
      </c>
      <c r="F33" s="19">
        <f t="shared" si="2"/>
        <v>8.5373006149430637</v>
      </c>
      <c r="G33" s="68" cm="1">
        <f t="array" ref="G33">+AVERAGE(ABS(C33:F33))</f>
        <v>14.538614251997654</v>
      </c>
    </row>
    <row r="34" spans="2:20">
      <c r="B34" s="50" t="s">
        <v>176</v>
      </c>
      <c r="C34" s="19">
        <f t="shared" si="2"/>
        <v>5.9335137224584571</v>
      </c>
      <c r="D34" s="19">
        <f t="shared" si="2"/>
        <v>38.004013866082829</v>
      </c>
      <c r="E34" s="19">
        <f t="shared" si="2"/>
        <v>13.815441565309357</v>
      </c>
      <c r="F34" s="19">
        <f t="shared" si="2"/>
        <v>12.521779533046811</v>
      </c>
      <c r="G34" s="26" cm="1">
        <f t="array" ref="G34">+AVERAGE(ABS(C34:F34))</f>
        <v>17.568687171724363</v>
      </c>
    </row>
    <row r="35" spans="2:20">
      <c r="B35" s="48" t="s">
        <v>127</v>
      </c>
      <c r="C35" s="19">
        <f t="shared" si="2"/>
        <v>5.4096244726239604</v>
      </c>
      <c r="D35" s="19">
        <f t="shared" si="2"/>
        <v>7.2511557433032863</v>
      </c>
      <c r="E35" s="19">
        <f t="shared" si="2"/>
        <v>53.328598675784235</v>
      </c>
      <c r="F35" s="19">
        <f t="shared" si="2"/>
        <v>21.545284288307869</v>
      </c>
      <c r="G35" s="26" cm="1">
        <f t="array" ref="G35">+AVERAGE(ABS(C35:F35))</f>
        <v>21.883665795004838</v>
      </c>
    </row>
    <row r="36" spans="2:20">
      <c r="B36" s="48" t="s">
        <v>167</v>
      </c>
      <c r="C36" s="19">
        <f t="shared" si="2"/>
        <v>5.8837884129581397</v>
      </c>
      <c r="D36" s="19">
        <f t="shared" si="2"/>
        <v>16.410951324661639</v>
      </c>
      <c r="E36" s="19">
        <f t="shared" si="2"/>
        <v>30.90197273945239</v>
      </c>
      <c r="F36" s="19">
        <f t="shared" si="2"/>
        <v>9.808295744263603</v>
      </c>
      <c r="G36" s="26" cm="1">
        <f t="array" ref="G36">+AVERAGE(ABS(C36:F36))</f>
        <v>15.751252055333943</v>
      </c>
    </row>
    <row r="39" spans="2:20" ht="14.25" customHeight="1"/>
    <row r="40" spans="2:20">
      <c r="N40" s="106"/>
      <c r="O40" s="106"/>
      <c r="P40" s="106"/>
      <c r="Q40" s="106"/>
      <c r="R40" s="106"/>
      <c r="S40" s="106"/>
      <c r="T40" s="106"/>
    </row>
    <row r="41" spans="2:20">
      <c r="N41" s="106"/>
      <c r="O41" s="106"/>
      <c r="P41" s="106"/>
      <c r="Q41" s="106"/>
      <c r="R41" s="106"/>
      <c r="S41" s="106"/>
      <c r="T41" s="106"/>
    </row>
    <row r="42" spans="2:20">
      <c r="N42" s="106"/>
      <c r="O42" s="106"/>
      <c r="P42" s="106"/>
      <c r="Q42" s="106"/>
      <c r="R42" s="106"/>
      <c r="S42" s="106"/>
      <c r="T42" s="106"/>
    </row>
    <row r="43" spans="2:20">
      <c r="N43" s="106"/>
      <c r="O43" s="106"/>
      <c r="P43" s="106"/>
      <c r="Q43" s="106"/>
      <c r="R43" s="106"/>
      <c r="S43" s="106"/>
      <c r="T43" s="106"/>
    </row>
    <row r="44" spans="2:20">
      <c r="N44" s="106"/>
      <c r="O44" s="106"/>
      <c r="P44" s="106"/>
      <c r="Q44" s="106"/>
      <c r="R44" s="106"/>
      <c r="S44" s="106"/>
      <c r="T44" s="106"/>
    </row>
    <row r="45" spans="2:20">
      <c r="N45" s="106"/>
      <c r="O45" s="106"/>
      <c r="P45" s="106"/>
      <c r="Q45" s="106"/>
      <c r="R45" s="106"/>
      <c r="S45" s="106"/>
      <c r="T45" s="106"/>
    </row>
  </sheetData>
  <mergeCells count="1">
    <mergeCell ref="N40:T4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2025-07-25T14:58:15+00:00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0DCDBC33-4B3E-400F-9577-51716846C5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2025-10-09T15:31:42Z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