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mnum\OneDrive\Escritorio\ANT 2025\5. MUNICIPIOS 2025\1. MERCADOS\1. ESCRITURA-DTS\5.SEPTIEMBRE\TARAZÁ\"/>
    </mc:Choice>
  </mc:AlternateContent>
  <xr:revisionPtr revIDLastSave="0" documentId="13_ncr:1_{1A11F73A-79CF-414E-B162-57ECE437647D}" xr6:coauthVersionLast="47" xr6:coauthVersionMax="47" xr10:uidLastSave="{00000000-0000-0000-0000-000000000000}"/>
  <bookViews>
    <workbookView xWindow="-120" yWindow="-120" windowWidth="20730" windowHeight="11040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0" hidden="1">'4.1.2. CONDICIONES COMERCIALES'!#REF!</definedName>
    <definedName name="_xlnm._FilterDatabase" localSheetId="1" hidden="1">'4.1.2. CONDICIONES COMERCIALES'!$B$2:$H$24</definedName>
    <definedName name="_xlnm._FilterDatabase" localSheetId="2" hidden="1">'4.2.4. AGENTES COMERCIALES 1'!#REF!</definedName>
    <definedName name="_xlnm._FilterDatabase" localSheetId="3" hidden="1">'4.2.5. AGENTES COMERCIALES 2'!$B$4:$G$25</definedName>
    <definedName name="_xlnm._FilterDatabase" localSheetId="5" hidden="1">'4.3.2. PRECIOS PAGAD PRODUCTOR'!$B$2:$G$13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9" l="1" a="1"/>
  <c r="G29" i="9" s="1"/>
  <c r="G30" i="9" a="1"/>
  <c r="G30" i="9" s="1"/>
  <c r="G31" i="9" a="1"/>
  <c r="G31" i="9" s="1"/>
  <c r="C23" i="9"/>
  <c r="D23" i="9"/>
  <c r="E23" i="9"/>
  <c r="F23" i="9"/>
  <c r="C24" i="9"/>
  <c r="D24" i="9"/>
  <c r="E24" i="9"/>
  <c r="F24" i="9"/>
  <c r="C25" i="9"/>
  <c r="D25" i="9"/>
  <c r="E25" i="9"/>
  <c r="F25" i="9"/>
  <c r="C26" i="9"/>
  <c r="D26" i="9"/>
  <c r="E26" i="9"/>
  <c r="F26" i="9"/>
  <c r="C27" i="9"/>
  <c r="D27" i="9"/>
  <c r="E27" i="9"/>
  <c r="F27" i="9"/>
  <c r="C28" i="9"/>
  <c r="D28" i="9"/>
  <c r="E28" i="9"/>
  <c r="F28" i="9"/>
  <c r="C29" i="9"/>
  <c r="D29" i="9"/>
  <c r="E29" i="9"/>
  <c r="F29" i="9"/>
  <c r="C30" i="9"/>
  <c r="D30" i="9"/>
  <c r="E30" i="9"/>
  <c r="F30" i="9"/>
  <c r="C31" i="9"/>
  <c r="D31" i="9"/>
  <c r="E31" i="9"/>
  <c r="F31" i="9"/>
  <c r="D22" i="9"/>
  <c r="E22" i="9"/>
  <c r="F22" i="9"/>
  <c r="C22" i="9"/>
  <c r="H9" i="8"/>
  <c r="H8" i="8"/>
  <c r="H7" i="8"/>
  <c r="H6" i="8"/>
  <c r="H5" i="8"/>
  <c r="H4" i="8"/>
  <c r="G8" i="8"/>
  <c r="G7" i="8"/>
  <c r="M6" i="7" l="1"/>
  <c r="M7" i="7"/>
  <c r="M8" i="7"/>
  <c r="M9" i="7"/>
  <c r="M10" i="7"/>
  <c r="M11" i="7"/>
  <c r="M14" i="7"/>
  <c r="M15" i="7"/>
  <c r="M12" i="7"/>
  <c r="M13" i="7"/>
  <c r="M16" i="7"/>
  <c r="M5" i="7"/>
  <c r="J7" i="6"/>
  <c r="J8" i="6"/>
  <c r="J5" i="6"/>
  <c r="J6" i="6"/>
  <c r="H12" i="8" l="1"/>
  <c r="G12" i="8"/>
  <c r="J9" i="6"/>
  <c r="J13" i="6"/>
  <c r="J12" i="6"/>
  <c r="J16" i="6"/>
  <c r="J15" i="6"/>
  <c r="J14" i="6"/>
  <c r="J11" i="6"/>
  <c r="J10" i="6"/>
  <c r="G28" i="9" a="1"/>
  <c r="G28" i="9" s="1"/>
  <c r="H10" i="8"/>
  <c r="G10" i="8"/>
  <c r="G27" i="9" l="1" a="1"/>
  <c r="G27" i="9" s="1"/>
  <c r="G23" i="9" a="1"/>
  <c r="G23" i="9" s="1"/>
  <c r="G22" i="9" a="1"/>
  <c r="G22" i="9" s="1"/>
  <c r="G5" i="8"/>
  <c r="G4" i="8"/>
  <c r="G6" i="8"/>
  <c r="H4" i="9" l="1"/>
  <c r="H14" i="8"/>
  <c r="H13" i="8"/>
  <c r="H11" i="8"/>
  <c r="G24" i="9" l="1" a="1"/>
  <c r="G24" i="9" s="1"/>
  <c r="G25" i="9" a="1"/>
  <c r="G25" i="9" s="1"/>
  <c r="G26" i="9" a="1"/>
  <c r="G26" i="9" s="1"/>
  <c r="G9" i="8"/>
  <c r="G11" i="8"/>
  <c r="G13" i="8"/>
  <c r="G14" i="8"/>
  <c r="H5" i="9" l="1"/>
  <c r="H6" i="9"/>
  <c r="H7" i="9"/>
  <c r="H8" i="9"/>
  <c r="H9" i="9"/>
  <c r="H10" i="9"/>
  <c r="H11" i="9"/>
  <c r="H12" i="9"/>
  <c r="H13" i="9"/>
  <c r="H14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<sst xmlns="http://schemas.openxmlformats.org/spreadsheetml/2006/main" count="539" uniqueCount="192">
  <si>
    <r>
      <t xml:space="preserve">Tabla 1. </t>
    </r>
    <r>
      <rPr>
        <sz val="10"/>
        <color rgb="FF000000"/>
        <rFont val="Arial"/>
        <family val="2"/>
      </rPr>
      <t>Organizaciones de la Agricultura Familiar (OAF) participantes de los encuentros territoriales en el municipio de Tarazá</t>
    </r>
  </si>
  <si>
    <t>Nombre y sigla asociación</t>
  </si>
  <si>
    <t>Principales productos comercializados</t>
  </si>
  <si>
    <t>No. de familias asociadas</t>
  </si>
  <si>
    <t>Servicios que presta la OAF</t>
  </si>
  <si>
    <t>Asociación de cacaocultores del municipio de Tarazá ACTA</t>
  </si>
  <si>
    <t>Cacao</t>
  </si>
  <si>
    <t xml:space="preserve">Ahorro y crédito, Capacitación o formación, </t>
  </si>
  <si>
    <t>Asociación y comité de cultivadores de Caucho  ASCULTICAUCHO</t>
  </si>
  <si>
    <t>Caucho</t>
  </si>
  <si>
    <t>Comercialización colectiva</t>
  </si>
  <si>
    <t>Asociación de agricultores de Tarazá ASOCULTA</t>
  </si>
  <si>
    <t>Plátano, Yuca</t>
  </si>
  <si>
    <t>Obtención de tierras</t>
  </si>
  <si>
    <t>AFROGUAIMARO</t>
  </si>
  <si>
    <t>Plátano, Yuca, Huevo, Pollo en pie</t>
  </si>
  <si>
    <t>Asociación de piscicultores del Corregimiento Guaimaro ASPIAGUA</t>
  </si>
  <si>
    <t>Cachama, Miel</t>
  </si>
  <si>
    <t>Asociación de piscicultores del 12 ASOPIDOCE</t>
  </si>
  <si>
    <t>Cachama, Tilapia</t>
  </si>
  <si>
    <t>Capacitación o formación, Comercialización individual</t>
  </si>
  <si>
    <t>Asociación porcícola de Tarazá  ASOPOTA</t>
  </si>
  <si>
    <t>Cerdo en pie</t>
  </si>
  <si>
    <t>Asistencia técnica, Capacitación o formación</t>
  </si>
  <si>
    <t>Asociación de piscicultores de Las Delicias Piedras ASOPIEDRAS</t>
  </si>
  <si>
    <t>Cerdo en pie, Tilapia</t>
  </si>
  <si>
    <t>Economía Circular</t>
  </si>
  <si>
    <t>JAC Rancho Viejo  JAC</t>
  </si>
  <si>
    <t>Leche</t>
  </si>
  <si>
    <t>Asociación de campesinos de Las Delicias Piedras ASOCAM DE VIDA</t>
  </si>
  <si>
    <t>Leche, Res en pie</t>
  </si>
  <si>
    <t>Cambio de cultivos ilícitos</t>
  </si>
  <si>
    <t>Fundación de mujeres emprendedoras de Tarazá FUNDAMUET</t>
  </si>
  <si>
    <t>Pollo en pie</t>
  </si>
  <si>
    <t>Mejorar la economía de víctimas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</si>
  <si>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Tarazá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</si>
  <si>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</si>
  <si>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</si>
  <si>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</si>
  <si>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</si>
  <si>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</si>
  <si>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</si>
  <si>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</si>
  <si>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Kilogramo</t>
  </si>
  <si>
    <t>Agroindustria 100%</t>
  </si>
  <si>
    <t>Si</t>
  </si>
  <si>
    <t>Contado</t>
  </si>
  <si>
    <t>Rionegro 100%</t>
  </si>
  <si>
    <t>Paca de 33 kilogramos</t>
  </si>
  <si>
    <t>Minoristas 100%</t>
  </si>
  <si>
    <t>No</t>
  </si>
  <si>
    <t>Crédito</t>
  </si>
  <si>
    <t>Medellín 100%</t>
  </si>
  <si>
    <t>Plátano</t>
  </si>
  <si>
    <t>Intermediarios 100%</t>
  </si>
  <si>
    <t>Finca 100%</t>
  </si>
  <si>
    <t>Yuca</t>
  </si>
  <si>
    <t>Bulto de 50 kilogramos</t>
  </si>
  <si>
    <t>Consumidor final 100%</t>
  </si>
  <si>
    <t>Huevo</t>
  </si>
  <si>
    <t>Cubeta por 30 unidades</t>
  </si>
  <si>
    <t>Kilogramo en pie</t>
  </si>
  <si>
    <t>Cachama</t>
  </si>
  <si>
    <t>Miel</t>
  </si>
  <si>
    <t>Cuñete de 25 kilogramos</t>
  </si>
  <si>
    <t>Mayoristas 100%</t>
  </si>
  <si>
    <t>Tilapia</t>
  </si>
  <si>
    <t>Minoristas 80%
Consumidor final 20%</t>
  </si>
  <si>
    <t>Consumidor final 70%
Minoristas 30%</t>
  </si>
  <si>
    <t>Finca 70%
Cabecera municipal Tarazá 30%</t>
  </si>
  <si>
    <t>Litro</t>
  </si>
  <si>
    <t>Res en pie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</si>
  <si>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</si>
  <si>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Tarazá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</si>
  <si>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</si>
  <si>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</si>
  <si>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</si>
  <si>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</si>
  <si>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</si>
  <si>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Asociación de Cacaocultores de Tarazá</t>
  </si>
  <si>
    <t>Intermediario</t>
  </si>
  <si>
    <t>Corregimiento La Caucana</t>
  </si>
  <si>
    <t>Cáceres, Caucasia, Nechí,Tarazá</t>
  </si>
  <si>
    <t>Nutresa</t>
  </si>
  <si>
    <t>Agroindustria</t>
  </si>
  <si>
    <t>Cacao, Miel</t>
  </si>
  <si>
    <t>Medellìn</t>
  </si>
  <si>
    <t>Fincas del municipio de Tarazá</t>
  </si>
  <si>
    <t>Gustavo de Greiff</t>
  </si>
  <si>
    <t>Eslatex de Colombia SAS ZOMAC</t>
  </si>
  <si>
    <t>Km 5 Vía Tarazá Medellín, Vereda Piedras</t>
  </si>
  <si>
    <t>San José de Ure, Puerto Libertador</t>
  </si>
  <si>
    <t>Proveedora El Paraíso</t>
  </si>
  <si>
    <t>Supermercado</t>
  </si>
  <si>
    <t>Cabecera municipal</t>
  </si>
  <si>
    <t>María Orfillia Gómez</t>
  </si>
  <si>
    <t>Minorista</t>
  </si>
  <si>
    <t>Plátano, Yuca, Leche, Tilapia</t>
  </si>
  <si>
    <t>Cabecera municipal Tarazá</t>
  </si>
  <si>
    <t>El Cosechero</t>
  </si>
  <si>
    <t>Cachama, Huevo, Pollo en pie, Tilapia</t>
  </si>
  <si>
    <t>Medellìn, Yarumal</t>
  </si>
  <si>
    <t>Carnicería Zenu</t>
  </si>
  <si>
    <t xml:space="preserve"> Cerdo en pie, Pollo en pie</t>
  </si>
  <si>
    <t>Abarrotes Rindemax</t>
  </si>
  <si>
    <t>Cerdo en pie, Res en pie</t>
  </si>
  <si>
    <t>Montería, Tarazá. Yarumal</t>
  </si>
  <si>
    <t>Cowboys Asociación Valdivia</t>
  </si>
  <si>
    <t>Vereda Chorrillo</t>
  </si>
  <si>
    <t>Chorrillo, Habana, San Fermin, Tarazá, Viscaya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</si>
  <si>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Tarazá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</si>
  <si>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</si>
  <si>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</si>
  <si>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</si>
  <si>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</si>
  <si>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</si>
  <si>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</si>
  <si>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Diario</t>
  </si>
  <si>
    <t>Centro de acopio</t>
  </si>
  <si>
    <t>Mensual</t>
  </si>
  <si>
    <t>Finca</t>
  </si>
  <si>
    <t>Bolsa de 20 kilogramos</t>
  </si>
  <si>
    <t>Semestral</t>
  </si>
  <si>
    <t>Bulto de 30 kilogramos</t>
  </si>
  <si>
    <t>Semanal</t>
  </si>
  <si>
    <t>María Orfilia Gómez</t>
  </si>
  <si>
    <t>Punto de venta</t>
  </si>
  <si>
    <t>Carnicería Zenú</t>
  </si>
  <si>
    <t>Planta</t>
  </si>
  <si>
    <t>Cowboys Asociaciòn Valdivia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</si>
  <si>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</si>
  <si>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</si>
  <si>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</si>
  <si>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</si>
  <si>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</si>
  <si>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</si>
  <si>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</si>
  <si>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</si>
  <si>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</si>
  <si>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</si>
  <si>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</si>
  <si>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</si>
  <si>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07Uc-49 El Guaimaro, Matecaña</t>
  </si>
  <si>
    <t xml:space="preserve"> Intermediario</t>
  </si>
  <si>
    <t xml:space="preserve">
Finca 33%, Cabecera municipal Tarazá 33%;
Yarumal 34%</t>
  </si>
  <si>
    <t>Cabecera municipal Tarazá 80%, Valdivia 20%</t>
  </si>
  <si>
    <t>Ganadería doble propósito (leche)</t>
  </si>
  <si>
    <t xml:space="preserve">Consumidor final, Agroindustria </t>
  </si>
  <si>
    <t>Ganadería doble propósito  (res en pie)</t>
  </si>
  <si>
    <t>Intermediarios</t>
  </si>
  <si>
    <t>11UfL-23 Las Acacias</t>
  </si>
  <si>
    <t xml:space="preserve">
Paca de 33 kilogramos</t>
  </si>
  <si>
    <t>Agroindustria, Minorista</t>
  </si>
  <si>
    <t>Finca 40%; Cabecera municipal Tarazá 10%, Medellín 50%</t>
  </si>
  <si>
    <t>07Ub-49  El Guaimaro</t>
  </si>
  <si>
    <t>Cabecera municipal Tarazá 50%, Finca 50%</t>
  </si>
  <si>
    <t>Avicultura de engorde (pollo en pie)</t>
  </si>
  <si>
    <t>Consumidor final, Minorista</t>
  </si>
  <si>
    <t>Piscicultura Tilapia</t>
  </si>
  <si>
    <t>Consumidor final</t>
  </si>
  <si>
    <t>Piscicultura cachama</t>
  </si>
  <si>
    <t>Centro poblado El Doce 50%, Cabecera municipal Tarazá 50%</t>
  </si>
  <si>
    <t>08Ucs1-44 Matecaña</t>
  </si>
  <si>
    <t>Avicultura de postura (huevo)</t>
  </si>
  <si>
    <t>09Uds1-38 El Rayo</t>
  </si>
  <si>
    <t>Apicultura (miel)</t>
  </si>
  <si>
    <t>Mayorista</t>
  </si>
  <si>
    <t>Porcicultura de ceba (cerdo en pie)</t>
  </si>
  <si>
    <t>Intermediario, Consumidor final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</si>
  <si>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</si>
  <si>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 ($/kg)</t>
  </si>
  <si>
    <t>Precio máximo ($/kg)</t>
  </si>
  <si>
    <t>Precio actual($/kg)</t>
  </si>
  <si>
    <t>Variación</t>
  </si>
  <si>
    <t>07Ub-49 El Guaimaro</t>
  </si>
  <si>
    <t xml:space="preserve">Línea productiva </t>
  </si>
  <si>
    <t>Promedio</t>
  </si>
  <si>
    <t>Verificar</t>
  </si>
  <si>
    <t>Caucho*</t>
  </si>
  <si>
    <t>Ganaderia doble propósito (leche)</t>
  </si>
  <si>
    <t>Piscicultura tilapia</t>
  </si>
  <si>
    <t>Cacao**</t>
  </si>
  <si>
    <t>Apicultura (miel)**</t>
  </si>
  <si>
    <t>Avicultura de engorde (pollo, kilogramo en pie)**</t>
  </si>
  <si>
    <t>Avicultura de postura (huevo)**</t>
  </si>
  <si>
    <t>Ganaderia doble propósito (res, kilogramo en pie)**</t>
  </si>
  <si>
    <t>Porcicultura de ceba (cerdo, kilogramo en pie)**</t>
  </si>
  <si>
    <t>*No se presentan precios históricos</t>
  </si>
  <si>
    <t>Precio a escala municipal</t>
  </si>
  <si>
    <t>Precio a escala departamental</t>
  </si>
  <si>
    <t>Precios a escala nacional</t>
  </si>
  <si>
    <t>**Precios gremios (Fedecacao, Cadena Productiva de las Abejas y la apicultura del Ministerio de Agricultura y Desarrollo Rural PAA- MADR, Fenavi, Fedegan, Porkcolombia)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</si>
</sst>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* #,##0.0_-;\-* #,##0.0_-;_-* &quot;-&quot;??_-;_-@_-"/>
    <numFmt numFmtId="170" formatCode="0.0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5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87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167" fontId="7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6" borderId="1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0" fillId="9" borderId="4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/>
    </xf>
    <xf numFmtId="165" fontId="4" fillId="4" borderId="1" xfId="1" applyNumberFormat="1" applyFont="1" applyFill="1" applyBorder="1"/>
    <xf numFmtId="0" fontId="11" fillId="10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top" wrapText="1"/>
    </xf>
    <xf numFmtId="165" fontId="4" fillId="0" borderId="1" xfId="1" applyNumberFormat="1" applyFont="1" applyFill="1" applyBorder="1"/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" fontId="0" fillId="0" borderId="0" xfId="0" applyNumberFormat="1"/>
    <xf numFmtId="0" fontId="9" fillId="6" borderId="8" xfId="0" applyFont="1" applyFill="1" applyBorder="1" applyAlignment="1">
      <alignment horizontal="center"/>
    </xf>
    <xf numFmtId="165" fontId="4" fillId="0" borderId="1" xfId="1" applyNumberFormat="1" applyFont="1" applyFill="1" applyBorder="1" applyAlignment="1">
      <alignment vertical="center"/>
    </xf>
    <xf numFmtId="165" fontId="4" fillId="0" borderId="0" xfId="1" applyNumberFormat="1" applyFont="1" applyFill="1" applyBorder="1"/>
    <xf numFmtId="165" fontId="4" fillId="0" borderId="11" xfId="1" applyNumberFormat="1" applyFont="1" applyFill="1" applyBorder="1"/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10" fillId="0" borderId="1" xfId="0" applyFont="1" applyBorder="1" applyAlignment="1">
      <alignment horizontal="center"/>
    </xf>
    <xf numFmtId="9" fontId="3" fillId="4" borderId="1" xfId="0" applyNumberFormat="1" applyFont="1" applyFill="1" applyBorder="1" applyAlignment="1">
      <alignment horizontal="center" vertical="center" wrapText="1"/>
    </xf>
    <xf numFmtId="165" fontId="3" fillId="4" borderId="1" xfId="1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64" fontId="3" fillId="4" borderId="1" xfId="1" applyFont="1" applyFill="1" applyBorder="1" applyAlignment="1">
      <alignment horizontal="center" vertical="center" wrapText="1"/>
    </xf>
    <xf numFmtId="165" fontId="3" fillId="0" borderId="9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70" fontId="3" fillId="4" borderId="1" xfId="0" applyNumberFormat="1" applyFont="1" applyFill="1" applyBorder="1" applyAlignment="1">
      <alignment horizontal="center" vertical="center"/>
    </xf>
    <xf numFmtId="165" fontId="18" fillId="0" borderId="0" xfId="1" applyNumberFormat="1" applyFont="1" applyBorder="1"/>
    <xf numFmtId="169" fontId="4" fillId="0" borderId="10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10" fillId="0" borderId="3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43" fontId="4" fillId="0" borderId="1" xfId="10" applyFont="1" applyBorder="1" applyAlignment="1">
      <alignment horizontal="center" vertical="center"/>
    </xf>
    <xf numFmtId="168" fontId="4" fillId="0" borderId="1" xfId="0" applyNumberFormat="1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0" fontId="0" fillId="0" borderId="0" xfId="0" applyAlignment="1">
      <alignment vertical="center"/>
    </xf>
    <xf numFmtId="165" fontId="4" fillId="4" borderId="1" xfId="1" applyNumberFormat="1" applyFont="1" applyFill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43" fontId="4" fillId="0" borderId="1" xfId="10" applyFont="1" applyFill="1" applyBorder="1" applyAlignment="1">
      <alignment horizontal="center" vertical="center"/>
    </xf>
    <xf numFmtId="170" fontId="3" fillId="5" borderId="1" xfId="0" applyNumberFormat="1" applyFont="1" applyFill="1" applyBorder="1" applyAlignment="1">
      <alignment horizontal="center" vertical="center"/>
    </xf>
    <xf numFmtId="170" fontId="3" fillId="12" borderId="1" xfId="0" applyNumberFormat="1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center"/>
    </xf>
    <xf numFmtId="169" fontId="4" fillId="5" borderId="10" xfId="0" applyNumberFormat="1" applyFont="1" applyFill="1" applyBorder="1" applyAlignment="1">
      <alignment horizontal="center" vertical="center"/>
    </xf>
    <xf numFmtId="169" fontId="4" fillId="5" borderId="3" xfId="0" applyNumberFormat="1" applyFont="1" applyFill="1" applyBorder="1" applyAlignment="1">
      <alignment horizontal="center" vertical="center"/>
    </xf>
    <xf numFmtId="169" fontId="4" fillId="12" borderId="3" xfId="0" applyNumberFormat="1" applyFont="1" applyFill="1" applyBorder="1" applyAlignment="1">
      <alignment horizontal="center" vertical="center"/>
    </xf>
    <xf numFmtId="169" fontId="4" fillId="12" borderId="10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10" borderId="1" xfId="0" applyFont="1" applyFill="1" applyBorder="1" applyAlignment="1">
      <alignment horizontal="center" vertical="center" wrapText="1"/>
    </xf>
    <xf numFmtId="0" fontId="12" fillId="4" borderId="8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7" fillId="11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5">
    <cellStyle name="Millares" xfId="10" builtinId="3"/>
    <cellStyle name="Moneda" xfId="1" builtinId="4"/>
    <cellStyle name="Moneda 2" xfId="6" xr:uid="{00000000-0005-0000-0000-000001000000}"/>
    <cellStyle name="Moneda 2 2" xfId="7" xr:uid="{00000000-0005-0000-0000-000002000000}"/>
    <cellStyle name="Moneda 2 3" xfId="9" xr:uid="{2B774ADA-9EF1-4E48-912F-71AF5F5A9F4C}"/>
    <cellStyle name="Moneda 2 3 2" xfId="14" xr:uid="{F8E41CC6-F290-4413-A53A-9D0E0DF303F4}"/>
    <cellStyle name="Moneda 2 4" xfId="12" xr:uid="{6980F122-1AFA-4F92-94D5-8D7A7DC0DAF2}"/>
    <cellStyle name="Moneda 3" xfId="8" xr:uid="{3C25F54D-7224-4E25-9F10-E16208A9DD8B}"/>
    <cellStyle name="Moneda 3 2" xfId="13" xr:uid="{8862CBB4-ECFC-4DD7-AC55-23751B718E06}"/>
    <cellStyle name="Moneda 4" xfId="11" xr:uid="{B3DA166D-79B8-42E1-A6D7-50452F646C57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SIPSA'!$B$21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SIPSA'!$A$22:$A$32</c:f>
              <c:strCache>
                <c:ptCount val="11"/>
                <c:pt idx="0">
                  <c:v>Plátano</c:v>
                </c:pt>
                <c:pt idx="1">
                  <c:v>Yuca</c:v>
                </c:pt>
                <c:pt idx="2">
                  <c:v>Cacao**</c:v>
                </c:pt>
                <c:pt idx="3">
                  <c:v>Apicultura (miel)**</c:v>
                </c:pt>
                <c:pt idx="4">
                  <c:v>Piscicultura tilapia</c:v>
                </c:pt>
                <c:pt idx="5">
                  <c:v>Piscicultura cachama</c:v>
                </c:pt>
                <c:pt idx="6">
                  <c:v>Avicultura de engorde (pollo, kilogramo en pie)**</c:v>
                </c:pt>
                <c:pt idx="7">
                  <c:v>Porcicultura de ceba (cerdo, kilogramo en pie)**</c:v>
                </c:pt>
                <c:pt idx="8">
                  <c:v>Ganaderia doble propósito (res, kilogramo en pie)**</c:v>
                </c:pt>
                <c:pt idx="9">
                  <c:v>Ganaderia doble propósito (leche)</c:v>
                </c:pt>
                <c:pt idx="10">
                  <c:v>Avicultura de postura (huevo)**</c:v>
                </c:pt>
              </c:strCache>
            </c:strRef>
          </c:cat>
          <c:val>
            <c:numRef>
              <c:f>'4.3.3. PRECIOS PROMEDIO SIPSA'!$B$22:$B$32</c:f>
              <c:numCache>
                <c:formatCode>_-"$"\ * #,##0_-;\-"$"\ * #,##0_-;_-"$"\ * "-"??_-;_-@_-</c:formatCode>
                <c:ptCount val="11"/>
                <c:pt idx="0">
                  <c:v>1807.6</c:v>
                </c:pt>
                <c:pt idx="1">
                  <c:v>1826.041666666667</c:v>
                </c:pt>
                <c:pt idx="2">
                  <c:v>8648.6</c:v>
                </c:pt>
                <c:pt idx="3">
                  <c:v>20620.8</c:v>
                </c:pt>
                <c:pt idx="4">
                  <c:v>14184.143641699735</c:v>
                </c:pt>
                <c:pt idx="5">
                  <c:v>8803.9772127052092</c:v>
                </c:pt>
                <c:pt idx="6">
                  <c:v>8464</c:v>
                </c:pt>
                <c:pt idx="7">
                  <c:v>7303</c:v>
                </c:pt>
                <c:pt idx="8">
                  <c:v>6276.6</c:v>
                </c:pt>
                <c:pt idx="9">
                  <c:v>1511.4</c:v>
                </c:pt>
                <c:pt idx="10">
                  <c:v>400.2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7-4481-920C-C0BE3B400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11172400"/>
        <c:axId val="1611172816"/>
      </c:barChart>
      <c:catAx>
        <c:axId val="1611172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b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Línea</a:t>
                </a:r>
                <a:r>
                  <a:rPr lang="es-CO" b="1" baseline="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productiva</a:t>
                </a:r>
                <a:endParaRPr lang="es-CO" b="1">
                  <a:solidFill>
                    <a:schemeClr val="tx1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816"/>
        <c:crosses val="autoZero"/>
        <c:auto val="1"/>
        <c:lblAlgn val="ctr"/>
        <c:lblOffset val="100"/>
        <c:noMultiLvlLbl val="0"/>
      </c:catAx>
      <c:valAx>
        <c:axId val="161117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b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$/kg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O" sz="105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105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Variación anual precios mayoristas líneas productivas del municipio de Tarazá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O" sz="105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MAYOR'!$B$22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-20.619860847564837</c:v>
                </c:pt>
                <c:pt idx="1">
                  <c:v>-3.9043824701195291</c:v>
                </c:pt>
                <c:pt idx="2">
                  <c:v>81.92371475953567</c:v>
                </c:pt>
                <c:pt idx="3">
                  <c:v>27.711941659070177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8-4B8B-B980-45BEAE380C13}"/>
            </c:ext>
          </c:extLst>
        </c:ser>
        <c:ser>
          <c:idx val="1"/>
          <c:order val="1"/>
          <c:tx>
            <c:strRef>
              <c:f>'4.3.4. VARIACION $ PLAZAS MAYOR'!$B$23</c:f>
              <c:strCache>
                <c:ptCount val="1"/>
                <c:pt idx="0">
                  <c:v>Ganaderia doble propósito (leche)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7.1698113207547181</c:v>
                </c:pt>
                <c:pt idx="1">
                  <c:v>7.9225352112676006</c:v>
                </c:pt>
                <c:pt idx="2">
                  <c:v>54.730831973898859</c:v>
                </c:pt>
                <c:pt idx="3">
                  <c:v>17.975751186083301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28-4B8B-B980-45BEAE380C13}"/>
            </c:ext>
          </c:extLst>
        </c:ser>
        <c:ser>
          <c:idx val="2"/>
          <c:order val="2"/>
          <c:tx>
            <c:strRef>
              <c:f>'4.3.4. VARIACION $ PLAZAS MAYOR'!$B$24</c:f>
              <c:strCache>
                <c:ptCount val="1"/>
                <c:pt idx="0">
                  <c:v>Piscicultura cachama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19.677313600599504</c:v>
                </c:pt>
                <c:pt idx="1">
                  <c:v>4.1687048740876946</c:v>
                </c:pt>
                <c:pt idx="2">
                  <c:v>2.6795022305705345</c:v>
                </c:pt>
                <c:pt idx="3">
                  <c:v>14.164379447454095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228-4B8B-B980-45BEAE380C13}"/>
            </c:ext>
          </c:extLst>
        </c:ser>
        <c:ser>
          <c:idx val="3"/>
          <c:order val="3"/>
          <c:tx>
            <c:strRef>
              <c:f>'4.3.4. VARIACION $ PLAZAS MAYOR'!$B$25</c:f>
              <c:strCache>
                <c:ptCount val="1"/>
                <c:pt idx="0">
                  <c:v>Piscicultura tilapia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-10.044926577940387</c:v>
                </c:pt>
                <c:pt idx="1">
                  <c:v>40.220908596851586</c:v>
                </c:pt>
                <c:pt idx="2">
                  <c:v>16.240413640983633</c:v>
                </c:pt>
                <c:pt idx="3">
                  <c:v>17.273735991650113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228-4B8B-B980-45BEAE380C13}"/>
            </c:ext>
          </c:extLst>
        </c:ser>
        <c:ser>
          <c:idx val="4"/>
          <c:order val="4"/>
          <c:tx>
            <c:strRef>
              <c:f>'4.3.4. VARIACION $ PLAZAS MAYOR'!$B$26</c:f>
              <c:strCache>
                <c:ptCount val="1"/>
                <c:pt idx="0">
                  <c:v>Cacao**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228-4B8B-B980-45BEAE380C13}"/>
            </c:ext>
          </c:extLst>
        </c:ser>
        <c:ser>
          <c:idx val="5"/>
          <c:order val="5"/>
          <c:tx>
            <c:strRef>
              <c:f>'4.3.4. VARIACION $ PLAZAS MAYOR'!$B$27</c:f>
              <c:strCache>
                <c:ptCount val="1"/>
                <c:pt idx="0">
                  <c:v>Apicultura (miel)**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21.663172606568821</c:v>
                </c:pt>
                <c:pt idx="1">
                  <c:v>-1.5344219250020501</c:v>
                </c:pt>
                <c:pt idx="2">
                  <c:v>224.16666666666669</c:v>
                </c:pt>
                <c:pt idx="3">
                  <c:v>-22.879177377892034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228-4B8B-B980-45BEAE380C13}"/>
            </c:ext>
          </c:extLst>
        </c:ser>
        <c:ser>
          <c:idx val="6"/>
          <c:order val="6"/>
          <c:tx>
            <c:strRef>
              <c:f>'4.3.4. VARIACION $ PLAZAS MAYOR'!$B$28</c:f>
              <c:strCache>
                <c:ptCount val="1"/>
                <c:pt idx="0">
                  <c:v>Avicultura de engorde (pollo, kilogramo en pie)**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70-458A-BD4A-F1CB826AFD8E}"/>
            </c:ext>
          </c:extLst>
        </c:ser>
        <c:ser>
          <c:idx val="7"/>
          <c:order val="7"/>
          <c:tx>
            <c:strRef>
              <c:f>'4.3.4. VARIACION $ PLAZAS MAYOR'!$B$29</c:f>
              <c:strCache>
                <c:ptCount val="1"/>
                <c:pt idx="0">
                  <c:v>Avicultura de postura (huevo)**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-5.5555555555555571</c:v>
                </c:pt>
                <c:pt idx="1">
                  <c:v>25.951557093425606</c:v>
                </c:pt>
                <c:pt idx="2">
                  <c:v>34.615384615384613</c:v>
                </c:pt>
                <c:pt idx="3">
                  <c:v>12.65306122448979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1F-4E39-AE7F-5E9E950E05A0}"/>
            </c:ext>
          </c:extLst>
        </c:ser>
        <c:ser>
          <c:idx val="8"/>
          <c:order val="8"/>
          <c:tx>
            <c:strRef>
              <c:f>'4.3.4. VARIACION $ PLAZAS MAYOR'!$B$30</c:f>
              <c:strCache>
                <c:ptCount val="1"/>
                <c:pt idx="0">
                  <c:v>Ganaderia doble propósito (res, kilogramo en pie)**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1F-4E39-AE7F-5E9E950E05A0}"/>
            </c:ext>
          </c:extLst>
        </c:ser>
        <c:ser>
          <c:idx val="9"/>
          <c:order val="9"/>
          <c:tx>
            <c:strRef>
              <c:f>'4.3.4. VARIACION $ PLAZAS MAYOR'!$B$31</c:f>
              <c:strCache>
                <c:ptCount val="1"/>
                <c:pt idx="0">
                  <c:v>Porcicultura de ceba (cerdo, kilogramo en pie)**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1F-4E39-AE7F-5E9E950E0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2371967"/>
        <c:axId val="1512370719"/>
      </c:lineChart>
      <c:catAx>
        <c:axId val="1512371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12370719"/>
        <c:crosses val="autoZero"/>
        <c:auto val="1"/>
        <c:lblAlgn val="ctr"/>
        <c:lblOffset val="100"/>
        <c:noMultiLvlLbl val="0"/>
      </c:catAx>
      <c:valAx>
        <c:axId val="1512370719"/>
        <c:scaling>
          <c:orientation val="minMax"/>
          <c:max val="230"/>
          <c:min val="-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123719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8459470854952729E-2"/>
          <c:y val="0.60122788999201182"/>
          <c:w val="0.94013107530714513"/>
          <c:h val="0.369786602761611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42860</xdr:colOff>
      <xdr:row>19</xdr:row>
      <xdr:rowOff>19047</xdr:rowOff>
    </xdr:from>
    <xdr:to>
      <xdr:col>9</xdr:col>
      <xdr:colOff>523874</xdr:colOff>
      <xdr:row>37</xdr:row>
      <xdr:rowOff>38099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50D0B83-3503-4C6D-9F1B-A8629CAF7B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80961</xdr:colOff>
      <xdr:row>7</xdr:row>
      <xdr:rowOff>57150</xdr:rowOff>
    </xdr:from>
    <xdr:to>
      <xdr:col>14</xdr:col>
      <xdr:colOff>219074</xdr:colOff>
      <xdr:row>29</xdr:row>
      <xdr:rowOff>161925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BA3C485-1207-46C2-BE61-DBE28B7BAA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5"/>
  <sheetViews>
    <sheetView topLeftCell="A3" zoomScaleNormal="100" workbookViewId="0">
      <selection activeCell="B15" sqref="B15"/>
    </sheetView>
  </sheetViews>
  <sheetFormatPr defaultColWidth="11.42578125" defaultRowHeight="14.25"/>
  <cols>
    <col min="2" max="2" width="39.28515625" customWidth="1"/>
    <col min="3" max="3" width="20.5703125" customWidth="1"/>
    <col min="4" max="4" width="11.42578125" customWidth="1"/>
    <col min="5" max="5" width="31.7109375" customWidth="1"/>
  </cols>
  <sheetData>
    <row r="3" spans="2:5">
      <c r="B3" s="65" t="s">
        <v>0</v>
      </c>
      <c r="C3" s="65"/>
      <c r="D3" s="65"/>
      <c r="E3" s="65"/>
    </row>
    <row r="4" spans="2:5" ht="38.25">
      <c r="B4" s="11" t="s">
        <v>1</v>
      </c>
      <c r="C4" s="11" t="s">
        <v>2</v>
      </c>
      <c r="D4" s="11" t="s">
        <v>3</v>
      </c>
      <c r="E4" s="11" t="s">
        <v>4</v>
      </c>
    </row>
    <row r="5" spans="2:5" ht="24">
      <c r="B5" s="23" t="s">
        <v>5</v>
      </c>
      <c r="C5" s="17" t="s">
        <v>6</v>
      </c>
      <c r="D5" s="23">
        <v>50</v>
      </c>
      <c r="E5" s="17" t="s">
        <v>7</v>
      </c>
    </row>
    <row r="6" spans="2:5" ht="24">
      <c r="B6" s="23" t="s">
        <v>8</v>
      </c>
      <c r="C6" s="23" t="s">
        <v>9</v>
      </c>
      <c r="D6" s="23">
        <v>85</v>
      </c>
      <c r="E6" s="17" t="s">
        <v>10</v>
      </c>
    </row>
    <row r="7" spans="2:5" ht="22.5" customHeight="1">
      <c r="B7" s="17" t="s">
        <v>11</v>
      </c>
      <c r="C7" s="23" t="s">
        <v>12</v>
      </c>
      <c r="D7" s="23">
        <v>38</v>
      </c>
      <c r="E7" s="17" t="s">
        <v>13</v>
      </c>
    </row>
    <row r="8" spans="2:5" ht="24">
      <c r="B8" s="43" t="s">
        <v>14</v>
      </c>
      <c r="C8" s="43" t="s">
        <v>15</v>
      </c>
      <c r="D8" s="16">
        <v>16</v>
      </c>
      <c r="E8" s="16" t="s">
        <v>10</v>
      </c>
    </row>
    <row r="9" spans="2:5" ht="24">
      <c r="B9" s="23" t="s">
        <v>16</v>
      </c>
      <c r="C9" s="23" t="s">
        <v>17</v>
      </c>
      <c r="D9" s="23">
        <v>11</v>
      </c>
      <c r="E9" s="17" t="s">
        <v>10</v>
      </c>
    </row>
    <row r="10" spans="2:5" ht="24">
      <c r="B10" s="25" t="s">
        <v>18</v>
      </c>
      <c r="C10" s="55" t="s">
        <v>19</v>
      </c>
      <c r="D10" s="24">
        <v>10</v>
      </c>
      <c r="E10" s="24" t="s">
        <v>20</v>
      </c>
    </row>
    <row r="11" spans="2:5">
      <c r="B11" s="23" t="s">
        <v>21</v>
      </c>
      <c r="C11" s="17" t="s">
        <v>22</v>
      </c>
      <c r="D11" s="23">
        <v>27</v>
      </c>
      <c r="E11" s="17" t="s">
        <v>23</v>
      </c>
    </row>
    <row r="12" spans="2:5" ht="24">
      <c r="B12" s="23" t="s">
        <v>24</v>
      </c>
      <c r="C12" s="23" t="s">
        <v>25</v>
      </c>
      <c r="D12" s="23">
        <v>21</v>
      </c>
      <c r="E12" s="23" t="s">
        <v>26</v>
      </c>
    </row>
    <row r="13" spans="2:5" ht="14.25" customHeight="1">
      <c r="B13" s="23" t="s">
        <v>27</v>
      </c>
      <c r="C13" s="23" t="s">
        <v>28</v>
      </c>
      <c r="D13" s="23">
        <v>66</v>
      </c>
      <c r="E13" s="17" t="s">
        <v>10</v>
      </c>
    </row>
    <row r="14" spans="2:5" ht="24">
      <c r="B14" s="23" t="s">
        <v>29</v>
      </c>
      <c r="C14" s="23" t="s">
        <v>30</v>
      </c>
      <c r="D14" s="23">
        <v>67</v>
      </c>
      <c r="E14" s="17" t="s">
        <v>31</v>
      </c>
    </row>
    <row r="15" spans="2:5" ht="24">
      <c r="B15" s="23" t="s">
        <v>32</v>
      </c>
      <c r="C15" s="17" t="s">
        <v>33</v>
      </c>
      <c r="D15" s="23">
        <v>48</v>
      </c>
      <c r="E15" s="17" t="s">
        <v>34</v>
      </c>
    </row>
  </sheetData>
  <mergeCells count="1">
    <mergeCell ref="B3:E3"/>
  </mergeCells>
  <dataValidations count="1">
    <dataValidation type="textLength" allowBlank="1" showInputMessage="1" showErrorMessage="1" sqref="E5:E11" xr:uid="{E33A31BB-0C03-42D2-A6E3-7AC115C8CE82}">
      <formula1>0</formula1>
      <formula2>200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24"/>
  <sheetViews>
    <sheetView topLeftCell="A9" zoomScaleNormal="100" workbookViewId="0">
      <selection activeCell="I3" sqref="I1:I1048576"/>
    </sheetView>
  </sheetViews>
  <sheetFormatPr defaultColWidth="11.42578125" defaultRowHeight="14.25"/>
  <cols>
    <col min="2" max="2" width="24" customWidth="1"/>
    <col min="3" max="3" width="14.7109375" customWidth="1"/>
    <col min="4" max="4" width="16.42578125" customWidth="1"/>
    <col min="5" max="5" width="15.7109375" customWidth="1"/>
    <col min="7" max="7" width="12.140625" customWidth="1"/>
    <col min="8" max="8" width="16.42578125" customWidth="1"/>
  </cols>
  <sheetData>
    <row r="2" spans="2:8">
      <c r="B2" s="65" t="s">
        <v>35</v>
      </c>
      <c r="C2" s="65"/>
      <c r="D2" s="65"/>
      <c r="E2" s="65"/>
      <c r="F2" s="65"/>
      <c r="G2" s="65"/>
      <c r="H2" s="65"/>
    </row>
    <row r="3" spans="2:8" ht="38.450000000000003" customHeight="1">
      <c r="B3" s="67" t="s">
        <v>1</v>
      </c>
      <c r="C3" s="67" t="s">
        <v>36</v>
      </c>
      <c r="D3" s="67" t="s">
        <v>37</v>
      </c>
      <c r="E3" s="11" t="s">
        <v>38</v>
      </c>
      <c r="F3" s="67" t="s">
        <v>39</v>
      </c>
      <c r="G3" s="67" t="s">
        <v>40</v>
      </c>
      <c r="H3" s="11" t="s">
        <v>41</v>
      </c>
    </row>
    <row r="4" spans="2:8">
      <c r="B4" s="67"/>
      <c r="C4" s="67"/>
      <c r="D4" s="67"/>
      <c r="E4" s="11" t="s">
        <v>42</v>
      </c>
      <c r="F4" s="67"/>
      <c r="G4" s="67"/>
      <c r="H4" s="11" t="s">
        <v>42</v>
      </c>
    </row>
    <row r="5" spans="2:8" ht="24">
      <c r="B5" s="23" t="s">
        <v>5</v>
      </c>
      <c r="C5" s="26" t="s">
        <v>6</v>
      </c>
      <c r="D5" s="26" t="s">
        <v>43</v>
      </c>
      <c r="E5" s="26" t="s">
        <v>44</v>
      </c>
      <c r="F5" s="26" t="s">
        <v>45</v>
      </c>
      <c r="G5" s="26" t="s">
        <v>46</v>
      </c>
      <c r="H5" s="26" t="s">
        <v>47</v>
      </c>
    </row>
    <row r="6" spans="2:8" ht="36">
      <c r="B6" s="23" t="s">
        <v>8</v>
      </c>
      <c r="C6" s="26" t="s">
        <v>9</v>
      </c>
      <c r="D6" s="26" t="s">
        <v>48</v>
      </c>
      <c r="E6" s="26" t="s">
        <v>49</v>
      </c>
      <c r="F6" s="26" t="s">
        <v>50</v>
      </c>
      <c r="G6" s="26" t="s">
        <v>51</v>
      </c>
      <c r="H6" s="26" t="s">
        <v>52</v>
      </c>
    </row>
    <row r="7" spans="2:8">
      <c r="B7" s="68" t="s">
        <v>11</v>
      </c>
      <c r="C7" s="26" t="s">
        <v>53</v>
      </c>
      <c r="D7" s="26" t="s">
        <v>43</v>
      </c>
      <c r="E7" s="26" t="s">
        <v>54</v>
      </c>
      <c r="F7" s="26" t="s">
        <v>50</v>
      </c>
      <c r="G7" s="26" t="s">
        <v>46</v>
      </c>
      <c r="H7" s="26" t="s">
        <v>55</v>
      </c>
    </row>
    <row r="8" spans="2:8" ht="25.5">
      <c r="B8" s="70"/>
      <c r="C8" s="26" t="s">
        <v>56</v>
      </c>
      <c r="D8" s="26" t="s">
        <v>57</v>
      </c>
      <c r="E8" s="26" t="s">
        <v>54</v>
      </c>
      <c r="F8" s="26" t="s">
        <v>50</v>
      </c>
      <c r="G8" s="26" t="s">
        <v>46</v>
      </c>
      <c r="H8" s="26" t="s">
        <v>55</v>
      </c>
    </row>
    <row r="9" spans="2:8" ht="25.5">
      <c r="B9" s="68" t="s">
        <v>14</v>
      </c>
      <c r="C9" s="26" t="s">
        <v>53</v>
      </c>
      <c r="D9" s="44" t="s">
        <v>43</v>
      </c>
      <c r="E9" s="26" t="s">
        <v>58</v>
      </c>
      <c r="F9" s="26" t="s">
        <v>50</v>
      </c>
      <c r="G9" s="26" t="s">
        <v>51</v>
      </c>
      <c r="H9" s="26" t="s">
        <v>55</v>
      </c>
    </row>
    <row r="10" spans="2:8" ht="25.5">
      <c r="B10" s="69"/>
      <c r="C10" s="26" t="s">
        <v>56</v>
      </c>
      <c r="D10" s="26" t="s">
        <v>57</v>
      </c>
      <c r="E10" s="26" t="s">
        <v>58</v>
      </c>
      <c r="F10" s="26" t="s">
        <v>50</v>
      </c>
      <c r="G10" s="26" t="s">
        <v>51</v>
      </c>
      <c r="H10" s="26" t="s">
        <v>55</v>
      </c>
    </row>
    <row r="11" spans="2:8" ht="25.5">
      <c r="B11" s="69"/>
      <c r="C11" s="26" t="s">
        <v>59</v>
      </c>
      <c r="D11" s="26" t="s">
        <v>60</v>
      </c>
      <c r="E11" s="26" t="s">
        <v>58</v>
      </c>
      <c r="F11" s="26" t="s">
        <v>50</v>
      </c>
      <c r="G11" s="26" t="s">
        <v>51</v>
      </c>
      <c r="H11" s="26" t="s">
        <v>55</v>
      </c>
    </row>
    <row r="12" spans="2:8" ht="25.5">
      <c r="B12" s="70"/>
      <c r="C12" s="26" t="s">
        <v>33</v>
      </c>
      <c r="D12" s="28" t="s">
        <v>61</v>
      </c>
      <c r="E12" s="26" t="s">
        <v>58</v>
      </c>
      <c r="F12" s="26" t="s">
        <v>50</v>
      </c>
      <c r="G12" s="26" t="s">
        <v>51</v>
      </c>
      <c r="H12" s="26" t="s">
        <v>55</v>
      </c>
    </row>
    <row r="13" spans="2:8">
      <c r="B13" s="68" t="s">
        <v>16</v>
      </c>
      <c r="C13" s="26" t="s">
        <v>62</v>
      </c>
      <c r="D13" s="26" t="s">
        <v>43</v>
      </c>
      <c r="E13" s="26" t="s">
        <v>49</v>
      </c>
      <c r="F13" s="26" t="s">
        <v>50</v>
      </c>
      <c r="G13" s="26" t="s">
        <v>51</v>
      </c>
      <c r="H13" s="26" t="s">
        <v>55</v>
      </c>
    </row>
    <row r="14" spans="2:8" ht="24.75" customHeight="1">
      <c r="B14" s="70"/>
      <c r="C14" s="26" t="s">
        <v>63</v>
      </c>
      <c r="D14" s="26" t="s">
        <v>64</v>
      </c>
      <c r="E14" s="26" t="s">
        <v>65</v>
      </c>
      <c r="F14" s="26" t="s">
        <v>50</v>
      </c>
      <c r="G14" s="26" t="s">
        <v>51</v>
      </c>
      <c r="H14" s="26" t="s">
        <v>55</v>
      </c>
    </row>
    <row r="15" spans="2:8" ht="25.5">
      <c r="B15" s="71" t="s">
        <v>18</v>
      </c>
      <c r="C15" s="26" t="s">
        <v>62</v>
      </c>
      <c r="D15" s="27" t="s">
        <v>43</v>
      </c>
      <c r="E15" s="26" t="s">
        <v>58</v>
      </c>
      <c r="F15" s="26" t="s">
        <v>50</v>
      </c>
      <c r="G15" s="26" t="s">
        <v>46</v>
      </c>
      <c r="H15" s="26" t="s">
        <v>55</v>
      </c>
    </row>
    <row r="16" spans="2:8" ht="25.5">
      <c r="B16" s="71"/>
      <c r="C16" s="27" t="s">
        <v>66</v>
      </c>
      <c r="D16" s="27" t="s">
        <v>43</v>
      </c>
      <c r="E16" s="26" t="s">
        <v>58</v>
      </c>
      <c r="F16" s="26" t="s">
        <v>50</v>
      </c>
      <c r="G16" s="26" t="s">
        <v>46</v>
      </c>
      <c r="H16" s="26" t="s">
        <v>55</v>
      </c>
    </row>
    <row r="17" spans="2:8" ht="38.25">
      <c r="B17" s="23" t="s">
        <v>21</v>
      </c>
      <c r="C17" s="26" t="s">
        <v>22</v>
      </c>
      <c r="D17" s="26" t="s">
        <v>61</v>
      </c>
      <c r="E17" s="26" t="s">
        <v>67</v>
      </c>
      <c r="F17" s="26" t="s">
        <v>50</v>
      </c>
      <c r="G17" s="26" t="s">
        <v>46</v>
      </c>
      <c r="H17" s="26" t="s">
        <v>55</v>
      </c>
    </row>
    <row r="18" spans="2:8">
      <c r="B18" s="68" t="s">
        <v>24</v>
      </c>
      <c r="C18" s="26" t="s">
        <v>22</v>
      </c>
      <c r="D18" s="26" t="s">
        <v>61</v>
      </c>
      <c r="E18" s="26" t="s">
        <v>54</v>
      </c>
      <c r="F18" s="26" t="s">
        <v>50</v>
      </c>
      <c r="G18" s="26" t="s">
        <v>46</v>
      </c>
      <c r="H18" s="26" t="s">
        <v>55</v>
      </c>
    </row>
    <row r="19" spans="2:8" ht="38.25">
      <c r="B19" s="70"/>
      <c r="C19" s="27" t="s">
        <v>66</v>
      </c>
      <c r="D19" s="27" t="s">
        <v>43</v>
      </c>
      <c r="E19" s="27" t="s">
        <v>68</v>
      </c>
      <c r="F19" s="26" t="s">
        <v>50</v>
      </c>
      <c r="G19" s="26" t="s">
        <v>46</v>
      </c>
      <c r="H19" s="27" t="s">
        <v>69</v>
      </c>
    </row>
    <row r="20" spans="2:8">
      <c r="B20" s="23" t="s">
        <v>27</v>
      </c>
      <c r="C20" s="26" t="s">
        <v>28</v>
      </c>
      <c r="D20" s="26" t="s">
        <v>70</v>
      </c>
      <c r="E20" s="26" t="s">
        <v>44</v>
      </c>
      <c r="F20" s="26" t="s">
        <v>50</v>
      </c>
      <c r="G20" s="26" t="s">
        <v>51</v>
      </c>
      <c r="H20" s="26" t="s">
        <v>55</v>
      </c>
    </row>
    <row r="21" spans="2:8">
      <c r="B21" s="68" t="s">
        <v>29</v>
      </c>
      <c r="C21" s="26" t="s">
        <v>71</v>
      </c>
      <c r="D21" s="28" t="s">
        <v>61</v>
      </c>
      <c r="E21" s="26" t="s">
        <v>44</v>
      </c>
      <c r="F21" s="26" t="s">
        <v>50</v>
      </c>
      <c r="G21" s="26" t="s">
        <v>46</v>
      </c>
      <c r="H21" s="26" t="s">
        <v>55</v>
      </c>
    </row>
    <row r="22" spans="2:8" ht="23.25" customHeight="1">
      <c r="B22" s="70"/>
      <c r="C22" s="26" t="s">
        <v>28</v>
      </c>
      <c r="D22" s="26" t="s">
        <v>70</v>
      </c>
      <c r="E22" s="26" t="s">
        <v>54</v>
      </c>
      <c r="F22" s="26" t="s">
        <v>50</v>
      </c>
      <c r="G22" s="26" t="s">
        <v>51</v>
      </c>
      <c r="H22" s="26" t="s">
        <v>55</v>
      </c>
    </row>
    <row r="23" spans="2:8" ht="36">
      <c r="B23" s="23" t="s">
        <v>32</v>
      </c>
      <c r="C23" s="26" t="s">
        <v>33</v>
      </c>
      <c r="D23" s="28" t="s">
        <v>61</v>
      </c>
      <c r="E23" s="26" t="s">
        <v>49</v>
      </c>
      <c r="F23" s="26" t="s">
        <v>50</v>
      </c>
      <c r="G23" s="26" t="s">
        <v>46</v>
      </c>
      <c r="H23" s="26" t="s">
        <v>55</v>
      </c>
    </row>
    <row r="24" spans="2:8">
      <c r="B24" s="66" t="s">
        <v>72</v>
      </c>
      <c r="C24" s="66"/>
      <c r="D24" s="66"/>
      <c r="E24" s="66"/>
      <c r="F24" s="66"/>
      <c r="G24" s="66"/>
      <c r="H24" s="66"/>
    </row>
  </sheetData>
  <mergeCells count="13">
    <mergeCell ref="B24:H24"/>
    <mergeCell ref="B2:H2"/>
    <mergeCell ref="B3:B4"/>
    <mergeCell ref="C3:C4"/>
    <mergeCell ref="D3:D4"/>
    <mergeCell ref="F3:F4"/>
    <mergeCell ref="G3:G4"/>
    <mergeCell ref="B9:B12"/>
    <mergeCell ref="B7:B8"/>
    <mergeCell ref="B21:B22"/>
    <mergeCell ref="B13:B14"/>
    <mergeCell ref="B18:B19"/>
    <mergeCell ref="B15:B16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6"/>
  <sheetViews>
    <sheetView zoomScaleNormal="100" workbookViewId="0">
      <selection activeCell="D14" sqref="D14"/>
    </sheetView>
  </sheetViews>
  <sheetFormatPr defaultColWidth="11.42578125" defaultRowHeight="14.25"/>
  <cols>
    <col min="2" max="2" width="20.5703125" customWidth="1"/>
    <col min="3" max="3" width="15.7109375" customWidth="1"/>
    <col min="4" max="4" width="22.42578125" customWidth="1"/>
    <col min="5" max="5" width="21.85546875" customWidth="1"/>
    <col min="6" max="6" width="23.42578125" customWidth="1"/>
  </cols>
  <sheetData>
    <row r="4" spans="2:6">
      <c r="B4" s="65" t="s">
        <v>73</v>
      </c>
      <c r="C4" s="65"/>
      <c r="D4" s="65"/>
      <c r="E4" s="65"/>
      <c r="F4" s="65"/>
    </row>
    <row r="5" spans="2:6" ht="25.5">
      <c r="B5" s="11" t="s">
        <v>74</v>
      </c>
      <c r="C5" s="11" t="s">
        <v>75</v>
      </c>
      <c r="D5" s="11" t="s">
        <v>76</v>
      </c>
      <c r="E5" s="11" t="s">
        <v>77</v>
      </c>
      <c r="F5" s="11" t="s">
        <v>78</v>
      </c>
    </row>
    <row r="6" spans="2:6" ht="24">
      <c r="B6" s="29" t="s">
        <v>79</v>
      </c>
      <c r="C6" s="29" t="s">
        <v>80</v>
      </c>
      <c r="D6" s="29" t="s">
        <v>6</v>
      </c>
      <c r="E6" s="29" t="s">
        <v>81</v>
      </c>
      <c r="F6" s="29" t="s">
        <v>82</v>
      </c>
    </row>
    <row r="7" spans="2:6">
      <c r="B7" s="29" t="s">
        <v>83</v>
      </c>
      <c r="C7" s="29" t="s">
        <v>84</v>
      </c>
      <c r="D7" s="29" t="s">
        <v>85</v>
      </c>
      <c r="E7" s="29" t="s">
        <v>86</v>
      </c>
      <c r="F7" s="29" t="s">
        <v>87</v>
      </c>
    </row>
    <row r="8" spans="2:6">
      <c r="B8" s="29" t="s">
        <v>88</v>
      </c>
      <c r="C8" s="29" t="s">
        <v>84</v>
      </c>
      <c r="D8" s="29" t="s">
        <v>9</v>
      </c>
      <c r="E8" s="29" t="s">
        <v>86</v>
      </c>
      <c r="F8" s="29" t="s">
        <v>87</v>
      </c>
    </row>
    <row r="9" spans="2:6" ht="24">
      <c r="B9" s="45" t="s">
        <v>89</v>
      </c>
      <c r="C9" s="29" t="s">
        <v>84</v>
      </c>
      <c r="D9" s="29" t="s">
        <v>9</v>
      </c>
      <c r="E9" s="29" t="s">
        <v>90</v>
      </c>
      <c r="F9" s="29" t="s">
        <v>91</v>
      </c>
    </row>
    <row r="10" spans="2:6">
      <c r="B10" s="29" t="s">
        <v>92</v>
      </c>
      <c r="C10" s="29" t="s">
        <v>93</v>
      </c>
      <c r="D10" s="29" t="s">
        <v>12</v>
      </c>
      <c r="E10" s="29" t="s">
        <v>94</v>
      </c>
      <c r="F10" s="29" t="s">
        <v>87</v>
      </c>
    </row>
    <row r="11" spans="2:6">
      <c r="B11" s="29" t="s">
        <v>95</v>
      </c>
      <c r="C11" s="29" t="s">
        <v>96</v>
      </c>
      <c r="D11" s="29" t="s">
        <v>97</v>
      </c>
      <c r="E11" s="29" t="s">
        <v>98</v>
      </c>
      <c r="F11" s="29" t="s">
        <v>87</v>
      </c>
    </row>
    <row r="12" spans="2:6" ht="24">
      <c r="B12" s="29" t="s">
        <v>99</v>
      </c>
      <c r="C12" s="29" t="s">
        <v>93</v>
      </c>
      <c r="D12" s="29" t="s">
        <v>100</v>
      </c>
      <c r="E12" s="29" t="s">
        <v>98</v>
      </c>
      <c r="F12" s="29" t="s">
        <v>101</v>
      </c>
    </row>
    <row r="13" spans="2:6">
      <c r="B13" s="29" t="s">
        <v>102</v>
      </c>
      <c r="C13" s="29" t="s">
        <v>96</v>
      </c>
      <c r="D13" s="29" t="s">
        <v>103</v>
      </c>
      <c r="E13" s="29" t="s">
        <v>98</v>
      </c>
      <c r="F13" s="29" t="s">
        <v>87</v>
      </c>
    </row>
    <row r="14" spans="2:6">
      <c r="B14" s="29" t="s">
        <v>104</v>
      </c>
      <c r="C14" s="29" t="s">
        <v>96</v>
      </c>
      <c r="D14" s="29" t="s">
        <v>105</v>
      </c>
      <c r="E14" s="29" t="s">
        <v>98</v>
      </c>
      <c r="F14" s="29" t="s">
        <v>106</v>
      </c>
    </row>
    <row r="15" spans="2:6" ht="24">
      <c r="B15" s="29" t="s">
        <v>107</v>
      </c>
      <c r="C15" s="29" t="s">
        <v>80</v>
      </c>
      <c r="D15" s="29" t="s">
        <v>28</v>
      </c>
      <c r="E15" s="29" t="s">
        <v>108</v>
      </c>
      <c r="F15" s="29" t="s">
        <v>109</v>
      </c>
    </row>
    <row r="16" spans="2:6">
      <c r="B16" s="66" t="s">
        <v>72</v>
      </c>
      <c r="C16" s="66"/>
      <c r="D16" s="66"/>
      <c r="E16" s="66"/>
      <c r="F16" s="66"/>
    </row>
  </sheetData>
  <mergeCells count="2">
    <mergeCell ref="B16:F16"/>
    <mergeCell ref="B4:F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40"/>
  <sheetViews>
    <sheetView topLeftCell="A6" zoomScaleNormal="100" workbookViewId="0">
      <selection activeCell="H6" sqref="H1:H1048576"/>
    </sheetView>
  </sheetViews>
  <sheetFormatPr defaultColWidth="11.42578125" defaultRowHeight="14.25"/>
  <cols>
    <col min="2" max="2" width="22.42578125" customWidth="1"/>
    <col min="3" max="3" width="19.28515625" customWidth="1"/>
    <col min="4" max="4" width="19.42578125" customWidth="1"/>
    <col min="5" max="5" width="13.42578125" bestFit="1" customWidth="1"/>
    <col min="7" max="7" width="18.7109375" customWidth="1"/>
  </cols>
  <sheetData>
    <row r="4" spans="2:7">
      <c r="B4" s="72" t="s">
        <v>110</v>
      </c>
      <c r="C4" s="72"/>
      <c r="D4" s="72"/>
      <c r="E4" s="72"/>
      <c r="F4" s="72"/>
      <c r="G4" s="72"/>
    </row>
    <row r="5" spans="2:7" ht="25.5">
      <c r="B5" s="11" t="s">
        <v>111</v>
      </c>
      <c r="C5" s="11" t="s">
        <v>112</v>
      </c>
      <c r="D5" s="11" t="s">
        <v>113</v>
      </c>
      <c r="E5" s="11" t="s">
        <v>114</v>
      </c>
      <c r="F5" s="11" t="s">
        <v>115</v>
      </c>
      <c r="G5" s="11" t="s">
        <v>116</v>
      </c>
    </row>
    <row r="6" spans="2:7" ht="24">
      <c r="B6" s="45" t="s">
        <v>79</v>
      </c>
      <c r="C6" s="47" t="s">
        <v>6</v>
      </c>
      <c r="D6" s="47" t="s">
        <v>43</v>
      </c>
      <c r="E6" s="47" t="s">
        <v>117</v>
      </c>
      <c r="F6" s="47" t="s">
        <v>46</v>
      </c>
      <c r="G6" s="47" t="s">
        <v>118</v>
      </c>
    </row>
    <row r="7" spans="2:7">
      <c r="B7" s="75" t="s">
        <v>83</v>
      </c>
      <c r="C7" s="32" t="s">
        <v>6</v>
      </c>
      <c r="D7" s="32" t="s">
        <v>43</v>
      </c>
      <c r="E7" s="32" t="s">
        <v>119</v>
      </c>
      <c r="F7" s="32" t="s">
        <v>46</v>
      </c>
      <c r="G7" s="32" t="s">
        <v>120</v>
      </c>
    </row>
    <row r="8" spans="2:7">
      <c r="B8" s="76"/>
      <c r="C8" s="32" t="s">
        <v>63</v>
      </c>
      <c r="D8" s="32" t="s">
        <v>64</v>
      </c>
      <c r="E8" s="32" t="s">
        <v>119</v>
      </c>
      <c r="F8" s="32" t="s">
        <v>46</v>
      </c>
      <c r="G8" s="32" t="s">
        <v>120</v>
      </c>
    </row>
    <row r="9" spans="2:7">
      <c r="B9" s="32" t="s">
        <v>88</v>
      </c>
      <c r="C9" s="32" t="s">
        <v>9</v>
      </c>
      <c r="D9" s="32" t="s">
        <v>48</v>
      </c>
      <c r="E9" s="32" t="s">
        <v>119</v>
      </c>
      <c r="F9" s="32" t="s">
        <v>46</v>
      </c>
      <c r="G9" s="32" t="s">
        <v>120</v>
      </c>
    </row>
    <row r="10" spans="2:7" ht="24">
      <c r="B10" s="45" t="s">
        <v>89</v>
      </c>
      <c r="C10" s="47" t="s">
        <v>9</v>
      </c>
      <c r="D10" s="47" t="s">
        <v>43</v>
      </c>
      <c r="E10" s="47" t="s">
        <v>117</v>
      </c>
      <c r="F10" s="47" t="s">
        <v>46</v>
      </c>
      <c r="G10" s="47" t="s">
        <v>118</v>
      </c>
    </row>
    <row r="11" spans="2:7">
      <c r="B11" s="75" t="s">
        <v>92</v>
      </c>
      <c r="C11" s="32" t="s">
        <v>53</v>
      </c>
      <c r="D11" s="32" t="s">
        <v>121</v>
      </c>
      <c r="E11" s="32" t="s">
        <v>122</v>
      </c>
      <c r="F11" s="32" t="s">
        <v>51</v>
      </c>
      <c r="G11" s="32" t="s">
        <v>118</v>
      </c>
    </row>
    <row r="12" spans="2:7">
      <c r="B12" s="76"/>
      <c r="C12" s="32" t="s">
        <v>56</v>
      </c>
      <c r="D12" s="32" t="s">
        <v>123</v>
      </c>
      <c r="E12" s="32" t="s">
        <v>124</v>
      </c>
      <c r="F12" s="32" t="s">
        <v>46</v>
      </c>
      <c r="G12" s="32" t="s">
        <v>118</v>
      </c>
    </row>
    <row r="13" spans="2:7">
      <c r="B13" s="75" t="s">
        <v>125</v>
      </c>
      <c r="C13" s="32" t="s">
        <v>53</v>
      </c>
      <c r="D13" s="32" t="s">
        <v>43</v>
      </c>
      <c r="E13" s="32" t="s">
        <v>119</v>
      </c>
      <c r="F13" s="32" t="s">
        <v>46</v>
      </c>
      <c r="G13" s="32" t="s">
        <v>120</v>
      </c>
    </row>
    <row r="14" spans="2:7">
      <c r="B14" s="77"/>
      <c r="C14" s="32" t="s">
        <v>56</v>
      </c>
      <c r="D14" s="32" t="s">
        <v>57</v>
      </c>
      <c r="E14" s="32" t="s">
        <v>119</v>
      </c>
      <c r="F14" s="32" t="s">
        <v>46</v>
      </c>
      <c r="G14" s="32" t="s">
        <v>120</v>
      </c>
    </row>
    <row r="15" spans="2:7">
      <c r="B15" s="77"/>
      <c r="C15" s="32" t="s">
        <v>28</v>
      </c>
      <c r="D15" s="32" t="s">
        <v>70</v>
      </c>
      <c r="E15" s="32" t="s">
        <v>119</v>
      </c>
      <c r="F15" s="32" t="s">
        <v>46</v>
      </c>
      <c r="G15" s="32" t="s">
        <v>120</v>
      </c>
    </row>
    <row r="16" spans="2:7">
      <c r="B16" s="76"/>
      <c r="C16" s="32" t="s">
        <v>66</v>
      </c>
      <c r="D16" s="32" t="s">
        <v>43</v>
      </c>
      <c r="E16" s="32" t="s">
        <v>119</v>
      </c>
      <c r="F16" s="32" t="s">
        <v>46</v>
      </c>
      <c r="G16" s="32" t="s">
        <v>120</v>
      </c>
    </row>
    <row r="17" spans="2:7">
      <c r="B17" s="75" t="s">
        <v>99</v>
      </c>
      <c r="C17" s="32" t="s">
        <v>62</v>
      </c>
      <c r="D17" s="32" t="s">
        <v>43</v>
      </c>
      <c r="E17" s="32" t="s">
        <v>119</v>
      </c>
      <c r="F17" s="32" t="s">
        <v>46</v>
      </c>
      <c r="G17" s="32" t="s">
        <v>126</v>
      </c>
    </row>
    <row r="18" spans="2:7">
      <c r="B18" s="77"/>
      <c r="C18" s="32" t="s">
        <v>59</v>
      </c>
      <c r="D18" s="32" t="s">
        <v>60</v>
      </c>
      <c r="E18" s="32" t="s">
        <v>119</v>
      </c>
      <c r="F18" s="32" t="s">
        <v>46</v>
      </c>
      <c r="G18" s="32" t="s">
        <v>126</v>
      </c>
    </row>
    <row r="19" spans="2:7">
      <c r="B19" s="77"/>
      <c r="C19" s="32" t="s">
        <v>33</v>
      </c>
      <c r="D19" s="30" t="s">
        <v>61</v>
      </c>
      <c r="E19" s="32" t="s">
        <v>124</v>
      </c>
      <c r="F19" s="32" t="s">
        <v>46</v>
      </c>
      <c r="G19" s="32" t="s">
        <v>126</v>
      </c>
    </row>
    <row r="20" spans="2:7">
      <c r="B20" s="76"/>
      <c r="C20" s="46" t="s">
        <v>66</v>
      </c>
      <c r="D20" s="32" t="s">
        <v>43</v>
      </c>
      <c r="E20" s="32" t="s">
        <v>119</v>
      </c>
      <c r="F20" s="32" t="s">
        <v>46</v>
      </c>
      <c r="G20" s="32" t="s">
        <v>126</v>
      </c>
    </row>
    <row r="21" spans="2:7">
      <c r="B21" s="75" t="s">
        <v>127</v>
      </c>
      <c r="C21" s="30" t="s">
        <v>22</v>
      </c>
      <c r="D21" s="30" t="s">
        <v>61</v>
      </c>
      <c r="E21" s="32" t="s">
        <v>119</v>
      </c>
      <c r="F21" s="32" t="s">
        <v>46</v>
      </c>
      <c r="G21" s="32" t="s">
        <v>120</v>
      </c>
    </row>
    <row r="22" spans="2:7">
      <c r="B22" s="76"/>
      <c r="C22" s="32" t="s">
        <v>33</v>
      </c>
      <c r="D22" s="30" t="s">
        <v>61</v>
      </c>
      <c r="E22" s="32" t="s">
        <v>119</v>
      </c>
      <c r="F22" s="32" t="s">
        <v>46</v>
      </c>
      <c r="G22" s="32" t="s">
        <v>120</v>
      </c>
    </row>
    <row r="23" spans="2:7">
      <c r="B23" s="73" t="s">
        <v>104</v>
      </c>
      <c r="C23" s="30" t="s">
        <v>22</v>
      </c>
      <c r="D23" s="30" t="s">
        <v>61</v>
      </c>
      <c r="E23" s="31" t="s">
        <v>124</v>
      </c>
      <c r="F23" s="30" t="s">
        <v>46</v>
      </c>
      <c r="G23" s="30" t="s">
        <v>128</v>
      </c>
    </row>
    <row r="24" spans="2:7">
      <c r="B24" s="74"/>
      <c r="C24" s="32" t="s">
        <v>71</v>
      </c>
      <c r="D24" s="30" t="s">
        <v>61</v>
      </c>
      <c r="E24" s="32" t="s">
        <v>119</v>
      </c>
      <c r="F24" s="32" t="s">
        <v>46</v>
      </c>
      <c r="G24" s="32" t="s">
        <v>126</v>
      </c>
    </row>
    <row r="25" spans="2:7">
      <c r="B25" s="32" t="s">
        <v>129</v>
      </c>
      <c r="C25" s="32" t="s">
        <v>28</v>
      </c>
      <c r="D25" s="32" t="s">
        <v>70</v>
      </c>
      <c r="E25" s="32" t="s">
        <v>117</v>
      </c>
      <c r="F25" s="32" t="s">
        <v>51</v>
      </c>
      <c r="G25" s="32" t="s">
        <v>120</v>
      </c>
    </row>
    <row r="40" spans="2:7">
      <c r="B40" s="72" t="s">
        <v>72</v>
      </c>
      <c r="C40" s="72"/>
      <c r="D40" s="72"/>
      <c r="E40" s="72"/>
      <c r="F40" s="72"/>
      <c r="G40" s="72"/>
    </row>
  </sheetData>
  <mergeCells count="8">
    <mergeCell ref="B4:G4"/>
    <mergeCell ref="B40:G40"/>
    <mergeCell ref="B23:B24"/>
    <mergeCell ref="B21:B22"/>
    <mergeCell ref="B17:B20"/>
    <mergeCell ref="B13:B16"/>
    <mergeCell ref="B7:B8"/>
    <mergeCell ref="B11:B12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J17"/>
  <sheetViews>
    <sheetView topLeftCell="A13" zoomScale="110" zoomScaleNormal="110" workbookViewId="0">
      <selection activeCell="D5" sqref="D5"/>
    </sheetView>
  </sheetViews>
  <sheetFormatPr defaultColWidth="11.42578125" defaultRowHeight="14.25"/>
  <cols>
    <col min="2" max="2" width="12.85546875" customWidth="1"/>
    <col min="3" max="3" width="18.42578125" customWidth="1"/>
    <col min="4" max="4" width="16.28515625" customWidth="1"/>
    <col min="5" max="5" width="14.85546875" customWidth="1"/>
    <col min="6" max="6" width="9.5703125" customWidth="1"/>
    <col min="7" max="7" width="14" customWidth="1"/>
    <col min="8" max="8" width="9.28515625" customWidth="1"/>
    <col min="9" max="9" width="9" customWidth="1"/>
    <col min="10" max="10" width="12" customWidth="1"/>
  </cols>
  <sheetData>
    <row r="2" spans="2:10">
      <c r="B2" s="72" t="s">
        <v>130</v>
      </c>
      <c r="C2" s="72"/>
      <c r="D2" s="72"/>
      <c r="E2" s="72"/>
      <c r="F2" s="72"/>
      <c r="G2" s="72"/>
      <c r="H2" s="72"/>
      <c r="I2" s="72"/>
    </row>
    <row r="3" spans="2:10" ht="33.6" customHeight="1">
      <c r="B3" s="78" t="s">
        <v>131</v>
      </c>
      <c r="C3" s="78" t="s">
        <v>132</v>
      </c>
      <c r="D3" s="78" t="s">
        <v>133</v>
      </c>
      <c r="E3" s="78" t="s">
        <v>134</v>
      </c>
      <c r="F3" s="78"/>
      <c r="G3" s="78" t="s">
        <v>41</v>
      </c>
      <c r="H3" s="12" t="s">
        <v>135</v>
      </c>
      <c r="I3" s="12" t="s">
        <v>136</v>
      </c>
      <c r="J3" s="12" t="s">
        <v>137</v>
      </c>
    </row>
    <row r="4" spans="2:10">
      <c r="B4" s="78"/>
      <c r="C4" s="78"/>
      <c r="D4" s="78"/>
      <c r="E4" s="12" t="s">
        <v>138</v>
      </c>
      <c r="F4" s="12" t="s">
        <v>139</v>
      </c>
      <c r="G4" s="78"/>
      <c r="H4" s="12" t="s">
        <v>140</v>
      </c>
      <c r="I4" s="12" t="s">
        <v>140</v>
      </c>
      <c r="J4" s="13" t="s">
        <v>141</v>
      </c>
    </row>
    <row r="5" spans="2:10" ht="72">
      <c r="B5" s="79" t="s">
        <v>142</v>
      </c>
      <c r="C5" s="43" t="s">
        <v>6</v>
      </c>
      <c r="D5" s="29" t="s">
        <v>43</v>
      </c>
      <c r="E5" s="50" t="s">
        <v>143</v>
      </c>
      <c r="F5" s="33">
        <v>1</v>
      </c>
      <c r="G5" s="43" t="s">
        <v>144</v>
      </c>
      <c r="H5" s="34">
        <v>317</v>
      </c>
      <c r="I5" s="34">
        <v>28000</v>
      </c>
      <c r="J5" s="48">
        <f>H5/I5</f>
        <v>1.1321428571428571E-2</v>
      </c>
    </row>
    <row r="6" spans="2:10" ht="36">
      <c r="B6" s="80"/>
      <c r="C6" s="43" t="s">
        <v>53</v>
      </c>
      <c r="D6" s="29" t="s">
        <v>43</v>
      </c>
      <c r="E6" s="29" t="s">
        <v>80</v>
      </c>
      <c r="F6" s="33">
        <v>1</v>
      </c>
      <c r="G6" s="43" t="s">
        <v>145</v>
      </c>
      <c r="H6" s="34">
        <v>0</v>
      </c>
      <c r="I6" s="34">
        <v>2400</v>
      </c>
      <c r="J6" s="56">
        <f t="shared" ref="J6:J8" si="0">H6/I6</f>
        <v>0</v>
      </c>
    </row>
    <row r="7" spans="2:10" ht="24">
      <c r="B7" s="80"/>
      <c r="C7" s="43" t="s">
        <v>146</v>
      </c>
      <c r="D7" s="29" t="s">
        <v>70</v>
      </c>
      <c r="E7" s="29" t="s">
        <v>147</v>
      </c>
      <c r="F7" s="33">
        <v>1</v>
      </c>
      <c r="G7" s="43" t="s">
        <v>55</v>
      </c>
      <c r="H7" s="34">
        <v>0</v>
      </c>
      <c r="I7" s="34">
        <v>2100</v>
      </c>
      <c r="J7" s="56">
        <f>H7/I7</f>
        <v>0</v>
      </c>
    </row>
    <row r="8" spans="2:10" ht="24">
      <c r="B8" s="80"/>
      <c r="C8" s="43" t="s">
        <v>148</v>
      </c>
      <c r="D8" s="29" t="s">
        <v>61</v>
      </c>
      <c r="E8" s="29" t="s">
        <v>149</v>
      </c>
      <c r="F8" s="33">
        <v>1</v>
      </c>
      <c r="G8" s="43" t="s">
        <v>55</v>
      </c>
      <c r="H8" s="34">
        <v>0</v>
      </c>
      <c r="I8" s="34">
        <v>6800</v>
      </c>
      <c r="J8" s="56">
        <f t="shared" si="0"/>
        <v>0</v>
      </c>
    </row>
    <row r="9" spans="2:10" ht="48">
      <c r="B9" s="35" t="s">
        <v>150</v>
      </c>
      <c r="C9" s="43" t="s">
        <v>9</v>
      </c>
      <c r="D9" s="29" t="s">
        <v>151</v>
      </c>
      <c r="E9" s="29" t="s">
        <v>152</v>
      </c>
      <c r="F9" s="33">
        <v>1</v>
      </c>
      <c r="G9" s="43" t="s">
        <v>153</v>
      </c>
      <c r="H9" s="34">
        <v>160</v>
      </c>
      <c r="I9" s="36">
        <v>3540</v>
      </c>
      <c r="J9" s="56">
        <f t="shared" ref="J9:J14" si="1">H9/I9</f>
        <v>4.519774011299435E-2</v>
      </c>
    </row>
    <row r="10" spans="2:10" ht="36">
      <c r="B10" s="81" t="s">
        <v>154</v>
      </c>
      <c r="C10" s="43" t="s">
        <v>56</v>
      </c>
      <c r="D10" s="29" t="s">
        <v>57</v>
      </c>
      <c r="E10" s="29" t="s">
        <v>80</v>
      </c>
      <c r="F10" s="33">
        <v>1</v>
      </c>
      <c r="G10" s="43" t="s">
        <v>155</v>
      </c>
      <c r="H10" s="34">
        <v>250</v>
      </c>
      <c r="I10" s="34">
        <v>2500</v>
      </c>
      <c r="J10" s="48">
        <f t="shared" si="1"/>
        <v>0.1</v>
      </c>
    </row>
    <row r="11" spans="2:10" ht="24">
      <c r="B11" s="81"/>
      <c r="C11" s="43" t="s">
        <v>156</v>
      </c>
      <c r="D11" s="29" t="s">
        <v>61</v>
      </c>
      <c r="E11" s="29" t="s">
        <v>157</v>
      </c>
      <c r="F11" s="33">
        <v>1</v>
      </c>
      <c r="G11" s="43" t="s">
        <v>55</v>
      </c>
      <c r="H11" s="34">
        <v>0</v>
      </c>
      <c r="I11" s="34">
        <v>14000</v>
      </c>
      <c r="J11" s="56">
        <f t="shared" si="1"/>
        <v>0</v>
      </c>
    </row>
    <row r="12" spans="2:10">
      <c r="B12" s="81"/>
      <c r="C12" s="43" t="s">
        <v>158</v>
      </c>
      <c r="D12" s="29" t="s">
        <v>43</v>
      </c>
      <c r="E12" s="29" t="s">
        <v>159</v>
      </c>
      <c r="F12" s="33">
        <v>1</v>
      </c>
      <c r="G12" s="43" t="s">
        <v>55</v>
      </c>
      <c r="H12" s="34">
        <v>0</v>
      </c>
      <c r="I12" s="34">
        <v>18000</v>
      </c>
      <c r="J12" s="48">
        <f t="shared" si="1"/>
        <v>0</v>
      </c>
    </row>
    <row r="13" spans="2:10" ht="60">
      <c r="B13" s="81"/>
      <c r="C13" s="43" t="s">
        <v>160</v>
      </c>
      <c r="D13" s="29" t="s">
        <v>43</v>
      </c>
      <c r="E13" s="29" t="s">
        <v>157</v>
      </c>
      <c r="F13" s="33">
        <v>1</v>
      </c>
      <c r="G13" s="43" t="s">
        <v>161</v>
      </c>
      <c r="H13" s="34">
        <v>500</v>
      </c>
      <c r="I13" s="34">
        <v>16000</v>
      </c>
      <c r="J13" s="48">
        <f t="shared" si="1"/>
        <v>3.125E-2</v>
      </c>
    </row>
    <row r="14" spans="2:10" ht="24">
      <c r="B14" s="64" t="s">
        <v>162</v>
      </c>
      <c r="C14" s="43" t="s">
        <v>163</v>
      </c>
      <c r="D14" s="29" t="s">
        <v>60</v>
      </c>
      <c r="E14" s="29" t="s">
        <v>159</v>
      </c>
      <c r="F14" s="33">
        <v>1</v>
      </c>
      <c r="G14" s="43" t="s">
        <v>55</v>
      </c>
      <c r="H14" s="34">
        <v>0</v>
      </c>
      <c r="I14" s="34">
        <v>600</v>
      </c>
      <c r="J14" s="56">
        <f t="shared" si="1"/>
        <v>0</v>
      </c>
    </row>
    <row r="15" spans="2:10" ht="24">
      <c r="B15" s="79" t="s">
        <v>164</v>
      </c>
      <c r="C15" s="43" t="s">
        <v>165</v>
      </c>
      <c r="D15" s="29" t="s">
        <v>64</v>
      </c>
      <c r="E15" s="29" t="s">
        <v>166</v>
      </c>
      <c r="F15" s="33">
        <v>1</v>
      </c>
      <c r="G15" s="43" t="s">
        <v>55</v>
      </c>
      <c r="H15" s="34">
        <v>0</v>
      </c>
      <c r="I15" s="34">
        <v>14000</v>
      </c>
      <c r="J15" s="56">
        <f t="shared" ref="J15:J16" si="2">H15/I15</f>
        <v>0</v>
      </c>
    </row>
    <row r="16" spans="2:10" ht="24">
      <c r="B16" s="82"/>
      <c r="C16" s="43" t="s">
        <v>167</v>
      </c>
      <c r="D16" s="29" t="s">
        <v>61</v>
      </c>
      <c r="E16" s="29" t="s">
        <v>168</v>
      </c>
      <c r="F16" s="33">
        <v>1</v>
      </c>
      <c r="G16" s="43" t="s">
        <v>55</v>
      </c>
      <c r="H16" s="34">
        <v>0</v>
      </c>
      <c r="I16" s="34">
        <v>14750</v>
      </c>
      <c r="J16" s="48">
        <f t="shared" si="2"/>
        <v>0</v>
      </c>
    </row>
    <row r="17" spans="2:9">
      <c r="B17" s="72" t="s">
        <v>72</v>
      </c>
      <c r="C17" s="72"/>
      <c r="D17" s="72"/>
      <c r="E17" s="72"/>
      <c r="F17" s="72"/>
      <c r="G17" s="72"/>
      <c r="H17" s="72"/>
      <c r="I17" s="72"/>
    </row>
  </sheetData>
  <mergeCells count="10">
    <mergeCell ref="B3:B4"/>
    <mergeCell ref="E3:F3"/>
    <mergeCell ref="G3:G4"/>
    <mergeCell ref="B2:I2"/>
    <mergeCell ref="B17:I17"/>
    <mergeCell ref="C3:C4"/>
    <mergeCell ref="D3:D4"/>
    <mergeCell ref="B5:B8"/>
    <mergeCell ref="B10:B13"/>
    <mergeCell ref="B15:B16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6"/>
  <sheetViews>
    <sheetView zoomScaleNormal="100" workbookViewId="0">
      <selection activeCell="C9" sqref="C9"/>
    </sheetView>
  </sheetViews>
  <sheetFormatPr defaultColWidth="11.42578125" defaultRowHeight="14.25"/>
  <cols>
    <col min="1" max="1" width="8.85546875" customWidth="1"/>
    <col min="2" max="2" width="18.42578125" customWidth="1"/>
    <col min="3" max="3" width="22" customWidth="1"/>
    <col min="4" max="4" width="17.5703125" customWidth="1"/>
    <col min="5" max="6" width="12.7109375" customWidth="1"/>
    <col min="7" max="7" width="11.85546875" customWidth="1"/>
    <col min="8" max="8" width="4.42578125" customWidth="1"/>
    <col min="9" max="9" width="27.85546875" bestFit="1" customWidth="1"/>
    <col min="10" max="10" width="12.140625" bestFit="1" customWidth="1"/>
    <col min="11" max="11" width="11.42578125" customWidth="1"/>
    <col min="12" max="12" width="12.140625" bestFit="1" customWidth="1"/>
    <col min="13" max="13" width="8.5703125" customWidth="1"/>
    <col min="14" max="14" width="6" customWidth="1"/>
  </cols>
  <sheetData>
    <row r="2" spans="2:13">
      <c r="B2" s="83" t="s">
        <v>169</v>
      </c>
      <c r="C2" s="84"/>
      <c r="D2" s="84"/>
      <c r="E2" s="84"/>
      <c r="F2" s="84"/>
      <c r="G2" s="84"/>
    </row>
    <row r="3" spans="2:13" ht="28.5" customHeight="1">
      <c r="B3" s="85" t="s">
        <v>131</v>
      </c>
      <c r="C3" s="85" t="s">
        <v>132</v>
      </c>
      <c r="D3" s="85" t="s">
        <v>133</v>
      </c>
      <c r="E3" s="85" t="s">
        <v>170</v>
      </c>
      <c r="F3" s="85" t="s">
        <v>171</v>
      </c>
      <c r="G3" s="85" t="s">
        <v>172</v>
      </c>
      <c r="I3" s="85" t="s">
        <v>132</v>
      </c>
      <c r="J3" s="85" t="s">
        <v>170</v>
      </c>
      <c r="K3" s="85" t="s">
        <v>171</v>
      </c>
      <c r="L3" s="85" t="s">
        <v>172</v>
      </c>
      <c r="M3" s="85" t="s">
        <v>173</v>
      </c>
    </row>
    <row r="4" spans="2:13" ht="15.75" customHeight="1">
      <c r="B4" s="85"/>
      <c r="C4" s="85"/>
      <c r="D4" s="85"/>
      <c r="E4" s="85" t="s">
        <v>140</v>
      </c>
      <c r="F4" s="85" t="s">
        <v>140</v>
      </c>
      <c r="G4" s="85" t="s">
        <v>140</v>
      </c>
      <c r="I4" s="85"/>
      <c r="J4" s="85" t="s">
        <v>140</v>
      </c>
      <c r="K4" s="85" t="s">
        <v>140</v>
      </c>
      <c r="L4" s="85" t="s">
        <v>140</v>
      </c>
      <c r="M4" s="85"/>
    </row>
    <row r="5" spans="2:13" ht="15.75" customHeight="1">
      <c r="B5" s="79" t="s">
        <v>142</v>
      </c>
      <c r="C5" s="29" t="s">
        <v>6</v>
      </c>
      <c r="D5" s="29" t="s">
        <v>43</v>
      </c>
      <c r="E5" s="39">
        <v>8000</v>
      </c>
      <c r="F5" s="34">
        <v>31000</v>
      </c>
      <c r="G5" s="34">
        <v>28000</v>
      </c>
      <c r="I5" s="29" t="s">
        <v>6</v>
      </c>
      <c r="J5" s="39">
        <v>8000</v>
      </c>
      <c r="K5" s="34">
        <v>31000</v>
      </c>
      <c r="L5" s="34">
        <v>28000</v>
      </c>
      <c r="M5" s="57">
        <f t="shared" ref="M5:M11" si="0">K5/J5*100-100</f>
        <v>287.5</v>
      </c>
    </row>
    <row r="6" spans="2:13" ht="15.75" customHeight="1">
      <c r="B6" s="80"/>
      <c r="C6" s="29" t="s">
        <v>53</v>
      </c>
      <c r="D6" s="29" t="s">
        <v>43</v>
      </c>
      <c r="E6" s="39">
        <v>1500</v>
      </c>
      <c r="F6" s="39">
        <v>2750</v>
      </c>
      <c r="G6" s="34">
        <v>2400</v>
      </c>
      <c r="I6" s="29" t="s">
        <v>53</v>
      </c>
      <c r="J6" s="39">
        <v>1500</v>
      </c>
      <c r="K6" s="39">
        <v>2750</v>
      </c>
      <c r="L6" s="34">
        <v>2400</v>
      </c>
      <c r="M6" s="40">
        <f t="shared" si="0"/>
        <v>83.333333333333314</v>
      </c>
    </row>
    <row r="7" spans="2:13" ht="24">
      <c r="B7" s="80"/>
      <c r="C7" s="29" t="s">
        <v>146</v>
      </c>
      <c r="D7" s="29" t="s">
        <v>70</v>
      </c>
      <c r="E7" s="39">
        <v>1325</v>
      </c>
      <c r="F7" s="39">
        <v>2225</v>
      </c>
      <c r="G7" s="34">
        <v>2100</v>
      </c>
      <c r="I7" s="43" t="s">
        <v>146</v>
      </c>
      <c r="J7" s="39">
        <v>1325</v>
      </c>
      <c r="K7" s="39">
        <v>2225</v>
      </c>
      <c r="L7" s="34">
        <v>2100</v>
      </c>
      <c r="M7" s="40">
        <f t="shared" si="0"/>
        <v>67.924528301886795</v>
      </c>
    </row>
    <row r="8" spans="2:13" ht="24">
      <c r="B8" s="80"/>
      <c r="C8" s="29" t="s">
        <v>148</v>
      </c>
      <c r="D8" s="29" t="s">
        <v>61</v>
      </c>
      <c r="E8" s="39">
        <v>4300</v>
      </c>
      <c r="F8" s="34">
        <v>7500</v>
      </c>
      <c r="G8" s="34">
        <v>6800</v>
      </c>
      <c r="I8" s="43" t="s">
        <v>148</v>
      </c>
      <c r="J8" s="39">
        <v>4300</v>
      </c>
      <c r="K8" s="34">
        <v>7500</v>
      </c>
      <c r="L8" s="34">
        <v>6800</v>
      </c>
      <c r="M8" s="40">
        <f t="shared" si="0"/>
        <v>74.418604651162781</v>
      </c>
    </row>
    <row r="9" spans="2:13">
      <c r="B9" s="64" t="s">
        <v>150</v>
      </c>
      <c r="C9" s="43" t="s">
        <v>9</v>
      </c>
      <c r="D9" s="31" t="s">
        <v>48</v>
      </c>
      <c r="E9" s="39">
        <v>2251</v>
      </c>
      <c r="F9" s="34">
        <v>4897</v>
      </c>
      <c r="G9" s="34">
        <v>3540</v>
      </c>
      <c r="I9" s="43" t="s">
        <v>9</v>
      </c>
      <c r="J9" s="39">
        <v>2251</v>
      </c>
      <c r="K9" s="34">
        <v>4897</v>
      </c>
      <c r="L9" s="34">
        <v>3540</v>
      </c>
      <c r="M9" s="57">
        <f t="shared" si="0"/>
        <v>117.54775655264328</v>
      </c>
    </row>
    <row r="10" spans="2:13" ht="15.75" customHeight="1">
      <c r="B10" s="86" t="s">
        <v>174</v>
      </c>
      <c r="C10" s="29" t="s">
        <v>56</v>
      </c>
      <c r="D10" s="29" t="s">
        <v>57</v>
      </c>
      <c r="E10" s="37">
        <v>1250</v>
      </c>
      <c r="F10" s="37">
        <v>3575</v>
      </c>
      <c r="G10" s="34">
        <v>2500</v>
      </c>
      <c r="I10" s="43" t="s">
        <v>56</v>
      </c>
      <c r="J10" s="37">
        <v>1250</v>
      </c>
      <c r="K10" s="37">
        <v>3575</v>
      </c>
      <c r="L10" s="34">
        <v>2500</v>
      </c>
      <c r="M10" s="57">
        <f t="shared" si="0"/>
        <v>186</v>
      </c>
    </row>
    <row r="11" spans="2:13" ht="24">
      <c r="B11" s="86"/>
      <c r="C11" s="29" t="s">
        <v>156</v>
      </c>
      <c r="D11" s="29" t="s">
        <v>61</v>
      </c>
      <c r="E11" s="38">
        <v>12000</v>
      </c>
      <c r="F11" s="38">
        <v>15500</v>
      </c>
      <c r="G11" s="34">
        <v>14000</v>
      </c>
      <c r="I11" s="43" t="s">
        <v>156</v>
      </c>
      <c r="J11" s="38">
        <v>12000</v>
      </c>
      <c r="K11" s="38">
        <v>15500</v>
      </c>
      <c r="L11" s="34">
        <v>14000</v>
      </c>
      <c r="M11" s="58">
        <f t="shared" si="0"/>
        <v>29.166666666666686</v>
      </c>
    </row>
    <row r="12" spans="2:13">
      <c r="B12" s="86"/>
      <c r="C12" s="29" t="s">
        <v>158</v>
      </c>
      <c r="D12" s="29" t="s">
        <v>43</v>
      </c>
      <c r="E12" s="39">
        <v>15000</v>
      </c>
      <c r="F12" s="34">
        <v>18000</v>
      </c>
      <c r="G12" s="34">
        <v>18000</v>
      </c>
      <c r="I12" s="43" t="s">
        <v>158</v>
      </c>
      <c r="J12" s="39">
        <v>15000</v>
      </c>
      <c r="K12" s="34">
        <v>18000</v>
      </c>
      <c r="L12" s="34">
        <v>18000</v>
      </c>
      <c r="M12" s="58">
        <f>K12/J12*100-100</f>
        <v>20</v>
      </c>
    </row>
    <row r="13" spans="2:13">
      <c r="B13" s="86"/>
      <c r="C13" s="29" t="s">
        <v>160</v>
      </c>
      <c r="D13" s="29" t="s">
        <v>43</v>
      </c>
      <c r="E13" s="39">
        <v>9000</v>
      </c>
      <c r="F13" s="34">
        <v>18000</v>
      </c>
      <c r="G13" s="34">
        <v>16000</v>
      </c>
      <c r="I13" s="43" t="s">
        <v>160</v>
      </c>
      <c r="J13" s="39">
        <v>9000</v>
      </c>
      <c r="K13" s="34">
        <v>18000</v>
      </c>
      <c r="L13" s="34">
        <v>16000</v>
      </c>
      <c r="M13" s="40">
        <f>K13/J13*100-100</f>
        <v>100</v>
      </c>
    </row>
    <row r="14" spans="2:13">
      <c r="B14" s="64" t="s">
        <v>162</v>
      </c>
      <c r="C14" s="29" t="s">
        <v>163</v>
      </c>
      <c r="D14" s="29" t="s">
        <v>60</v>
      </c>
      <c r="E14" s="39">
        <v>500</v>
      </c>
      <c r="F14" s="39">
        <v>700</v>
      </c>
      <c r="G14" s="34">
        <v>600</v>
      </c>
      <c r="I14" s="43" t="s">
        <v>163</v>
      </c>
      <c r="J14" s="39">
        <v>500</v>
      </c>
      <c r="K14" s="39">
        <v>700</v>
      </c>
      <c r="L14" s="34">
        <v>600</v>
      </c>
      <c r="M14" s="58">
        <f>K14/J14*100-100</f>
        <v>40</v>
      </c>
    </row>
    <row r="15" spans="2:13" ht="24">
      <c r="B15" s="79" t="s">
        <v>164</v>
      </c>
      <c r="C15" s="29" t="s">
        <v>165</v>
      </c>
      <c r="D15" s="29" t="s">
        <v>64</v>
      </c>
      <c r="E15" s="39">
        <v>10000</v>
      </c>
      <c r="F15" s="39">
        <v>14000</v>
      </c>
      <c r="G15" s="34">
        <v>14000</v>
      </c>
      <c r="I15" s="43" t="s">
        <v>165</v>
      </c>
      <c r="J15" s="39">
        <v>10000</v>
      </c>
      <c r="K15" s="39">
        <v>14000</v>
      </c>
      <c r="L15" s="34">
        <v>14000</v>
      </c>
      <c r="M15" s="58">
        <f>K15/J15*100-100</f>
        <v>40</v>
      </c>
    </row>
    <row r="16" spans="2:13" ht="24">
      <c r="B16" s="82"/>
      <c r="C16" s="29" t="s">
        <v>167</v>
      </c>
      <c r="D16" s="29" t="s">
        <v>61</v>
      </c>
      <c r="E16" s="39">
        <v>9000</v>
      </c>
      <c r="F16" s="34">
        <v>17500</v>
      </c>
      <c r="G16" s="34">
        <v>14750</v>
      </c>
      <c r="I16" s="29" t="s">
        <v>167</v>
      </c>
      <c r="J16" s="39">
        <v>9000</v>
      </c>
      <c r="K16" s="34">
        <v>17500</v>
      </c>
      <c r="L16" s="34">
        <v>14750</v>
      </c>
      <c r="M16" s="40">
        <f>K16/J16*100-100</f>
        <v>94.444444444444429</v>
      </c>
    </row>
  </sheetData>
  <mergeCells count="15">
    <mergeCell ref="B15:B16"/>
    <mergeCell ref="B2:G2"/>
    <mergeCell ref="M3:M4"/>
    <mergeCell ref="I3:I4"/>
    <mergeCell ref="B3:B4"/>
    <mergeCell ref="C3:C4"/>
    <mergeCell ref="D3:D4"/>
    <mergeCell ref="E3:E4"/>
    <mergeCell ref="F3:F4"/>
    <mergeCell ref="G3:G4"/>
    <mergeCell ref="J3:J4"/>
    <mergeCell ref="K3:K4"/>
    <mergeCell ref="L3:L4"/>
    <mergeCell ref="B5:B8"/>
    <mergeCell ref="B10:B13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33"/>
  <sheetViews>
    <sheetView zoomScaleNormal="100" workbookViewId="0"/>
  </sheetViews>
  <sheetFormatPr defaultColWidth="11.42578125" defaultRowHeight="14.25"/>
  <cols>
    <col min="1" max="1" width="27" customWidth="1"/>
    <col min="2" max="2" width="12.5703125" customWidth="1"/>
    <col min="3" max="6" width="12" bestFit="1" customWidth="1"/>
  </cols>
  <sheetData>
    <row r="2" spans="1:8" ht="15">
      <c r="A2" s="19" t="s">
        <v>175</v>
      </c>
      <c r="B2" s="5">
        <v>2019</v>
      </c>
      <c r="C2" s="5">
        <v>2020</v>
      </c>
      <c r="D2" s="5">
        <v>2021</v>
      </c>
      <c r="E2" s="5">
        <v>2022</v>
      </c>
      <c r="F2" s="5">
        <v>2023</v>
      </c>
      <c r="G2" s="5" t="s">
        <v>176</v>
      </c>
      <c r="H2" s="5" t="s">
        <v>177</v>
      </c>
    </row>
    <row r="3" spans="1:8">
      <c r="A3" s="32" t="s">
        <v>178</v>
      </c>
      <c r="B3" s="22"/>
      <c r="C3" s="15"/>
      <c r="D3" s="15"/>
      <c r="E3" s="15"/>
      <c r="F3" s="15"/>
      <c r="G3" s="15"/>
      <c r="H3" s="15"/>
    </row>
    <row r="4" spans="1:8">
      <c r="A4" s="51" t="s">
        <v>56</v>
      </c>
      <c r="B4" s="15"/>
      <c r="C4" s="15"/>
      <c r="D4" s="15">
        <v>1004.416666666667</v>
      </c>
      <c r="E4" s="15">
        <v>2647.666666666667</v>
      </c>
      <c r="F4" s="15"/>
      <c r="G4" s="15">
        <f t="shared" ref="G4" si="0">AVERAGE(B4:F4)</f>
        <v>1826.041666666667</v>
      </c>
      <c r="H4" s="15">
        <f>SUM(C4:F4)/2</f>
        <v>1826.041666666667</v>
      </c>
    </row>
    <row r="5" spans="1:8">
      <c r="A5" s="52" t="s">
        <v>53</v>
      </c>
      <c r="B5" s="15">
        <v>1581</v>
      </c>
      <c r="C5" s="15">
        <v>1255</v>
      </c>
      <c r="D5" s="15">
        <v>1206</v>
      </c>
      <c r="E5" s="15">
        <v>2194</v>
      </c>
      <c r="F5" s="15">
        <v>2802</v>
      </c>
      <c r="G5" s="15">
        <f>AVERAGE(B5:F5)</f>
        <v>1807.6</v>
      </c>
      <c r="H5" s="15">
        <f t="shared" ref="H5:H10" si="1">SUM(B5:F5)/5</f>
        <v>1807.6</v>
      </c>
    </row>
    <row r="6" spans="1:8">
      <c r="A6" s="9" t="s">
        <v>179</v>
      </c>
      <c r="B6" s="15">
        <v>1060</v>
      </c>
      <c r="C6" s="15">
        <v>1136</v>
      </c>
      <c r="D6" s="15">
        <v>1226</v>
      </c>
      <c r="E6" s="15">
        <v>1897</v>
      </c>
      <c r="F6" s="15">
        <v>2238</v>
      </c>
      <c r="G6" s="15">
        <f t="shared" ref="G6:G14" si="2">AVERAGE(B6:F6)</f>
        <v>1511.4</v>
      </c>
      <c r="H6" s="15">
        <f t="shared" si="1"/>
        <v>1511.4</v>
      </c>
    </row>
    <row r="7" spans="1:8">
      <c r="A7" s="52" t="s">
        <v>160</v>
      </c>
      <c r="B7" s="15">
        <v>7117.3333333333321</v>
      </c>
      <c r="C7" s="15">
        <v>8517.8333333333339</v>
      </c>
      <c r="D7" s="15">
        <v>8872.9166666666661</v>
      </c>
      <c r="E7" s="15">
        <v>9110.6666666666642</v>
      </c>
      <c r="F7" s="15">
        <v>10401.13606352605</v>
      </c>
      <c r="G7" s="15">
        <f>AVERAGE(B7:F7)</f>
        <v>8803.9772127052092</v>
      </c>
      <c r="H7" s="15">
        <f t="shared" si="1"/>
        <v>8803.9772127052092</v>
      </c>
    </row>
    <row r="8" spans="1:8">
      <c r="A8" s="52" t="s">
        <v>180</v>
      </c>
      <c r="B8" s="15">
        <v>11174.611111111109</v>
      </c>
      <c r="C8" s="15">
        <v>10052.12962962963</v>
      </c>
      <c r="D8" s="15">
        <v>14095.1875</v>
      </c>
      <c r="E8" s="15">
        <v>16384.304253472219</v>
      </c>
      <c r="F8" s="15">
        <v>19214.485714285711</v>
      </c>
      <c r="G8" s="15">
        <f>AVERAGE(B8:F8)</f>
        <v>14184.143641699735</v>
      </c>
      <c r="H8" s="15">
        <f t="shared" si="1"/>
        <v>14184.143641699735</v>
      </c>
    </row>
    <row r="9" spans="1:8">
      <c r="A9" s="14" t="s">
        <v>181</v>
      </c>
      <c r="B9" s="15">
        <v>6578</v>
      </c>
      <c r="C9" s="15">
        <v>8083</v>
      </c>
      <c r="D9" s="15">
        <v>7795</v>
      </c>
      <c r="E9" s="15">
        <v>8802</v>
      </c>
      <c r="F9" s="15">
        <v>11985</v>
      </c>
      <c r="G9" s="15">
        <f t="shared" si="2"/>
        <v>8648.6</v>
      </c>
      <c r="H9" s="15">
        <f t="shared" si="1"/>
        <v>8648.6</v>
      </c>
    </row>
    <row r="10" spans="1:8">
      <c r="A10" s="14" t="s">
        <v>182</v>
      </c>
      <c r="B10" s="15">
        <v>10017</v>
      </c>
      <c r="C10" s="15">
        <v>12187</v>
      </c>
      <c r="D10" s="15">
        <v>12000</v>
      </c>
      <c r="E10" s="15">
        <v>38900</v>
      </c>
      <c r="F10" s="15">
        <v>30000</v>
      </c>
      <c r="G10" s="15">
        <f t="shared" si="2"/>
        <v>20620.8</v>
      </c>
      <c r="H10" s="15">
        <f t="shared" si="1"/>
        <v>20620.8</v>
      </c>
    </row>
    <row r="11" spans="1:8" ht="25.5">
      <c r="A11" s="14" t="s">
        <v>183</v>
      </c>
      <c r="B11" s="20">
        <v>6411</v>
      </c>
      <c r="C11" s="20">
        <v>6629</v>
      </c>
      <c r="D11" s="20">
        <v>8407</v>
      </c>
      <c r="E11" s="20">
        <v>9786</v>
      </c>
      <c r="F11" s="20">
        <v>11087</v>
      </c>
      <c r="G11" s="20">
        <f t="shared" si="2"/>
        <v>8464</v>
      </c>
      <c r="H11" s="20">
        <f t="shared" ref="H11:H14" si="3">SUM(B11:F11)/5</f>
        <v>8464</v>
      </c>
    </row>
    <row r="12" spans="1:8">
      <c r="A12" s="14" t="s">
        <v>184</v>
      </c>
      <c r="B12" s="20">
        <v>306</v>
      </c>
      <c r="C12" s="20">
        <v>289</v>
      </c>
      <c r="D12" s="20">
        <v>364</v>
      </c>
      <c r="E12" s="20">
        <v>490</v>
      </c>
      <c r="F12" s="20">
        <v>552</v>
      </c>
      <c r="G12" s="20">
        <f t="shared" si="2"/>
        <v>400.2</v>
      </c>
      <c r="H12" s="20">
        <f t="shared" si="3"/>
        <v>400.2</v>
      </c>
    </row>
    <row r="13" spans="1:8" ht="25.5">
      <c r="A13" s="14" t="s">
        <v>185</v>
      </c>
      <c r="B13" s="20">
        <v>4384</v>
      </c>
      <c r="C13" s="20">
        <v>4667</v>
      </c>
      <c r="D13" s="20">
        <v>6470</v>
      </c>
      <c r="E13" s="20">
        <v>8027</v>
      </c>
      <c r="F13" s="20">
        <v>7835</v>
      </c>
      <c r="G13" s="20">
        <f t="shared" si="2"/>
        <v>6276.6</v>
      </c>
      <c r="H13" s="20">
        <f t="shared" si="3"/>
        <v>6276.6</v>
      </c>
    </row>
    <row r="14" spans="1:8" ht="25.5">
      <c r="A14" s="14" t="s">
        <v>186</v>
      </c>
      <c r="B14" s="20">
        <v>5174</v>
      </c>
      <c r="C14" s="20">
        <v>5481</v>
      </c>
      <c r="D14" s="20">
        <v>7564</v>
      </c>
      <c r="E14" s="20">
        <v>8609</v>
      </c>
      <c r="F14" s="20">
        <v>9687</v>
      </c>
      <c r="G14" s="20">
        <f t="shared" si="2"/>
        <v>7303</v>
      </c>
      <c r="H14" s="20">
        <f t="shared" si="3"/>
        <v>7303</v>
      </c>
    </row>
    <row r="15" spans="1:8" ht="15" thickBot="1">
      <c r="A15" s="41" t="s">
        <v>187</v>
      </c>
      <c r="B15" s="3"/>
      <c r="C15" s="3"/>
      <c r="D15" s="3"/>
      <c r="E15" s="3"/>
      <c r="F15" s="3"/>
      <c r="G15" s="3"/>
      <c r="H15" s="3"/>
    </row>
    <row r="16" spans="1:8">
      <c r="A16" s="8" t="s">
        <v>188</v>
      </c>
      <c r="B16" s="3"/>
      <c r="C16" s="3"/>
      <c r="D16" s="3"/>
      <c r="E16" s="3"/>
      <c r="F16" s="3"/>
      <c r="G16" s="3"/>
      <c r="H16" s="3"/>
    </row>
    <row r="17" spans="1:8">
      <c r="A17" s="9" t="s">
        <v>189</v>
      </c>
      <c r="B17" s="3"/>
      <c r="C17" s="3"/>
      <c r="D17" s="3"/>
      <c r="E17" s="3"/>
      <c r="F17" s="3"/>
      <c r="G17" s="3"/>
      <c r="H17" s="3"/>
    </row>
    <row r="18" spans="1:8">
      <c r="A18" s="6" t="s">
        <v>190</v>
      </c>
      <c r="C18" s="3"/>
      <c r="D18" s="3"/>
      <c r="E18" s="3"/>
      <c r="F18" s="3"/>
      <c r="G18" s="3"/>
      <c r="H18" s="3"/>
    </row>
    <row r="19" spans="1:8" ht="72.75" thickBot="1">
      <c r="A19" s="7" t="s">
        <v>191</v>
      </c>
      <c r="C19" s="3"/>
      <c r="D19" s="3"/>
      <c r="E19" s="3"/>
      <c r="F19" s="3"/>
      <c r="G19" s="3"/>
      <c r="H19" s="3"/>
    </row>
    <row r="20" spans="1:8">
      <c r="C20" s="3"/>
    </row>
    <row r="21" spans="1:8">
      <c r="A21" s="5" t="s">
        <v>132</v>
      </c>
      <c r="B21" s="5" t="s">
        <v>176</v>
      </c>
      <c r="C21" s="3"/>
    </row>
    <row r="22" spans="1:8">
      <c r="A22" s="52" t="s">
        <v>53</v>
      </c>
      <c r="B22" s="20">
        <v>1807.6</v>
      </c>
      <c r="C22" s="3"/>
    </row>
    <row r="23" spans="1:8">
      <c r="A23" s="51" t="s">
        <v>56</v>
      </c>
      <c r="B23" s="20">
        <v>1826.041666666667</v>
      </c>
      <c r="C23" s="3"/>
    </row>
    <row r="24" spans="1:8">
      <c r="A24" s="14" t="s">
        <v>181</v>
      </c>
      <c r="B24" s="20">
        <v>8648.6</v>
      </c>
      <c r="C24" s="3"/>
    </row>
    <row r="25" spans="1:8">
      <c r="A25" s="14" t="s">
        <v>182</v>
      </c>
      <c r="B25" s="20">
        <v>20620.8</v>
      </c>
      <c r="C25" s="3"/>
    </row>
    <row r="26" spans="1:8">
      <c r="A26" s="52" t="s">
        <v>180</v>
      </c>
      <c r="B26" s="20">
        <v>14184.143641699735</v>
      </c>
      <c r="C26" s="3"/>
      <c r="E26" s="18"/>
    </row>
    <row r="27" spans="1:8">
      <c r="A27" s="52" t="s">
        <v>160</v>
      </c>
      <c r="B27" s="20">
        <v>8803.9772127052092</v>
      </c>
      <c r="C27" s="3"/>
    </row>
    <row r="28" spans="1:8" ht="25.5">
      <c r="A28" s="14" t="s">
        <v>183</v>
      </c>
      <c r="B28" s="20">
        <v>8464</v>
      </c>
      <c r="C28" s="3"/>
    </row>
    <row r="29" spans="1:8" ht="25.5">
      <c r="A29" s="14" t="s">
        <v>186</v>
      </c>
      <c r="B29" s="20">
        <v>7303</v>
      </c>
      <c r="C29" s="3"/>
    </row>
    <row r="30" spans="1:8" ht="25.5">
      <c r="A30" s="14" t="s">
        <v>185</v>
      </c>
      <c r="B30" s="20">
        <v>6276.6</v>
      </c>
      <c r="C30" s="3"/>
    </row>
    <row r="31" spans="1:8">
      <c r="A31" s="9" t="s">
        <v>179</v>
      </c>
      <c r="B31" s="20">
        <v>1511.4</v>
      </c>
      <c r="C31" s="3"/>
    </row>
    <row r="32" spans="1:8">
      <c r="A32" s="14" t="s">
        <v>184</v>
      </c>
      <c r="B32" s="20">
        <v>400.2</v>
      </c>
      <c r="C32" s="3"/>
    </row>
    <row r="33" spans="2:3">
      <c r="B33" s="53"/>
      <c r="C33" s="3"/>
    </row>
  </sheetData>
  <sortState xmlns:xlrd2="http://schemas.microsoft.com/office/spreadsheetml/2017/richdata2" ref="A22:C28">
    <sortCondition ref="C22:C28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31"/>
  <sheetViews>
    <sheetView tabSelected="1" zoomScaleNormal="100" workbookViewId="0">
      <selection activeCell="B28" sqref="B28"/>
    </sheetView>
  </sheetViews>
  <sheetFormatPr defaultColWidth="11.42578125" defaultRowHeight="14.25"/>
  <cols>
    <col min="1" max="1" width="6.42578125" customWidth="1"/>
    <col min="2" max="2" width="30.140625" bestFit="1" customWidth="1"/>
    <col min="3" max="6" width="11.42578125" customWidth="1"/>
    <col min="7" max="7" width="8.7109375" bestFit="1" customWidth="1"/>
    <col min="8" max="8" width="11.42578125" customWidth="1"/>
  </cols>
  <sheetData>
    <row r="2" spans="2:8" ht="15" customHeight="1">
      <c r="B2" s="1" t="s">
        <v>175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176</v>
      </c>
    </row>
    <row r="3" spans="2:8">
      <c r="B3" s="32" t="s">
        <v>178</v>
      </c>
      <c r="C3" s="22"/>
      <c r="D3" s="15"/>
      <c r="E3" s="15"/>
      <c r="F3" s="15"/>
      <c r="G3" s="15"/>
      <c r="H3" s="10"/>
    </row>
    <row r="4" spans="2:8">
      <c r="B4" s="51" t="s">
        <v>56</v>
      </c>
      <c r="C4" s="15"/>
      <c r="D4" s="15"/>
      <c r="E4" s="15">
        <v>1004.416666666667</v>
      </c>
      <c r="F4" s="15">
        <v>2647.666666666667</v>
      </c>
      <c r="G4" s="15"/>
      <c r="H4" s="54">
        <f t="shared" ref="H4:H14" si="0">AVERAGE(C4:G4)</f>
        <v>1826.041666666667</v>
      </c>
    </row>
    <row r="5" spans="2:8">
      <c r="B5" s="52" t="s">
        <v>53</v>
      </c>
      <c r="C5" s="15">
        <v>1581</v>
      </c>
      <c r="D5" s="15">
        <v>1255</v>
      </c>
      <c r="E5" s="15">
        <v>1206</v>
      </c>
      <c r="F5" s="15">
        <v>2194</v>
      </c>
      <c r="G5" s="15">
        <v>2802</v>
      </c>
      <c r="H5" s="54">
        <f t="shared" si="0"/>
        <v>1807.6</v>
      </c>
    </row>
    <row r="6" spans="2:8">
      <c r="B6" s="9" t="s">
        <v>179</v>
      </c>
      <c r="C6" s="15">
        <v>1060</v>
      </c>
      <c r="D6" s="15">
        <v>1136</v>
      </c>
      <c r="E6" s="15">
        <v>1226</v>
      </c>
      <c r="F6" s="15">
        <v>1897</v>
      </c>
      <c r="G6" s="15">
        <v>2238</v>
      </c>
      <c r="H6" s="54">
        <f t="shared" si="0"/>
        <v>1511.4</v>
      </c>
    </row>
    <row r="7" spans="2:8">
      <c r="B7" s="52" t="s">
        <v>160</v>
      </c>
      <c r="C7" s="15">
        <v>7117.3333333333321</v>
      </c>
      <c r="D7" s="15">
        <v>8517.8333333333339</v>
      </c>
      <c r="E7" s="15">
        <v>8872.9166666666661</v>
      </c>
      <c r="F7" s="15">
        <v>9110.6666666666642</v>
      </c>
      <c r="G7" s="15">
        <v>10401.13606352605</v>
      </c>
      <c r="H7" s="54">
        <f t="shared" si="0"/>
        <v>8803.9772127052092</v>
      </c>
    </row>
    <row r="8" spans="2:8">
      <c r="B8" s="52" t="s">
        <v>180</v>
      </c>
      <c r="C8" s="15">
        <v>11174.611111111109</v>
      </c>
      <c r="D8" s="15">
        <v>10052.12962962963</v>
      </c>
      <c r="E8" s="15">
        <v>14095.1875</v>
      </c>
      <c r="F8" s="15">
        <v>16384.304253472219</v>
      </c>
      <c r="G8" s="15">
        <v>19214.485714285711</v>
      </c>
      <c r="H8" s="54">
        <f t="shared" si="0"/>
        <v>14184.143641699735</v>
      </c>
    </row>
    <row r="9" spans="2:8">
      <c r="B9" s="14" t="s">
        <v>181</v>
      </c>
      <c r="C9" s="15">
        <v>6578</v>
      </c>
      <c r="D9" s="15">
        <v>8083</v>
      </c>
      <c r="E9" s="15">
        <v>7795</v>
      </c>
      <c r="F9" s="15">
        <v>8802</v>
      </c>
      <c r="G9" s="15">
        <v>11985</v>
      </c>
      <c r="H9" s="54">
        <f t="shared" si="0"/>
        <v>8648.6</v>
      </c>
    </row>
    <row r="10" spans="2:8">
      <c r="B10" s="14" t="s">
        <v>182</v>
      </c>
      <c r="C10" s="15">
        <v>10017</v>
      </c>
      <c r="D10" s="15">
        <v>12187</v>
      </c>
      <c r="E10" s="15">
        <v>12000</v>
      </c>
      <c r="F10" s="15">
        <v>38900</v>
      </c>
      <c r="G10" s="15">
        <v>30000</v>
      </c>
      <c r="H10" s="54">
        <f t="shared" si="0"/>
        <v>20620.8</v>
      </c>
    </row>
    <row r="11" spans="2:8" ht="25.5">
      <c r="B11" s="14" t="s">
        <v>183</v>
      </c>
      <c r="C11" s="20">
        <v>6411</v>
      </c>
      <c r="D11" s="20">
        <v>6629</v>
      </c>
      <c r="E11" s="20">
        <v>8407</v>
      </c>
      <c r="F11" s="20">
        <v>9786</v>
      </c>
      <c r="G11" s="20">
        <v>11087</v>
      </c>
      <c r="H11" s="54">
        <f t="shared" si="0"/>
        <v>8464</v>
      </c>
    </row>
    <row r="12" spans="2:8">
      <c r="B12" s="14" t="s">
        <v>184</v>
      </c>
      <c r="C12" s="20">
        <v>306</v>
      </c>
      <c r="D12" s="20">
        <v>289</v>
      </c>
      <c r="E12" s="20">
        <v>364</v>
      </c>
      <c r="F12" s="20">
        <v>490</v>
      </c>
      <c r="G12" s="20">
        <v>552</v>
      </c>
      <c r="H12" s="54">
        <f t="shared" si="0"/>
        <v>400.2</v>
      </c>
    </row>
    <row r="13" spans="2:8" ht="25.5">
      <c r="B13" s="14" t="s">
        <v>185</v>
      </c>
      <c r="C13" s="20">
        <v>4384</v>
      </c>
      <c r="D13" s="20">
        <v>4667</v>
      </c>
      <c r="E13" s="20">
        <v>6470</v>
      </c>
      <c r="F13" s="20">
        <v>8027</v>
      </c>
      <c r="G13" s="20">
        <v>7835</v>
      </c>
      <c r="H13" s="54">
        <f t="shared" si="0"/>
        <v>6276.6</v>
      </c>
    </row>
    <row r="14" spans="2:8" ht="25.5">
      <c r="B14" s="14" t="s">
        <v>186</v>
      </c>
      <c r="C14" s="20">
        <v>5174</v>
      </c>
      <c r="D14" s="20">
        <v>5481</v>
      </c>
      <c r="E14" s="20">
        <v>7564</v>
      </c>
      <c r="F14" s="20">
        <v>8609</v>
      </c>
      <c r="G14" s="20">
        <v>9687</v>
      </c>
      <c r="H14" s="54">
        <f t="shared" si="0"/>
        <v>7303</v>
      </c>
    </row>
    <row r="15" spans="2:8" ht="15" thickBot="1">
      <c r="B15" s="41" t="s">
        <v>187</v>
      </c>
      <c r="C15" s="3"/>
      <c r="D15" s="3"/>
      <c r="E15" s="4"/>
      <c r="H15" s="4"/>
    </row>
    <row r="16" spans="2:8">
      <c r="B16" s="8" t="s">
        <v>188</v>
      </c>
      <c r="C16" s="3"/>
      <c r="D16" s="3"/>
      <c r="E16" s="4"/>
      <c r="H16" s="4"/>
    </row>
    <row r="17" spans="2:8">
      <c r="B17" s="59" t="s">
        <v>189</v>
      </c>
      <c r="C17" s="3"/>
      <c r="D17" s="3"/>
      <c r="E17" s="4"/>
      <c r="H17" s="4"/>
    </row>
    <row r="18" spans="2:8">
      <c r="B18" s="6" t="s">
        <v>190</v>
      </c>
      <c r="C18" s="3"/>
      <c r="D18" s="3"/>
      <c r="E18" s="4"/>
      <c r="H18" s="4"/>
    </row>
    <row r="19" spans="2:8" ht="60.75" thickBot="1">
      <c r="B19" s="7" t="s">
        <v>191</v>
      </c>
      <c r="C19" s="3"/>
      <c r="D19" s="3"/>
      <c r="E19" s="4"/>
      <c r="H19" s="4"/>
    </row>
    <row r="20" spans="2:8">
      <c r="B20" s="2"/>
      <c r="C20" s="2"/>
      <c r="D20" s="3"/>
      <c r="E20" s="3"/>
      <c r="F20" s="3"/>
      <c r="G20" s="21"/>
      <c r="H20" s="4"/>
    </row>
    <row r="21" spans="2:8">
      <c r="B21" s="1" t="s">
        <v>175</v>
      </c>
      <c r="C21" s="1">
        <v>2020</v>
      </c>
      <c r="D21" s="1">
        <v>2021</v>
      </c>
      <c r="E21" s="1">
        <v>2022</v>
      </c>
      <c r="F21" s="1">
        <v>2023</v>
      </c>
      <c r="G21" s="21"/>
      <c r="H21" s="4"/>
    </row>
    <row r="22" spans="2:8">
      <c r="B22" s="52" t="s">
        <v>53</v>
      </c>
      <c r="C22" s="49">
        <f t="shared" ref="C22" si="1">D5/C5*100-100</f>
        <v>-20.619860847564837</v>
      </c>
      <c r="D22" s="49">
        <f t="shared" ref="D22" si="2">E5/D5*100-100</f>
        <v>-3.9043824701195291</v>
      </c>
      <c r="E22" s="49">
        <f t="shared" ref="E22" si="3">F5/E5*100-100</f>
        <v>81.92371475953567</v>
      </c>
      <c r="F22" s="49">
        <f t="shared" ref="F22" si="4">G5/F5*100-100</f>
        <v>27.711941659070177</v>
      </c>
      <c r="G22" s="61" cm="1">
        <f t="array" ref="G22">+AVERAGE(ABS(C22:F22))</f>
        <v>33.539974934072553</v>
      </c>
      <c r="H22" s="4"/>
    </row>
    <row r="23" spans="2:8">
      <c r="B23" s="9" t="s">
        <v>179</v>
      </c>
      <c r="C23" s="49">
        <f t="shared" ref="C23:C31" si="5">D6/C6*100-100</f>
        <v>7.1698113207547181</v>
      </c>
      <c r="D23" s="49">
        <f t="shared" ref="D23:D31" si="6">E6/D6*100-100</f>
        <v>7.9225352112676006</v>
      </c>
      <c r="E23" s="49">
        <f t="shared" ref="E23:E31" si="7">F6/E6*100-100</f>
        <v>54.730831973898859</v>
      </c>
      <c r="F23" s="49">
        <f t="shared" ref="F23:F31" si="8">G6/F6*100-100</f>
        <v>17.975751186083301</v>
      </c>
      <c r="G23" s="61" cm="1">
        <f t="array" ref="G23">+AVERAGE(ABS(C23:F23))</f>
        <v>21.949732423001119</v>
      </c>
      <c r="H23" s="4"/>
    </row>
    <row r="24" spans="2:8">
      <c r="B24" s="52" t="s">
        <v>160</v>
      </c>
      <c r="C24" s="49">
        <f t="shared" si="5"/>
        <v>19.677313600599504</v>
      </c>
      <c r="D24" s="49">
        <f t="shared" si="6"/>
        <v>4.1687048740876946</v>
      </c>
      <c r="E24" s="49">
        <f t="shared" si="7"/>
        <v>2.6795022305705345</v>
      </c>
      <c r="F24" s="49">
        <f t="shared" si="8"/>
        <v>14.164379447454095</v>
      </c>
      <c r="G24" s="62" cm="1">
        <f t="array" ref="G24">+AVERAGE(ABS(C24:F24))</f>
        <v>10.172475038177957</v>
      </c>
    </row>
    <row r="25" spans="2:8">
      <c r="B25" s="52" t="s">
        <v>180</v>
      </c>
      <c r="C25" s="49">
        <f t="shared" si="5"/>
        <v>-10.044926577940387</v>
      </c>
      <c r="D25" s="49">
        <f t="shared" si="6"/>
        <v>40.220908596851586</v>
      </c>
      <c r="E25" s="49">
        <f t="shared" si="7"/>
        <v>16.240413640983633</v>
      </c>
      <c r="F25" s="49">
        <f t="shared" si="8"/>
        <v>17.273735991650113</v>
      </c>
      <c r="G25" s="42" cm="1">
        <f t="array" ref="G25">+AVERAGE(ABS(C25:F25))</f>
        <v>20.94499620185643</v>
      </c>
    </row>
    <row r="26" spans="2:8">
      <c r="B26" s="14" t="s">
        <v>181</v>
      </c>
      <c r="C26" s="49">
        <f t="shared" si="5"/>
        <v>22.879294618425064</v>
      </c>
      <c r="D26" s="49">
        <f t="shared" si="6"/>
        <v>-3.5630335271557527</v>
      </c>
      <c r="E26" s="49">
        <f t="shared" si="7"/>
        <v>12.918537524053875</v>
      </c>
      <c r="F26" s="49">
        <f t="shared" si="8"/>
        <v>36.162235855487381</v>
      </c>
      <c r="G26" s="42" cm="1">
        <f t="array" ref="G26">+AVERAGE(ABS(C26:F26))</f>
        <v>18.880775381280518</v>
      </c>
    </row>
    <row r="27" spans="2:8">
      <c r="B27" s="14" t="s">
        <v>182</v>
      </c>
      <c r="C27" s="49">
        <f t="shared" si="5"/>
        <v>21.663172606568821</v>
      </c>
      <c r="D27" s="49">
        <f t="shared" si="6"/>
        <v>-1.5344219250020501</v>
      </c>
      <c r="E27" s="49">
        <f t="shared" si="7"/>
        <v>224.16666666666669</v>
      </c>
      <c r="F27" s="49">
        <f t="shared" si="8"/>
        <v>-22.879177377892034</v>
      </c>
      <c r="G27" s="60" cm="1">
        <f t="array" ref="G27">+AVERAGE(ABS(C27:F27))</f>
        <v>67.560859644032405</v>
      </c>
    </row>
    <row r="28" spans="2:8" ht="25.5">
      <c r="B28" s="14" t="s">
        <v>183</v>
      </c>
      <c r="C28" s="49">
        <f t="shared" si="5"/>
        <v>3.4004055529558599</v>
      </c>
      <c r="D28" s="49">
        <f t="shared" si="6"/>
        <v>26.821541710665258</v>
      </c>
      <c r="E28" s="49">
        <f t="shared" si="7"/>
        <v>16.402997502081604</v>
      </c>
      <c r="F28" s="49">
        <f t="shared" si="8"/>
        <v>13.294502350296341</v>
      </c>
      <c r="G28" s="63" cm="1">
        <f t="array" ref="G28">+AVERAGE(ABS(C28:F28))</f>
        <v>14.979861778999766</v>
      </c>
    </row>
    <row r="29" spans="2:8">
      <c r="B29" s="14" t="s">
        <v>184</v>
      </c>
      <c r="C29" s="49">
        <f t="shared" si="5"/>
        <v>-5.5555555555555571</v>
      </c>
      <c r="D29" s="49">
        <f t="shared" si="6"/>
        <v>25.951557093425606</v>
      </c>
      <c r="E29" s="49">
        <f t="shared" si="7"/>
        <v>34.615384615384613</v>
      </c>
      <c r="F29" s="49">
        <f t="shared" si="8"/>
        <v>12.65306122448979</v>
      </c>
      <c r="G29" s="42" cm="1">
        <f t="array" ref="G29">+AVERAGE(ABS(C29:F29))</f>
        <v>19.693889622213891</v>
      </c>
    </row>
    <row r="30" spans="2:8" ht="25.5">
      <c r="B30" s="14" t="s">
        <v>185</v>
      </c>
      <c r="C30" s="49">
        <f t="shared" si="5"/>
        <v>6.4552919708029179</v>
      </c>
      <c r="D30" s="49">
        <f t="shared" si="6"/>
        <v>38.632954788943636</v>
      </c>
      <c r="E30" s="49">
        <f t="shared" si="7"/>
        <v>24.064914992272037</v>
      </c>
      <c r="F30" s="49">
        <f t="shared" si="8"/>
        <v>-2.3919272455462703</v>
      </c>
      <c r="G30" s="42" cm="1">
        <f t="array" ref="G30">+AVERAGE(ABS(C30:F30))</f>
        <v>17.886272249391215</v>
      </c>
    </row>
    <row r="31" spans="2:8" ht="25.5">
      <c r="B31" s="14" t="s">
        <v>186</v>
      </c>
      <c r="C31" s="49">
        <f t="shared" si="5"/>
        <v>5.9335137224584571</v>
      </c>
      <c r="D31" s="49">
        <f t="shared" si="6"/>
        <v>38.004013866082829</v>
      </c>
      <c r="E31" s="49">
        <f t="shared" si="7"/>
        <v>13.815441565309357</v>
      </c>
      <c r="F31" s="49">
        <f t="shared" si="8"/>
        <v>12.521779533046811</v>
      </c>
      <c r="G31" s="63" cm="1">
        <f t="array" ref="G31">+AVERAGE(ABS(C31:F31))</f>
        <v>17.568687171724363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2025-09-11T20:51:30+00:00</FechayHor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43CCBAA-F37B-43AC-9A7E-6C5151AA1490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Diana Milena Numpaque Ricaurte</cp:lastModifiedBy>
  <cp:revision/>
  <dcterms:created xsi:type="dcterms:W3CDTF">2024-08-23T00:06:32Z</dcterms:created>
  <dcterms:modified xsi:type="dcterms:W3CDTF">2025-09-11T20:52:29Z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