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mnum\OneDrive\Escritorio\ANT 2025\5. MUNICIPIOS 2025\1. MERCADOS\1. ESCRITURA-DTS\5.SEPTIEMBRE\VALDIVIA\"/>
    </mc:Choice>
  </mc:AlternateContent>
  <xr:revisionPtr revIDLastSave="0" documentId="13_ncr:1_{6F8E494F-8095-4D1E-A70B-F0DDB089BAF2}" xr6:coauthVersionLast="47" xr6:coauthVersionMax="47" xr10:uidLastSave="{00000000-0000-0000-0000-000000000000}"/>
  <bookViews>
    <workbookView xWindow="-120" yWindow="-120" windowWidth="20730" windowHeight="11040" xr2:uid="{7B106571-B895-420F-9F6D-584BF8359FC4}"/>
  </bookViews>
  <sheets>
    <sheet name="4.1.1. OAF" sheetId="1" r:id="rId1"/>
    <sheet name="4.1.2. CONDICIONES COMERCIALES" sheetId="2" r:id="rId2"/>
    <sheet name="4.2.4. AGENTES COMERCIALES 1" sheetId="3" r:id="rId3"/>
    <sheet name="4.2.5. AGENTES COMERCIALES 2" sheetId="4" r:id="rId4"/>
    <sheet name="4.3.1. % MERCADO FLETE PRODUCTO" sheetId="5" r:id="rId5"/>
    <sheet name="4.3.2. PRECIOS PAGAD PRODUCTOR" sheetId="6" r:id="rId6"/>
    <sheet name="4.3.3. PRECIOS PROMEDIO SIPSA" sheetId="7" r:id="rId7"/>
    <sheet name="4.3.4. VARIACION $ PLAZAS MAYOR" sheetId="8" r:id="rId8"/>
  </sheets>
  <definedNames>
    <definedName name="_xlnm._FilterDatabase" localSheetId="5" hidden="1">'4.3.2. PRECIOS PAGAD PRODUCTOR'!$B$2:$G$15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" i="8" l="1" a="1"/>
  <c r="G36" i="8" s="1"/>
  <c r="F36" i="8"/>
  <c r="E36" i="8"/>
  <c r="D36" i="8"/>
  <c r="C36" i="8"/>
  <c r="G35" i="8" a="1"/>
  <c r="G35" i="8" s="1"/>
  <c r="F35" i="8"/>
  <c r="E35" i="8"/>
  <c r="D35" i="8"/>
  <c r="C35" i="8"/>
  <c r="G34" i="8" a="1"/>
  <c r="G34" i="8" s="1"/>
  <c r="F34" i="8"/>
  <c r="E34" i="8"/>
  <c r="D34" i="8"/>
  <c r="C34" i="8"/>
  <c r="G33" i="8" a="1"/>
  <c r="G33" i="8" s="1"/>
  <c r="F33" i="8"/>
  <c r="E33" i="8"/>
  <c r="D33" i="8"/>
  <c r="C33" i="8"/>
  <c r="G32" i="8" a="1"/>
  <c r="G32" i="8" s="1"/>
  <c r="F32" i="8"/>
  <c r="E32" i="8"/>
  <c r="D32" i="8"/>
  <c r="C32" i="8"/>
  <c r="G31" i="8" a="1"/>
  <c r="G31" i="8" s="1"/>
  <c r="F31" i="8"/>
  <c r="E31" i="8"/>
  <c r="D31" i="8"/>
  <c r="C31" i="8"/>
  <c r="G30" i="8" a="1"/>
  <c r="G30" i="8" s="1"/>
  <c r="F30" i="8"/>
  <c r="E30" i="8"/>
  <c r="D30" i="8"/>
  <c r="C30" i="8"/>
  <c r="G29" i="8" a="1"/>
  <c r="G29" i="8" s="1"/>
  <c r="F29" i="8"/>
  <c r="E29" i="8"/>
  <c r="D29" i="8"/>
  <c r="C29" i="8"/>
  <c r="G28" i="8" a="1"/>
  <c r="G28" i="8" s="1"/>
  <c r="F28" i="8"/>
  <c r="E28" i="8"/>
  <c r="D28" i="8"/>
  <c r="C28" i="8"/>
  <c r="G27" i="8" a="1"/>
  <c r="G27" i="8" s="1"/>
  <c r="F27" i="8"/>
  <c r="E27" i="8"/>
  <c r="D27" i="8"/>
  <c r="C27" i="8"/>
  <c r="G26" i="8" a="1"/>
  <c r="G26" i="8" s="1"/>
  <c r="F26" i="8"/>
  <c r="E26" i="8"/>
  <c r="D26" i="8"/>
  <c r="C26" i="8"/>
  <c r="H13" i="7"/>
  <c r="H12" i="7"/>
  <c r="H11" i="7"/>
  <c r="H10" i="7"/>
  <c r="G10" i="7"/>
  <c r="H9" i="7"/>
  <c r="H8" i="7"/>
  <c r="H7" i="7"/>
  <c r="H6" i="7"/>
  <c r="H5" i="7"/>
  <c r="H4" i="7"/>
  <c r="H3" i="7"/>
  <c r="M15" i="6"/>
  <c r="M14" i="6"/>
  <c r="M13" i="6"/>
  <c r="M12" i="6"/>
  <c r="M11" i="6"/>
  <c r="M10" i="6"/>
  <c r="M9" i="6"/>
  <c r="M8" i="6"/>
  <c r="M7" i="6"/>
  <c r="M6" i="6"/>
  <c r="M5" i="6"/>
  <c r="J15" i="5"/>
  <c r="J14" i="5"/>
  <c r="J12" i="5"/>
  <c r="J11" i="5"/>
  <c r="J10" i="5"/>
  <c r="J9" i="5"/>
  <c r="J8" i="5"/>
  <c r="J7" i="5"/>
  <c r="J6" i="5"/>
  <c r="J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<sst xmlns="http://schemas.openxmlformats.org/spreadsheetml/2006/main" count="368" uniqueCount="154">
  <si>
    <t>Tabla 1. Organizaciones de la Agricultura Familiar (OAF) participantes de los encuentros territoriales en el municipio de Valdivia</t>
  </si>
  <si>
    <t>Nombre y sigla asociación</t>
  </si>
  <si>
    <t>Principales productos comercializados</t>
  </si>
  <si>
    <t>No. de familias asociadas</t>
  </si>
  <si>
    <t>Servicios que presta la OAF</t>
  </si>
  <si>
    <t>Asociación de Cacaoteros de Valdivia ASOCAVAL</t>
  </si>
  <si>
    <t>Cacao</t>
  </si>
  <si>
    <t>Ahorro y crédito, Asistencia técnica, Capacitación o formación, Comercialización colectiva</t>
  </si>
  <si>
    <t xml:space="preserve">Asociación de Plataneros de Valdivia ASOPLATAVAL </t>
  </si>
  <si>
    <t>Plátano</t>
  </si>
  <si>
    <t>Asistencia técnica, Capacitación o formación</t>
  </si>
  <si>
    <t>Asociación de Productores Piscícola de Valdivia  APROPISVAL</t>
  </si>
  <si>
    <t>Bocachico, Tilapia</t>
  </si>
  <si>
    <t>Ahorro y crédito, Comercialización colectiva</t>
  </si>
  <si>
    <t>Asociación Cowboys de Valdivia COWBOYS</t>
  </si>
  <si>
    <t>Leche, Res en pie</t>
  </si>
  <si>
    <t>Asistencia técnica, Capacitación o formación a productores de leche (grandes, pequeños y medianos)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</si>
  <si>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Valdivia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</si>
  <si>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</si>
  <si>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</si>
  <si>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</si>
  <si>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</si>
  <si>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</si>
  <si>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</si>
  <si>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</si>
  <si>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</si>
  <si>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Agroindustria 60%
Intermediarios 40%</t>
  </si>
  <si>
    <t>Si</t>
  </si>
  <si>
    <t>Contado</t>
  </si>
  <si>
    <t>Rionegro 30%, Medellín 30%, Yarumal 40%</t>
  </si>
  <si>
    <t>Intermediarios 100%</t>
  </si>
  <si>
    <t>Vereda Puquí 100%</t>
  </si>
  <si>
    <t>Asociación de Productores Piscícola de Valdivia APROPISVAL</t>
  </si>
  <si>
    <t>Bocachico</t>
  </si>
  <si>
    <t>Minoristas 40%
Intermediarios 30%
HORECA 30%</t>
  </si>
  <si>
    <t xml:space="preserve">Finca, Vereda El Catorce, Vereda El Doce, Cabecera municipal 100%
</t>
  </si>
  <si>
    <t>Tilapia</t>
  </si>
  <si>
    <t>Leche</t>
  </si>
  <si>
    <t>Litro</t>
  </si>
  <si>
    <t>Agroindustria 100%</t>
  </si>
  <si>
    <t>No</t>
  </si>
  <si>
    <t>Crédito</t>
  </si>
  <si>
    <t>Finca 100%</t>
  </si>
  <si>
    <t>Res en pie</t>
  </si>
  <si>
    <t>kilogramo en pie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</si>
  <si>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</si>
  <si>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Valdivia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</si>
  <si>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</si>
  <si>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</si>
  <si>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</si>
  <si>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</si>
  <si>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</si>
  <si>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Asociaciòn de Cacaoteros de Valdivia ASOCAVAL</t>
  </si>
  <si>
    <t>Asociaciòn</t>
  </si>
  <si>
    <t>Cabecera municipal</t>
  </si>
  <si>
    <t>Productores municipio 90%
Productores Briceño, Tarazá, Cáceres 10%</t>
  </si>
  <si>
    <t>Cooperativa de Caficultores de Antioquia Sede Yarumal</t>
  </si>
  <si>
    <t>Procesador / Agroindustria</t>
  </si>
  <si>
    <t>Café</t>
  </si>
  <si>
    <t>Yarumal, Santa Rosa de Osos, Briceño, San Andrés de Cuerquía, Campamento y Angostura 95%, Cabecera municipal Valdivia 5%</t>
  </si>
  <si>
    <t>Miguel Arbey Carvajal Pérez</t>
  </si>
  <si>
    <t>Minoristas</t>
  </si>
  <si>
    <t>Panela</t>
  </si>
  <si>
    <t>Puerto Valdivia</t>
  </si>
  <si>
    <t>Tarazá, Briceño, Ituango, Yarumal 80%, Fincas del municipio de Valdivida 20%</t>
  </si>
  <si>
    <t>Yuca</t>
  </si>
  <si>
    <t>Carnicería La Calidad</t>
  </si>
  <si>
    <t>Veredas El Higueron, El Tigre 100%</t>
  </si>
  <si>
    <t>Cerdo en pie</t>
  </si>
  <si>
    <t>Veredas El Doce, El Quince 100%</t>
  </si>
  <si>
    <t>Fincas del municipio de Valdivia 50%, Tarazá, Yarumal 50%</t>
  </si>
  <si>
    <t>Derivados Lácteos El Gustazzo S.A.S.</t>
  </si>
  <si>
    <t>Yarumal, Santa Rosa de Osos 70%,
Veredas Nevado y La Habana 30%</t>
  </si>
  <si>
    <t>Autoservicio Rapimerca</t>
  </si>
  <si>
    <t>Supermercado</t>
  </si>
  <si>
    <t>Pollo en pie</t>
  </si>
  <si>
    <t>Medellín 90%
Cabecera municipal Valdivia 10%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</si>
  <si>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Valdivia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</si>
  <si>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</si>
  <si>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</si>
  <si>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</si>
  <si>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</si>
  <si>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</si>
  <si>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</si>
  <si>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Asociaciòn de Cacaoteros de Valdivia - ASOCAVAL</t>
  </si>
  <si>
    <t>Diario</t>
  </si>
  <si>
    <t>Centro de acopio</t>
  </si>
  <si>
    <t>Carga de125 kilogramos</t>
  </si>
  <si>
    <t>Semanal</t>
  </si>
  <si>
    <t>Punto de venta</t>
  </si>
  <si>
    <t>Kilogramo en pie</t>
  </si>
  <si>
    <t xml:space="preserve">Finca 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</si>
  <si>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</si>
  <si>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</si>
  <si>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</si>
  <si>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</si>
  <si>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</si>
  <si>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</si>
  <si>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</si>
  <si>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%Precio Flete</t>
  </si>
  <si>
    <t>Tipo de cliente</t>
  </si>
  <si>
    <t>%</t>
  </si>
  <si>
    <t xml:space="preserve"> ($/kg)</t>
  </si>
  <si>
    <t>($/kg)</t>
  </si>
  <si>
    <t>09Tf2s1-38 Chorros blancos</t>
  </si>
  <si>
    <t>Intermediarios</t>
  </si>
  <si>
    <t>Cabecera municipal Valdivia 100%</t>
  </si>
  <si>
    <t>09Uf2s1-38 El Pital, El Higuerón</t>
  </si>
  <si>
    <t>Carga por 125 kilogramos</t>
  </si>
  <si>
    <t>Yarumal 100%</t>
  </si>
  <si>
    <t>Porcicultura de ceba (cerdo en pie)</t>
  </si>
  <si>
    <t xml:space="preserve">
Minoristas, Consumidor final
</t>
  </si>
  <si>
    <t>Cabecera municipal Valdivia 90%
Finca 10%</t>
  </si>
  <si>
    <t>03Ods1-73 Chorros</t>
  </si>
  <si>
    <t>Caña panelera (panela)</t>
  </si>
  <si>
    <t>11Uf2s1-23 El Pital</t>
  </si>
  <si>
    <t>09Pf-38 Pensilvania</t>
  </si>
  <si>
    <t>10Ue-30 El Pital</t>
  </si>
  <si>
    <t>Avicultura de engorde (pollo en pie)</t>
  </si>
  <si>
    <t>Consumidor final</t>
  </si>
  <si>
    <t>06Oes1-55 San Fermín</t>
  </si>
  <si>
    <t>Ganadería doble propósito (res en pie)</t>
  </si>
  <si>
    <t>Ganadería doble propósito (leche)</t>
  </si>
  <si>
    <t>Agroindustria</t>
  </si>
  <si>
    <t>08Ud-44 El Quince</t>
  </si>
  <si>
    <t>Piscicultura (Bocachico)</t>
  </si>
  <si>
    <t xml:space="preserve">
Minoristas,Institucional, Intermediarios
</t>
  </si>
  <si>
    <t>Finca 20%
Cabecera municipal Valdivia 80%</t>
  </si>
  <si>
    <t>Piscicultura (Tilapia)</t>
  </si>
  <si>
    <t xml:space="preserve">
Minoristas, Institucional, Intermediarios
</t>
  </si>
  <si>
    <t>Cabecera municipal Valdivia 80%, Finca 20%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</si>
  <si>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</si>
  <si>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</si>
  <si>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</si>
  <si>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</si>
  <si>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</si>
  <si>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</si>
  <si>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</si>
  <si>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Caña panelera</t>
  </si>
  <si>
    <t>Piscicultura bocachico</t>
  </si>
  <si>
    <t>Piscicultura tilapia</t>
  </si>
  <si>
    <t>Cacao**</t>
  </si>
  <si>
    <t>Café**</t>
  </si>
  <si>
    <t>Avicultura (pollo kilogramo en pie)**</t>
  </si>
  <si>
    <t>Ganadería dp (Res kilogramo en pie)**</t>
  </si>
  <si>
    <t>Porcicultura (cerdo kilogramo  en pie)**</t>
  </si>
  <si>
    <t>Precio a escala municipal</t>
  </si>
  <si>
    <t>Precio a escala departamental</t>
  </si>
  <si>
    <t>Precios a escala nacional</t>
  </si>
  <si>
    <t>Precios gremios (Fedecafé, Fedecacao**, Fedegan**, Fenavi**, Porkolombia**)</t>
  </si>
  <si>
    <t>Avicultura (pollo kg en pie)</t>
  </si>
  <si>
    <t>Porcicultura (cerdo kg en pie)</t>
  </si>
  <si>
    <t>Ganadería dp (Res kg en pie)</t>
  </si>
  <si>
    <t>Ganadería dp (leche)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</si>
</sst>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0.0%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_-* #,##0_-;\-* #,##0_-;_-* &quot;-&quot;??_-;_-@_-"/>
    <numFmt numFmtId="170" formatCode="_-* #,##0.0_-;\-* #,##0.0_-;_-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scheme val="minor"/>
    </font>
    <font>
      <b/>
      <sz val="11"/>
      <color theme="1"/>
      <name val="Calibri"/>
      <scheme val="minor"/>
    </font>
    <font>
      <b/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71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9" fontId="5" fillId="4" borderId="2" xfId="0" applyNumberFormat="1" applyFont="1" applyFill="1" applyBorder="1" applyAlignment="1">
      <alignment horizontal="center" vertical="center" wrapText="1"/>
    </xf>
    <xf numFmtId="165" fontId="5" fillId="4" borderId="2" xfId="1" applyNumberFormat="1" applyFont="1" applyFill="1" applyBorder="1" applyAlignment="1">
      <alignment horizontal="center" vertical="center" wrapText="1"/>
    </xf>
    <xf numFmtId="166" fontId="4" fillId="5" borderId="2" xfId="2" applyNumberFormat="1" applyFont="1" applyFill="1" applyBorder="1" applyAlignment="1">
      <alignment horizontal="center" vertical="center"/>
    </xf>
    <xf numFmtId="9" fontId="5" fillId="4" borderId="2" xfId="2" applyFont="1" applyFill="1" applyBorder="1" applyAlignment="1">
      <alignment horizontal="center" vertical="center" wrapText="1"/>
    </xf>
    <xf numFmtId="166" fontId="4" fillId="0" borderId="2" xfId="2" applyNumberFormat="1" applyFont="1" applyBorder="1" applyAlignment="1">
      <alignment horizontal="center" vertical="center"/>
    </xf>
    <xf numFmtId="166" fontId="4" fillId="4" borderId="2" xfId="2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66" fontId="4" fillId="6" borderId="2" xfId="2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65" fontId="5" fillId="0" borderId="4" xfId="1" applyNumberFormat="1" applyFont="1" applyFill="1" applyBorder="1" applyAlignment="1">
      <alignment horizontal="center" vertical="center" wrapText="1"/>
    </xf>
    <xf numFmtId="1" fontId="5" fillId="5" borderId="2" xfId="0" applyNumberFormat="1" applyFont="1" applyFill="1" applyBorder="1" applyAlignment="1">
      <alignment horizontal="center" vertical="center"/>
    </xf>
    <xf numFmtId="1" fontId="5" fillId="7" borderId="2" xfId="0" applyNumberFormat="1" applyFont="1" applyFill="1" applyBorder="1" applyAlignment="1">
      <alignment horizontal="center" vertical="center"/>
    </xf>
    <xf numFmtId="165" fontId="5" fillId="0" borderId="2" xfId="1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0" fontId="10" fillId="8" borderId="2" xfId="0" applyFont="1" applyFill="1" applyBorder="1" applyAlignment="1">
      <alignment horizontal="center"/>
    </xf>
    <xf numFmtId="0" fontId="11" fillId="8" borderId="2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left"/>
    </xf>
    <xf numFmtId="165" fontId="4" fillId="0" borderId="2" xfId="1" applyNumberFormat="1" applyFont="1" applyBorder="1"/>
    <xf numFmtId="165" fontId="0" fillId="0" borderId="0" xfId="0" applyNumberFormat="1"/>
    <xf numFmtId="0" fontId="12" fillId="5" borderId="2" xfId="0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165" fontId="13" fillId="0" borderId="2" xfId="3" applyNumberFormat="1" applyFont="1" applyBorder="1" applyAlignment="1">
      <alignment horizontal="center"/>
    </xf>
    <xf numFmtId="165" fontId="4" fillId="0" borderId="0" xfId="1" applyNumberFormat="1" applyFont="1" applyBorder="1"/>
    <xf numFmtId="0" fontId="14" fillId="6" borderId="7" xfId="0" applyFont="1" applyFill="1" applyBorder="1" applyAlignment="1">
      <alignment horizontal="center"/>
    </xf>
    <xf numFmtId="0" fontId="12" fillId="9" borderId="2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10" borderId="9" xfId="0" applyFont="1" applyFill="1" applyBorder="1" applyAlignment="1">
      <alignment horizontal="center" vertical="top" wrapText="1"/>
    </xf>
    <xf numFmtId="0" fontId="12" fillId="4" borderId="2" xfId="0" applyFont="1" applyFill="1" applyBorder="1" applyAlignment="1">
      <alignment horizontal="left"/>
    </xf>
    <xf numFmtId="0" fontId="11" fillId="11" borderId="2" xfId="0" applyFont="1" applyFill="1" applyBorder="1" applyAlignment="1">
      <alignment horizontal="center" vertical="center" wrapText="1"/>
    </xf>
    <xf numFmtId="168" fontId="5" fillId="0" borderId="0" xfId="4" applyNumberFormat="1" applyFont="1" applyBorder="1" applyAlignment="1">
      <alignment vertical="center"/>
    </xf>
    <xf numFmtId="0" fontId="14" fillId="6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168" fontId="15" fillId="0" borderId="0" xfId="4" applyNumberFormat="1" applyFont="1" applyBorder="1" applyAlignment="1">
      <alignment horizontal="right" vertical="center"/>
    </xf>
    <xf numFmtId="169" fontId="4" fillId="4" borderId="2" xfId="0" applyNumberFormat="1" applyFont="1" applyFill="1" applyBorder="1" applyAlignment="1">
      <alignment horizontal="center" vertical="center"/>
    </xf>
    <xf numFmtId="170" fontId="4" fillId="4" borderId="6" xfId="0" applyNumberFormat="1" applyFont="1" applyFill="1" applyBorder="1" applyAlignment="1">
      <alignment horizontal="center" vertical="center"/>
    </xf>
    <xf numFmtId="170" fontId="4" fillId="5" borderId="6" xfId="0" applyNumberFormat="1" applyFont="1" applyFill="1" applyBorder="1" applyAlignment="1">
      <alignment horizontal="center" vertical="center"/>
    </xf>
    <xf numFmtId="170" fontId="4" fillId="7" borderId="6" xfId="0" applyNumberFormat="1" applyFont="1" applyFill="1" applyBorder="1" applyAlignment="1">
      <alignment horizontal="center" vertical="center"/>
    </xf>
    <xf numFmtId="170" fontId="4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5">
    <cellStyle name="Moneda" xfId="1" builtinId="4"/>
    <cellStyle name="Moneda 2 2" xfId="4" xr:uid="{A31343C1-CD54-4526-9210-AD8D0D3B991A}"/>
    <cellStyle name="Moneda 4" xfId="3" xr:uid="{A88ABBBD-3D6D-45B6-9C1B-FCEA04D3AA87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SIPSA'!$A$21:$A$31</c:f>
              <c:strCache>
                <c:ptCount val="11"/>
                <c:pt idx="0">
                  <c:v>Yuca</c:v>
                </c:pt>
                <c:pt idx="1">
                  <c:v>Plátano</c:v>
                </c:pt>
                <c:pt idx="2">
                  <c:v>Caña panelera</c:v>
                </c:pt>
                <c:pt idx="3">
                  <c:v>Cacao</c:v>
                </c:pt>
                <c:pt idx="4">
                  <c:v>Café</c:v>
                </c:pt>
                <c:pt idx="5">
                  <c:v>Piscicultura tilapia</c:v>
                </c:pt>
                <c:pt idx="6">
                  <c:v>Piscicultura bocachico</c:v>
                </c:pt>
                <c:pt idx="7">
                  <c:v>Avicultura (pollo kg en pie)</c:v>
                </c:pt>
                <c:pt idx="8">
                  <c:v>Porcicultura (cerdo kg en pie)</c:v>
                </c:pt>
                <c:pt idx="9">
                  <c:v>Ganadería dp (Res kg en pie)</c:v>
                </c:pt>
                <c:pt idx="10">
                  <c:v>Ganadería dp (leche)</c:v>
                </c:pt>
              </c:strCache>
            </c:strRef>
          </c:cat>
          <c:val>
            <c:numRef>
              <c:f>'4.3.3. PRECIOS PROMEDIO SIPSA'!$B$21:$B$31</c:f>
              <c:numCache>
                <c:formatCode>_-"$"\ * #,##0_-;\-"$"\ * #,##0_-;_-"$"\ * "-"??_-;_-@_-</c:formatCode>
                <c:ptCount val="11"/>
                <c:pt idx="0">
                  <c:v>1631</c:v>
                </c:pt>
                <c:pt idx="1">
                  <c:v>1808</c:v>
                </c:pt>
                <c:pt idx="2">
                  <c:v>3051</c:v>
                </c:pt>
                <c:pt idx="3">
                  <c:v>8649</c:v>
                </c:pt>
                <c:pt idx="4">
                  <c:v>11410</c:v>
                </c:pt>
                <c:pt idx="5">
                  <c:v>14184</c:v>
                </c:pt>
                <c:pt idx="6">
                  <c:v>12656</c:v>
                </c:pt>
                <c:pt idx="7">
                  <c:v>8464</c:v>
                </c:pt>
                <c:pt idx="8">
                  <c:v>7303</c:v>
                </c:pt>
                <c:pt idx="9">
                  <c:v>6277</c:v>
                </c:pt>
                <c:pt idx="10">
                  <c:v>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1A-4442-8981-D56EE350B62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04178480"/>
        <c:axId val="304176848"/>
      </c:barChart>
      <c:catAx>
        <c:axId val="304178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04176848"/>
        <c:crosses val="autoZero"/>
        <c:auto val="1"/>
        <c:lblAlgn val="ctr"/>
        <c:lblOffset val="100"/>
        <c:noMultiLvlLbl val="0"/>
      </c:catAx>
      <c:valAx>
        <c:axId val="30417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0417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Valdivia</a:t>
            </a:r>
            <a:endParaRPr lang="es-CO" sz="9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6009873036745029E-2"/>
          <c:y val="0.10103787576689731"/>
          <c:w val="0.89958184436111888"/>
          <c:h val="0.6186163771327026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MAYOR'!$B$26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42.597271349166249</c:v>
                </c:pt>
                <c:pt idx="1">
                  <c:v>20.694542877391925</c:v>
                </c:pt>
                <c:pt idx="2">
                  <c:v>-0.49911920140928601</c:v>
                </c:pt>
                <c:pt idx="3">
                  <c:v>7.996459132487459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31-4DAE-8640-107AF3003219}"/>
            </c:ext>
          </c:extLst>
        </c:ser>
        <c:ser>
          <c:idx val="1"/>
          <c:order val="1"/>
          <c:tx>
            <c:strRef>
              <c:f>'4.3.4. VARIACION $ PLAZAS MAYOR'!$B$27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-20.619860847564837</c:v>
                </c:pt>
                <c:pt idx="1">
                  <c:v>-3.9043824701195291</c:v>
                </c:pt>
                <c:pt idx="2">
                  <c:v>81.92371475953567</c:v>
                </c:pt>
                <c:pt idx="3">
                  <c:v>27.711941659070177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31-4DAE-8640-107AF3003219}"/>
            </c:ext>
          </c:extLst>
        </c:ser>
        <c:ser>
          <c:idx val="2"/>
          <c:order val="2"/>
          <c:tx>
            <c:strRef>
              <c:f>'4.3.4. VARIACION $ PLAZAS MAYOR'!$B$28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-39.675016926201756</c:v>
                </c:pt>
                <c:pt idx="1">
                  <c:v>36.251402918069573</c:v>
                </c:pt>
                <c:pt idx="2">
                  <c:v>128.08896210873147</c:v>
                </c:pt>
                <c:pt idx="3">
                  <c:v>-34.922354640664494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31-4DAE-8640-107AF3003219}"/>
            </c:ext>
          </c:extLst>
        </c:ser>
        <c:ser>
          <c:idx val="3"/>
          <c:order val="3"/>
          <c:tx>
            <c:strRef>
              <c:f>'4.3.4. VARIACION $ PLAZAS MAYOR'!$B$29</c:f>
              <c:strCache>
                <c:ptCount val="1"/>
                <c:pt idx="0">
                  <c:v>Piscicultura bocachico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14.973535939900984</c:v>
                </c:pt>
                <c:pt idx="1">
                  <c:v>-3.4303534303534207</c:v>
                </c:pt>
                <c:pt idx="2">
                  <c:v>-8.6114101184068943</c:v>
                </c:pt>
                <c:pt idx="3">
                  <c:v>11.122328790173313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31-4DAE-8640-107AF3003219}"/>
            </c:ext>
          </c:extLst>
        </c:ser>
        <c:ser>
          <c:idx val="4"/>
          <c:order val="4"/>
          <c:tx>
            <c:strRef>
              <c:f>'4.3.4. VARIACION $ PLAZAS MAYOR'!$B$30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-10.049217002237128</c:v>
                </c:pt>
                <c:pt idx="1">
                  <c:v>40.220851571826501</c:v>
                </c:pt>
                <c:pt idx="2">
                  <c:v>16.239801347995737</c:v>
                </c:pt>
                <c:pt idx="3">
                  <c:v>17.27294921875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31-4DAE-8640-107AF3003219}"/>
            </c:ext>
          </c:extLst>
        </c:ser>
        <c:ser>
          <c:idx val="5"/>
          <c:order val="5"/>
          <c:tx>
            <c:strRef>
              <c:f>'4.3.4. VARIACION $ PLAZAS MAYOR'!$B$31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7.1698113207547181</c:v>
                </c:pt>
                <c:pt idx="1">
                  <c:v>7.9225352112676006</c:v>
                </c:pt>
                <c:pt idx="2">
                  <c:v>54.730831973898859</c:v>
                </c:pt>
                <c:pt idx="3">
                  <c:v>17.975751186083301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D31-4DAE-8640-107AF3003219}"/>
            </c:ext>
          </c:extLst>
        </c:ser>
        <c:ser>
          <c:idx val="6"/>
          <c:order val="6"/>
          <c:tx>
            <c:strRef>
              <c:f>'4.3.4. VARIACION $ PLAZAS MAYOR'!$B$32</c:f>
              <c:strCache>
                <c:ptCount val="1"/>
                <c:pt idx="0">
                  <c:v>Cacao**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D31-4DAE-8640-107AF3003219}"/>
            </c:ext>
          </c:extLst>
        </c:ser>
        <c:ser>
          <c:idx val="7"/>
          <c:order val="7"/>
          <c:tx>
            <c:strRef>
              <c:f>'4.3.4. VARIACION $ PLAZAS MAYOR'!$B$33</c:f>
              <c:strCache>
                <c:ptCount val="1"/>
                <c:pt idx="0">
                  <c:v>Café**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D31-4DAE-8640-107AF3003219}"/>
            </c:ext>
          </c:extLst>
        </c:ser>
        <c:ser>
          <c:idx val="8"/>
          <c:order val="8"/>
          <c:tx>
            <c:strRef>
              <c:f>'4.3.4. VARIACION $ PLAZAS MAYOR'!$B$34</c:f>
              <c:strCache>
                <c:ptCount val="1"/>
                <c:pt idx="0">
                  <c:v>Avicultura (pollo kilogramo en pie)**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D31-4DAE-8640-107AF3003219}"/>
            </c:ext>
          </c:extLst>
        </c:ser>
        <c:ser>
          <c:idx val="9"/>
          <c:order val="9"/>
          <c:tx>
            <c:strRef>
              <c:f>'4.3.4. VARIACION $ PLAZAS MAYOR'!$B$35</c:f>
              <c:strCache>
                <c:ptCount val="1"/>
                <c:pt idx="0">
                  <c:v>Ganadería dp (Res kilogramo en pie)**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D31-4DAE-8640-107AF3003219}"/>
            </c:ext>
          </c:extLst>
        </c:ser>
        <c:ser>
          <c:idx val="10"/>
          <c:order val="10"/>
          <c:tx>
            <c:strRef>
              <c:f>'4.3.4. VARIACION $ PLAZAS MAYOR'!$B$36</c:f>
              <c:strCache>
                <c:ptCount val="1"/>
                <c:pt idx="0">
                  <c:v>Porcicultura (cerdo kilogramo  en pie)**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D31-4DAE-8640-107AF3003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177392"/>
        <c:axId val="304168688"/>
      </c:lineChart>
      <c:catAx>
        <c:axId val="30417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04168688"/>
        <c:crosses val="autoZero"/>
        <c:auto val="1"/>
        <c:lblAlgn val="ctr"/>
        <c:lblOffset val="100"/>
        <c:noMultiLvlLbl val="0"/>
      </c:catAx>
      <c:valAx>
        <c:axId val="304168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0417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5039136243818661E-2"/>
          <c:y val="0.76293949530613381"/>
          <c:w val="0.96548368322906375"/>
          <c:h val="0.217082700506235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902970</xdr:colOff>
      <xdr:row>17</xdr:row>
      <xdr:rowOff>259080</xdr:rowOff>
    </xdr:from>
    <xdr:to>
      <xdr:col>9</xdr:col>
      <xdr:colOff>723900</xdr:colOff>
      <xdr:row>36</xdr:row>
      <xdr:rowOff>137160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2691BCC-9907-4CCF-8525-2602FFBCE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872066</xdr:colOff>
      <xdr:row>1</xdr:row>
      <xdr:rowOff>33867</xdr:rowOff>
    </xdr:from>
    <xdr:to>
      <xdr:col>16</xdr:col>
      <xdr:colOff>491066</xdr:colOff>
      <xdr:row>20</xdr:row>
      <xdr:rowOff>448732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4A91BEA-DE9B-491F-8321-27F4F6435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8DFC-C7FF-46A3-A7A4-12B9D01BCEA0}">
  <dimension ref="B3:E8"/>
  <sheetViews>
    <sheetView tabSelected="1" workbookViewId="0">
      <selection activeCell="B1" sqref="B1"/>
    </sheetView>
  </sheetViews>
  <sheetFormatPr defaultColWidth="11.42578125" defaultRowHeight="15"/>
  <cols>
    <col min="2" max="2" width="31.42578125" customWidth="1"/>
    <col min="3" max="3" width="18.85546875" customWidth="1"/>
    <col min="4" max="4" width="12.5703125" customWidth="1"/>
    <col min="5" max="5" width="43.42578125" customWidth="1"/>
  </cols>
  <sheetData>
    <row r="3" spans="2:5">
      <c r="B3" s="52" t="s">
        <v>0</v>
      </c>
      <c r="C3" s="52"/>
      <c r="D3" s="52"/>
      <c r="E3" s="52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ht="24">
      <c r="B5" s="2" t="s">
        <v>5</v>
      </c>
      <c r="C5" s="2" t="s">
        <v>6</v>
      </c>
      <c r="D5" s="2">
        <v>80</v>
      </c>
      <c r="E5" s="2" t="s">
        <v>7</v>
      </c>
    </row>
    <row r="6" spans="2:5" ht="24">
      <c r="B6" s="2" t="s">
        <v>8</v>
      </c>
      <c r="C6" s="3" t="s">
        <v>9</v>
      </c>
      <c r="D6" s="2">
        <v>20</v>
      </c>
      <c r="E6" s="4" t="s">
        <v>10</v>
      </c>
    </row>
    <row r="7" spans="2:5" ht="24">
      <c r="B7" s="2" t="s">
        <v>11</v>
      </c>
      <c r="C7" s="2" t="s">
        <v>12</v>
      </c>
      <c r="D7" s="2">
        <v>250</v>
      </c>
      <c r="E7" s="3" t="s">
        <v>13</v>
      </c>
    </row>
    <row r="8" spans="2:5" ht="38.25">
      <c r="B8" s="5" t="s">
        <v>14</v>
      </c>
      <c r="C8" s="5" t="s">
        <v>15</v>
      </c>
      <c r="D8" s="5">
        <v>9</v>
      </c>
      <c r="E8" s="5" t="s">
        <v>16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1036E-8A46-4DBE-8D39-A2A76C129423}">
  <dimension ref="B3:H12"/>
  <sheetViews>
    <sheetView workbookViewId="0">
      <selection activeCell="F1" sqref="F1"/>
    </sheetView>
  </sheetViews>
  <sheetFormatPr defaultColWidth="11.42578125" defaultRowHeight="15"/>
  <cols>
    <col min="2" max="2" width="41.28515625" customWidth="1"/>
    <col min="3" max="3" width="15.7109375" customWidth="1"/>
    <col min="4" max="4" width="22.28515625" customWidth="1"/>
    <col min="5" max="5" width="21.140625" customWidth="1"/>
    <col min="7" max="7" width="10.28515625" customWidth="1"/>
    <col min="8" max="8" width="20.85546875" customWidth="1"/>
  </cols>
  <sheetData>
    <row r="3" spans="2:8">
      <c r="B3" s="58" t="s">
        <v>17</v>
      </c>
      <c r="C3" s="58"/>
      <c r="D3" s="58"/>
      <c r="E3" s="58"/>
      <c r="F3" s="58"/>
      <c r="G3" s="58"/>
      <c r="H3" s="58"/>
    </row>
    <row r="4" spans="2:8" ht="38.450000000000003" customHeight="1">
      <c r="B4" s="59" t="s">
        <v>1</v>
      </c>
      <c r="C4" s="59" t="s">
        <v>18</v>
      </c>
      <c r="D4" s="59" t="s">
        <v>19</v>
      </c>
      <c r="E4" s="1" t="s">
        <v>20</v>
      </c>
      <c r="F4" s="59" t="s">
        <v>21</v>
      </c>
      <c r="G4" s="59" t="s">
        <v>22</v>
      </c>
      <c r="H4" s="1" t="s">
        <v>23</v>
      </c>
    </row>
    <row r="5" spans="2:8">
      <c r="B5" s="59"/>
      <c r="C5" s="59"/>
      <c r="D5" s="59"/>
      <c r="E5" s="1" t="s">
        <v>24</v>
      </c>
      <c r="F5" s="59"/>
      <c r="G5" s="59"/>
      <c r="H5" s="1" t="s">
        <v>24</v>
      </c>
    </row>
    <row r="6" spans="2:8" ht="24">
      <c r="B6" s="2" t="s">
        <v>5</v>
      </c>
      <c r="C6" s="6" t="s">
        <v>6</v>
      </c>
      <c r="D6" s="6" t="s">
        <v>25</v>
      </c>
      <c r="E6" s="6" t="s">
        <v>26</v>
      </c>
      <c r="F6" s="6" t="s">
        <v>27</v>
      </c>
      <c r="G6" s="6" t="s">
        <v>28</v>
      </c>
      <c r="H6" s="6" t="s">
        <v>29</v>
      </c>
    </row>
    <row r="7" spans="2:8" ht="24">
      <c r="B7" s="2" t="s">
        <v>8</v>
      </c>
      <c r="C7" s="6" t="s">
        <v>9</v>
      </c>
      <c r="D7" s="6" t="s">
        <v>25</v>
      </c>
      <c r="E7" s="6" t="s">
        <v>30</v>
      </c>
      <c r="F7" s="6" t="s">
        <v>27</v>
      </c>
      <c r="G7" s="6" t="s">
        <v>28</v>
      </c>
      <c r="H7" s="6" t="s">
        <v>31</v>
      </c>
    </row>
    <row r="8" spans="2:8" ht="60">
      <c r="B8" s="53" t="s">
        <v>32</v>
      </c>
      <c r="C8" s="6" t="s">
        <v>33</v>
      </c>
      <c r="D8" s="6" t="s">
        <v>25</v>
      </c>
      <c r="E8" s="6" t="s">
        <v>34</v>
      </c>
      <c r="F8" s="6" t="s">
        <v>27</v>
      </c>
      <c r="G8" s="6" t="s">
        <v>28</v>
      </c>
      <c r="H8" s="6" t="s">
        <v>35</v>
      </c>
    </row>
    <row r="9" spans="2:8" ht="60">
      <c r="B9" s="54"/>
      <c r="C9" s="6" t="s">
        <v>36</v>
      </c>
      <c r="D9" s="6" t="s">
        <v>25</v>
      </c>
      <c r="E9" s="6" t="s">
        <v>34</v>
      </c>
      <c r="F9" s="6" t="s">
        <v>27</v>
      </c>
      <c r="G9" s="6" t="s">
        <v>28</v>
      </c>
      <c r="H9" s="6" t="s">
        <v>35</v>
      </c>
    </row>
    <row r="10" spans="2:8">
      <c r="B10" s="55" t="s">
        <v>14</v>
      </c>
      <c r="C10" s="6" t="s">
        <v>37</v>
      </c>
      <c r="D10" s="6" t="s">
        <v>38</v>
      </c>
      <c r="E10" s="6" t="s">
        <v>39</v>
      </c>
      <c r="F10" s="6" t="s">
        <v>40</v>
      </c>
      <c r="G10" s="6" t="s">
        <v>41</v>
      </c>
      <c r="H10" s="6" t="s">
        <v>42</v>
      </c>
    </row>
    <row r="11" spans="2:8">
      <c r="B11" s="56"/>
      <c r="C11" s="6" t="s">
        <v>43</v>
      </c>
      <c r="D11" s="6" t="s">
        <v>44</v>
      </c>
      <c r="E11" s="6" t="s">
        <v>30</v>
      </c>
      <c r="F11" s="6" t="s">
        <v>40</v>
      </c>
      <c r="G11" s="6" t="s">
        <v>28</v>
      </c>
      <c r="H11" s="6" t="s">
        <v>42</v>
      </c>
    </row>
    <row r="12" spans="2:8">
      <c r="B12" s="57" t="s">
        <v>45</v>
      </c>
      <c r="C12" s="57"/>
      <c r="D12" s="57"/>
      <c r="E12" s="57"/>
      <c r="F12" s="57"/>
      <c r="G12" s="57"/>
      <c r="H12" s="57"/>
    </row>
  </sheetData>
  <mergeCells count="9">
    <mergeCell ref="B8:B9"/>
    <mergeCell ref="B10:B11"/>
    <mergeCell ref="B12:H12"/>
    <mergeCell ref="B3:H3"/>
    <mergeCell ref="B4:B5"/>
    <mergeCell ref="C4:C5"/>
    <mergeCell ref="D4:D5"/>
    <mergeCell ref="F4:F5"/>
    <mergeCell ref="G4:G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D787C-3834-4BB2-ACD9-182C88CB3DED}">
  <dimension ref="B4:F17"/>
  <sheetViews>
    <sheetView topLeftCell="A4" workbookViewId="0">
      <selection activeCell="E16" sqref="E16"/>
    </sheetView>
  </sheetViews>
  <sheetFormatPr defaultColWidth="11.42578125" defaultRowHeight="15"/>
  <cols>
    <col min="2" max="2" width="35.7109375" customWidth="1"/>
    <col min="3" max="3" width="23.5703125" customWidth="1"/>
    <col min="4" max="4" width="24.140625" customWidth="1"/>
    <col min="5" max="5" width="28.42578125" customWidth="1"/>
    <col min="6" max="6" width="40.85546875" customWidth="1"/>
  </cols>
  <sheetData>
    <row r="4" spans="2:6">
      <c r="B4" s="58" t="s">
        <v>46</v>
      </c>
      <c r="C4" s="58"/>
      <c r="D4" s="58"/>
      <c r="E4" s="58"/>
      <c r="F4" s="58"/>
    </row>
    <row r="5" spans="2:6" ht="25.5">
      <c r="B5" s="1" t="s">
        <v>47</v>
      </c>
      <c r="C5" s="1" t="s">
        <v>48</v>
      </c>
      <c r="D5" s="1" t="s">
        <v>49</v>
      </c>
      <c r="E5" s="1" t="s">
        <v>50</v>
      </c>
      <c r="F5" s="1" t="s">
        <v>51</v>
      </c>
    </row>
    <row r="6" spans="2:6" ht="24">
      <c r="B6" s="6" t="s">
        <v>52</v>
      </c>
      <c r="C6" s="6" t="s">
        <v>53</v>
      </c>
      <c r="D6" s="6" t="s">
        <v>6</v>
      </c>
      <c r="E6" s="6" t="s">
        <v>54</v>
      </c>
      <c r="F6" s="6" t="s">
        <v>55</v>
      </c>
    </row>
    <row r="7" spans="2:6" ht="42" customHeight="1">
      <c r="B7" s="6" t="s">
        <v>56</v>
      </c>
      <c r="C7" s="6" t="s">
        <v>57</v>
      </c>
      <c r="D7" s="6" t="s">
        <v>58</v>
      </c>
      <c r="E7" s="6" t="s">
        <v>54</v>
      </c>
      <c r="F7" s="6" t="s">
        <v>59</v>
      </c>
    </row>
    <row r="8" spans="2:6">
      <c r="B8" s="60" t="s">
        <v>60</v>
      </c>
      <c r="C8" s="60" t="s">
        <v>61</v>
      </c>
      <c r="D8" s="6" t="s">
        <v>62</v>
      </c>
      <c r="E8" s="60" t="s">
        <v>63</v>
      </c>
      <c r="F8" s="60" t="s">
        <v>64</v>
      </c>
    </row>
    <row r="9" spans="2:6">
      <c r="B9" s="61"/>
      <c r="C9" s="61"/>
      <c r="D9" s="6" t="s">
        <v>9</v>
      </c>
      <c r="E9" s="61"/>
      <c r="F9" s="61"/>
    </row>
    <row r="10" spans="2:6">
      <c r="B10" s="62"/>
      <c r="C10" s="62"/>
      <c r="D10" s="7" t="s">
        <v>65</v>
      </c>
      <c r="E10" s="62"/>
      <c r="F10" s="62"/>
    </row>
    <row r="11" spans="2:6">
      <c r="B11" s="60" t="s">
        <v>66</v>
      </c>
      <c r="C11" s="60" t="s">
        <v>61</v>
      </c>
      <c r="D11" s="6" t="s">
        <v>33</v>
      </c>
      <c r="E11" s="60" t="s">
        <v>54</v>
      </c>
      <c r="F11" s="6" t="s">
        <v>67</v>
      </c>
    </row>
    <row r="12" spans="2:6">
      <c r="B12" s="61"/>
      <c r="C12" s="61"/>
      <c r="D12" s="6" t="s">
        <v>68</v>
      </c>
      <c r="E12" s="61"/>
      <c r="F12" s="6" t="s">
        <v>69</v>
      </c>
    </row>
    <row r="13" spans="2:6">
      <c r="B13" s="61"/>
      <c r="C13" s="61"/>
      <c r="D13" s="6" t="s">
        <v>43</v>
      </c>
      <c r="E13" s="61"/>
      <c r="F13" s="6" t="s">
        <v>69</v>
      </c>
    </row>
    <row r="14" spans="2:6" ht="24">
      <c r="B14" s="62"/>
      <c r="C14" s="62"/>
      <c r="D14" s="6" t="s">
        <v>36</v>
      </c>
      <c r="E14" s="62"/>
      <c r="F14" s="6" t="s">
        <v>70</v>
      </c>
    </row>
    <row r="15" spans="2:6" ht="24">
      <c r="B15" s="6" t="s">
        <v>71</v>
      </c>
      <c r="C15" s="6" t="s">
        <v>57</v>
      </c>
      <c r="D15" s="6" t="s">
        <v>37</v>
      </c>
      <c r="E15" s="6" t="s">
        <v>54</v>
      </c>
      <c r="F15" s="6" t="s">
        <v>72</v>
      </c>
    </row>
    <row r="16" spans="2:6" ht="28.9" customHeight="1">
      <c r="B16" s="6" t="s">
        <v>73</v>
      </c>
      <c r="C16" s="6" t="s">
        <v>74</v>
      </c>
      <c r="D16" s="6" t="s">
        <v>75</v>
      </c>
      <c r="E16" s="6" t="s">
        <v>54</v>
      </c>
      <c r="F16" s="6" t="s">
        <v>76</v>
      </c>
    </row>
    <row r="17" spans="2:6">
      <c r="B17" s="57" t="s">
        <v>45</v>
      </c>
      <c r="C17" s="57"/>
      <c r="D17" s="57"/>
      <c r="E17" s="57"/>
      <c r="F17" s="57"/>
    </row>
  </sheetData>
  <mergeCells count="9">
    <mergeCell ref="B17:F17"/>
    <mergeCell ref="B4:F4"/>
    <mergeCell ref="B8:B10"/>
    <mergeCell ref="C8:C10"/>
    <mergeCell ref="E8:E10"/>
    <mergeCell ref="F8:F10"/>
    <mergeCell ref="B11:B14"/>
    <mergeCell ref="C11:C14"/>
    <mergeCell ref="E11:E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DC505-3BCC-492E-987E-44FE0CD33F35}">
  <dimension ref="B4:G17"/>
  <sheetViews>
    <sheetView zoomScaleNormal="100" workbookViewId="0">
      <selection activeCell="C13" sqref="C13"/>
    </sheetView>
  </sheetViews>
  <sheetFormatPr defaultColWidth="11.42578125" defaultRowHeight="15"/>
  <cols>
    <col min="2" max="2" width="37.7109375" customWidth="1"/>
    <col min="3" max="3" width="16.7109375" customWidth="1"/>
    <col min="4" max="4" width="17.28515625" customWidth="1"/>
    <col min="5" max="5" width="12.85546875" customWidth="1"/>
    <col min="7" max="7" width="24" customWidth="1"/>
  </cols>
  <sheetData>
    <row r="4" spans="2:7">
      <c r="B4" s="63" t="s">
        <v>77</v>
      </c>
      <c r="C4" s="63"/>
      <c r="D4" s="63"/>
      <c r="E4" s="63"/>
      <c r="F4" s="63"/>
      <c r="G4" s="63"/>
    </row>
    <row r="5" spans="2:7" ht="38.25">
      <c r="B5" s="1" t="s">
        <v>78</v>
      </c>
      <c r="C5" s="1" t="s">
        <v>79</v>
      </c>
      <c r="D5" s="1" t="s">
        <v>80</v>
      </c>
      <c r="E5" s="1" t="s">
        <v>81</v>
      </c>
      <c r="F5" s="1" t="s">
        <v>82</v>
      </c>
      <c r="G5" s="1" t="s">
        <v>83</v>
      </c>
    </row>
    <row r="6" spans="2:7" ht="24">
      <c r="B6" s="8" t="s">
        <v>84</v>
      </c>
      <c r="C6" s="8" t="s">
        <v>6</v>
      </c>
      <c r="D6" s="8" t="s">
        <v>25</v>
      </c>
      <c r="E6" s="8" t="s">
        <v>85</v>
      </c>
      <c r="F6" s="8" t="s">
        <v>28</v>
      </c>
      <c r="G6" s="8" t="s">
        <v>86</v>
      </c>
    </row>
    <row r="7" spans="2:7" ht="24">
      <c r="B7" s="9" t="s">
        <v>56</v>
      </c>
      <c r="C7" s="3" t="s">
        <v>58</v>
      </c>
      <c r="D7" s="2" t="s">
        <v>87</v>
      </c>
      <c r="E7" s="3" t="s">
        <v>85</v>
      </c>
      <c r="F7" s="3" t="s">
        <v>28</v>
      </c>
      <c r="G7" s="3" t="s">
        <v>86</v>
      </c>
    </row>
    <row r="8" spans="2:7">
      <c r="B8" s="64" t="s">
        <v>60</v>
      </c>
      <c r="C8" s="3" t="s">
        <v>62</v>
      </c>
      <c r="D8" s="3" t="s">
        <v>25</v>
      </c>
      <c r="E8" s="3" t="s">
        <v>88</v>
      </c>
      <c r="F8" s="3" t="s">
        <v>28</v>
      </c>
      <c r="G8" s="3" t="s">
        <v>86</v>
      </c>
    </row>
    <row r="9" spans="2:7">
      <c r="B9" s="65"/>
      <c r="C9" s="3" t="s">
        <v>9</v>
      </c>
      <c r="D9" s="3" t="s">
        <v>25</v>
      </c>
      <c r="E9" s="3" t="s">
        <v>88</v>
      </c>
      <c r="F9" s="3" t="s">
        <v>28</v>
      </c>
      <c r="G9" s="3" t="s">
        <v>86</v>
      </c>
    </row>
    <row r="10" spans="2:7">
      <c r="B10" s="66"/>
      <c r="C10" s="3" t="s">
        <v>65</v>
      </c>
      <c r="D10" s="3" t="s">
        <v>25</v>
      </c>
      <c r="E10" s="3" t="s">
        <v>88</v>
      </c>
      <c r="F10" s="3" t="s">
        <v>28</v>
      </c>
      <c r="G10" s="3" t="s">
        <v>86</v>
      </c>
    </row>
    <row r="11" spans="2:7">
      <c r="B11" s="64" t="s">
        <v>66</v>
      </c>
      <c r="C11" s="3" t="s">
        <v>33</v>
      </c>
      <c r="D11" s="3" t="s">
        <v>25</v>
      </c>
      <c r="E11" s="3" t="s">
        <v>88</v>
      </c>
      <c r="F11" s="3" t="s">
        <v>41</v>
      </c>
      <c r="G11" s="3" t="s">
        <v>89</v>
      </c>
    </row>
    <row r="12" spans="2:7">
      <c r="B12" s="65"/>
      <c r="C12" s="3" t="s">
        <v>68</v>
      </c>
      <c r="D12" s="3" t="s">
        <v>90</v>
      </c>
      <c r="E12" s="3" t="s">
        <v>88</v>
      </c>
      <c r="F12" s="3" t="s">
        <v>28</v>
      </c>
      <c r="G12" s="3" t="s">
        <v>89</v>
      </c>
    </row>
    <row r="13" spans="2:7">
      <c r="B13" s="65"/>
      <c r="C13" s="3" t="s">
        <v>43</v>
      </c>
      <c r="D13" s="3" t="s">
        <v>90</v>
      </c>
      <c r="E13" s="3" t="s">
        <v>88</v>
      </c>
      <c r="F13" s="3" t="s">
        <v>28</v>
      </c>
      <c r="G13" s="3" t="s">
        <v>89</v>
      </c>
    </row>
    <row r="14" spans="2:7">
      <c r="B14" s="65"/>
      <c r="C14" s="3" t="s">
        <v>36</v>
      </c>
      <c r="D14" s="3" t="s">
        <v>25</v>
      </c>
      <c r="E14" s="3" t="s">
        <v>88</v>
      </c>
      <c r="F14" s="3" t="s">
        <v>41</v>
      </c>
      <c r="G14" s="3" t="s">
        <v>89</v>
      </c>
    </row>
    <row r="15" spans="2:7">
      <c r="B15" s="3" t="s">
        <v>71</v>
      </c>
      <c r="C15" s="3" t="s">
        <v>37</v>
      </c>
      <c r="D15" s="3" t="s">
        <v>38</v>
      </c>
      <c r="E15" s="3" t="s">
        <v>85</v>
      </c>
      <c r="F15" s="3" t="s">
        <v>41</v>
      </c>
      <c r="G15" s="3" t="s">
        <v>91</v>
      </c>
    </row>
    <row r="16" spans="2:7">
      <c r="B16" s="3" t="s">
        <v>73</v>
      </c>
      <c r="C16" s="3" t="s">
        <v>75</v>
      </c>
      <c r="D16" s="3" t="s">
        <v>90</v>
      </c>
      <c r="E16" s="3" t="s">
        <v>88</v>
      </c>
      <c r="F16" s="3" t="s">
        <v>28</v>
      </c>
      <c r="G16" s="3" t="s">
        <v>89</v>
      </c>
    </row>
    <row r="17" spans="2:7">
      <c r="B17" s="63" t="s">
        <v>45</v>
      </c>
      <c r="C17" s="63"/>
      <c r="D17" s="63"/>
      <c r="E17" s="63"/>
      <c r="F17" s="63"/>
      <c r="G17" s="63"/>
    </row>
  </sheetData>
  <mergeCells count="4">
    <mergeCell ref="B4:G4"/>
    <mergeCell ref="B8:B10"/>
    <mergeCell ref="B11:B14"/>
    <mergeCell ref="B17:G1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C5345-AB73-4020-9999-C0B13CEBFF1C}">
  <dimension ref="B2:J16"/>
  <sheetViews>
    <sheetView zoomScaleNormal="100" workbookViewId="0">
      <selection activeCell="D11" sqref="D11"/>
    </sheetView>
  </sheetViews>
  <sheetFormatPr defaultColWidth="13" defaultRowHeight="15"/>
  <cols>
    <col min="2" max="2" width="23.42578125" customWidth="1"/>
    <col min="3" max="3" width="20.140625" customWidth="1"/>
    <col min="4" max="4" width="20.28515625" customWidth="1"/>
    <col min="5" max="5" width="20" customWidth="1"/>
    <col min="6" max="6" width="10.5703125" customWidth="1"/>
    <col min="7" max="7" width="22" customWidth="1"/>
    <col min="8" max="8" width="13.42578125" customWidth="1"/>
    <col min="9" max="9" width="11" customWidth="1"/>
    <col min="10" max="10" width="10.140625" customWidth="1"/>
    <col min="11" max="11" width="9.85546875" customWidth="1"/>
    <col min="12" max="12" width="5" customWidth="1"/>
    <col min="15" max="15" width="29.42578125" customWidth="1"/>
  </cols>
  <sheetData>
    <row r="2" spans="2:10">
      <c r="B2" s="63" t="s">
        <v>92</v>
      </c>
      <c r="C2" s="63"/>
      <c r="D2" s="63"/>
      <c r="E2" s="63"/>
      <c r="F2" s="63"/>
      <c r="G2" s="63"/>
      <c r="H2" s="63"/>
      <c r="I2" s="63"/>
    </row>
    <row r="3" spans="2:10" ht="33.6" customHeight="1">
      <c r="B3" s="68" t="s">
        <v>93</v>
      </c>
      <c r="C3" s="68" t="s">
        <v>94</v>
      </c>
      <c r="D3" s="68" t="s">
        <v>95</v>
      </c>
      <c r="E3" s="68" t="s">
        <v>96</v>
      </c>
      <c r="F3" s="68"/>
      <c r="G3" s="68" t="s">
        <v>23</v>
      </c>
      <c r="H3" s="10" t="s">
        <v>97</v>
      </c>
      <c r="I3" s="10" t="s">
        <v>98</v>
      </c>
      <c r="J3" s="10" t="s">
        <v>99</v>
      </c>
    </row>
    <row r="4" spans="2:10">
      <c r="B4" s="68"/>
      <c r="C4" s="68"/>
      <c r="D4" s="68"/>
      <c r="E4" s="10" t="s">
        <v>100</v>
      </c>
      <c r="F4" s="10" t="s">
        <v>101</v>
      </c>
      <c r="G4" s="68"/>
      <c r="H4" s="10" t="s">
        <v>102</v>
      </c>
      <c r="I4" s="10" t="s">
        <v>102</v>
      </c>
      <c r="J4" s="10" t="s">
        <v>103</v>
      </c>
    </row>
    <row r="5" spans="2:10" ht="24.75">
      <c r="B5" s="11" t="s">
        <v>104</v>
      </c>
      <c r="C5" s="12" t="s">
        <v>6</v>
      </c>
      <c r="D5" s="6" t="s">
        <v>25</v>
      </c>
      <c r="E5" s="6" t="s">
        <v>105</v>
      </c>
      <c r="F5" s="13">
        <v>1</v>
      </c>
      <c r="G5" s="12" t="s">
        <v>106</v>
      </c>
      <c r="H5" s="14">
        <v>909</v>
      </c>
      <c r="I5" s="14">
        <v>30000</v>
      </c>
      <c r="J5" s="15">
        <f t="shared" ref="J5:J12" si="0">H5/I5</f>
        <v>3.0300000000000001E-2</v>
      </c>
    </row>
    <row r="6" spans="2:10" ht="24">
      <c r="B6" s="67" t="s">
        <v>107</v>
      </c>
      <c r="C6" s="12" t="s">
        <v>58</v>
      </c>
      <c r="D6" s="6" t="s">
        <v>108</v>
      </c>
      <c r="E6" s="6" t="s">
        <v>105</v>
      </c>
      <c r="F6" s="16">
        <v>1</v>
      </c>
      <c r="G6" s="12" t="s">
        <v>109</v>
      </c>
      <c r="H6" s="14">
        <v>1009</v>
      </c>
      <c r="I6" s="14">
        <v>9360</v>
      </c>
      <c r="J6" s="17">
        <f t="shared" si="0"/>
        <v>0.1077991452991453</v>
      </c>
    </row>
    <row r="7" spans="2:10" ht="48">
      <c r="B7" s="67"/>
      <c r="C7" s="12" t="s">
        <v>110</v>
      </c>
      <c r="D7" s="6" t="s">
        <v>90</v>
      </c>
      <c r="E7" s="6" t="s">
        <v>111</v>
      </c>
      <c r="F7" s="16">
        <v>1</v>
      </c>
      <c r="G7" s="12" t="s">
        <v>112</v>
      </c>
      <c r="H7" s="14">
        <v>500</v>
      </c>
      <c r="I7" s="14">
        <v>9000</v>
      </c>
      <c r="J7" s="15">
        <f t="shared" si="0"/>
        <v>5.5555555555555552E-2</v>
      </c>
    </row>
    <row r="8" spans="2:10" ht="24">
      <c r="B8" s="11" t="s">
        <v>113</v>
      </c>
      <c r="C8" s="12" t="s">
        <v>114</v>
      </c>
      <c r="D8" s="6" t="s">
        <v>25</v>
      </c>
      <c r="E8" s="6" t="s">
        <v>105</v>
      </c>
      <c r="F8" s="16">
        <v>1</v>
      </c>
      <c r="G8" s="12" t="s">
        <v>106</v>
      </c>
      <c r="H8" s="14">
        <v>909</v>
      </c>
      <c r="I8" s="14">
        <v>4000</v>
      </c>
      <c r="J8" s="18">
        <f t="shared" si="0"/>
        <v>0.22725000000000001</v>
      </c>
    </row>
    <row r="9" spans="2:10" ht="24">
      <c r="B9" s="19" t="s">
        <v>115</v>
      </c>
      <c r="C9" s="12" t="s">
        <v>9</v>
      </c>
      <c r="D9" s="6" t="s">
        <v>25</v>
      </c>
      <c r="E9" s="6" t="s">
        <v>105</v>
      </c>
      <c r="F9" s="16">
        <v>1</v>
      </c>
      <c r="G9" s="12" t="s">
        <v>106</v>
      </c>
      <c r="H9" s="14">
        <v>909</v>
      </c>
      <c r="I9" s="14">
        <v>1700</v>
      </c>
      <c r="J9" s="20">
        <f t="shared" si="0"/>
        <v>0.53470588235294114</v>
      </c>
    </row>
    <row r="10" spans="2:10" ht="24">
      <c r="B10" s="19" t="s">
        <v>116</v>
      </c>
      <c r="C10" s="12" t="s">
        <v>65</v>
      </c>
      <c r="D10" s="6" t="s">
        <v>25</v>
      </c>
      <c r="E10" s="6" t="s">
        <v>105</v>
      </c>
      <c r="F10" s="16">
        <v>1</v>
      </c>
      <c r="G10" s="12" t="s">
        <v>106</v>
      </c>
      <c r="H10" s="14">
        <v>909</v>
      </c>
      <c r="I10" s="14">
        <v>2000</v>
      </c>
      <c r="J10" s="20">
        <f t="shared" si="0"/>
        <v>0.45450000000000002</v>
      </c>
    </row>
    <row r="11" spans="2:10" ht="24">
      <c r="B11" s="19" t="s">
        <v>117</v>
      </c>
      <c r="C11" s="12" t="s">
        <v>118</v>
      </c>
      <c r="D11" s="6" t="s">
        <v>90</v>
      </c>
      <c r="E11" s="6" t="s">
        <v>119</v>
      </c>
      <c r="F11" s="16">
        <v>1</v>
      </c>
      <c r="G11" s="12" t="s">
        <v>106</v>
      </c>
      <c r="H11" s="14">
        <v>4000</v>
      </c>
      <c r="I11" s="14">
        <v>13000</v>
      </c>
      <c r="J11" s="20">
        <f t="shared" si="0"/>
        <v>0.30769230769230771</v>
      </c>
    </row>
    <row r="12" spans="2:10" ht="24">
      <c r="B12" s="67" t="s">
        <v>120</v>
      </c>
      <c r="C12" s="12" t="s">
        <v>121</v>
      </c>
      <c r="D12" s="6" t="s">
        <v>90</v>
      </c>
      <c r="E12" s="6" t="s">
        <v>105</v>
      </c>
      <c r="F12" s="16">
        <v>1</v>
      </c>
      <c r="G12" s="12" t="s">
        <v>42</v>
      </c>
      <c r="H12" s="14">
        <v>0</v>
      </c>
      <c r="I12" s="14">
        <v>7400</v>
      </c>
      <c r="J12" s="17">
        <f t="shared" si="0"/>
        <v>0</v>
      </c>
    </row>
    <row r="13" spans="2:10" ht="24">
      <c r="B13" s="67"/>
      <c r="C13" s="12" t="s">
        <v>122</v>
      </c>
      <c r="D13" s="6" t="s">
        <v>38</v>
      </c>
      <c r="E13" s="6" t="s">
        <v>123</v>
      </c>
      <c r="F13" s="16">
        <v>1</v>
      </c>
      <c r="G13" s="12" t="s">
        <v>42</v>
      </c>
      <c r="H13" s="14">
        <v>0</v>
      </c>
      <c r="I13" s="14">
        <v>2200</v>
      </c>
      <c r="J13" s="17">
        <v>0</v>
      </c>
    </row>
    <row r="14" spans="2:10" ht="45" customHeight="1">
      <c r="B14" s="67" t="s">
        <v>124</v>
      </c>
      <c r="C14" s="12" t="s">
        <v>125</v>
      </c>
      <c r="D14" s="6" t="s">
        <v>25</v>
      </c>
      <c r="E14" s="6" t="s">
        <v>126</v>
      </c>
      <c r="F14" s="16">
        <v>1</v>
      </c>
      <c r="G14" s="12" t="s">
        <v>127</v>
      </c>
      <c r="H14" s="14">
        <v>1250</v>
      </c>
      <c r="I14" s="14">
        <v>14500</v>
      </c>
      <c r="J14" s="15">
        <f>H14/I14</f>
        <v>8.6206896551724144E-2</v>
      </c>
    </row>
    <row r="15" spans="2:10" ht="45" customHeight="1">
      <c r="B15" s="67"/>
      <c r="C15" s="12" t="s">
        <v>128</v>
      </c>
      <c r="D15" s="6" t="s">
        <v>25</v>
      </c>
      <c r="E15" s="6" t="s">
        <v>129</v>
      </c>
      <c r="F15" s="16">
        <v>1</v>
      </c>
      <c r="G15" s="12" t="s">
        <v>130</v>
      </c>
      <c r="H15" s="14">
        <v>1250</v>
      </c>
      <c r="I15" s="14">
        <v>14500</v>
      </c>
      <c r="J15" s="15">
        <f>H15/I15</f>
        <v>8.6206896551724144E-2</v>
      </c>
    </row>
    <row r="16" spans="2:10">
      <c r="B16" s="63" t="s">
        <v>45</v>
      </c>
      <c r="C16" s="63"/>
      <c r="D16" s="63"/>
      <c r="E16" s="63"/>
      <c r="F16" s="63"/>
      <c r="G16" s="63"/>
      <c r="H16" s="63"/>
      <c r="I16" s="63"/>
    </row>
  </sheetData>
  <mergeCells count="10">
    <mergeCell ref="B6:B7"/>
    <mergeCell ref="B12:B13"/>
    <mergeCell ref="B14:B15"/>
    <mergeCell ref="B16:I16"/>
    <mergeCell ref="B2:I2"/>
    <mergeCell ref="B3:B4"/>
    <mergeCell ref="C3:C4"/>
    <mergeCell ref="D3:D4"/>
    <mergeCell ref="E3:F3"/>
    <mergeCell ref="G3:G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05EC7-2777-48F2-8DDA-82E73A18CF04}">
  <dimension ref="B2:M15"/>
  <sheetViews>
    <sheetView zoomScaleNormal="100" workbookViewId="0">
      <selection activeCell="A7" sqref="A7"/>
    </sheetView>
  </sheetViews>
  <sheetFormatPr defaultColWidth="13" defaultRowHeight="15"/>
  <cols>
    <col min="1" max="1" width="10.140625" customWidth="1"/>
    <col min="2" max="2" width="26.42578125" bestFit="1" customWidth="1"/>
    <col min="3" max="3" width="27.42578125" customWidth="1"/>
    <col min="4" max="4" width="18.5703125" customWidth="1"/>
    <col min="5" max="6" width="14.5703125" customWidth="1"/>
    <col min="7" max="7" width="13.5703125" customWidth="1"/>
    <col min="8" max="8" width="5" customWidth="1"/>
    <col min="9" max="9" width="29.28515625" bestFit="1" customWidth="1"/>
    <col min="11" max="11" width="13" customWidth="1"/>
    <col min="13" max="13" width="9.85546875" customWidth="1"/>
    <col min="14" max="14" width="6.85546875" customWidth="1"/>
  </cols>
  <sheetData>
    <row r="2" spans="2:13">
      <c r="B2" s="69" t="s">
        <v>131</v>
      </c>
      <c r="C2" s="70"/>
      <c r="D2" s="70"/>
      <c r="E2" s="70"/>
      <c r="F2" s="70"/>
      <c r="G2" s="70"/>
    </row>
    <row r="3" spans="2:13" ht="28.5" customHeight="1">
      <c r="B3" s="59" t="s">
        <v>93</v>
      </c>
      <c r="C3" s="59" t="s">
        <v>94</v>
      </c>
      <c r="D3" s="59" t="s">
        <v>95</v>
      </c>
      <c r="E3" s="1" t="s">
        <v>132</v>
      </c>
      <c r="F3" s="1" t="s">
        <v>133</v>
      </c>
      <c r="G3" s="1" t="s">
        <v>98</v>
      </c>
      <c r="I3" s="59" t="s">
        <v>94</v>
      </c>
      <c r="J3" s="1" t="s">
        <v>132</v>
      </c>
      <c r="K3" s="1" t="s">
        <v>133</v>
      </c>
      <c r="L3" s="1" t="s">
        <v>98</v>
      </c>
      <c r="M3" s="59" t="s">
        <v>134</v>
      </c>
    </row>
    <row r="4" spans="2:13" ht="15.75" customHeight="1">
      <c r="B4" s="59"/>
      <c r="C4" s="59"/>
      <c r="D4" s="59"/>
      <c r="E4" s="1" t="s">
        <v>102</v>
      </c>
      <c r="F4" s="1" t="s">
        <v>102</v>
      </c>
      <c r="G4" s="1" t="s">
        <v>102</v>
      </c>
      <c r="I4" s="59"/>
      <c r="J4" s="1" t="s">
        <v>102</v>
      </c>
      <c r="K4" s="1" t="s">
        <v>102</v>
      </c>
      <c r="L4" s="1" t="s">
        <v>102</v>
      </c>
      <c r="M4" s="59"/>
    </row>
    <row r="5" spans="2:13">
      <c r="B5" s="11" t="s">
        <v>104</v>
      </c>
      <c r="C5" s="12" t="s">
        <v>6</v>
      </c>
      <c r="D5" s="6" t="s">
        <v>25</v>
      </c>
      <c r="E5" s="21">
        <v>15000</v>
      </c>
      <c r="F5" s="21">
        <v>34000</v>
      </c>
      <c r="G5" s="14">
        <v>30000</v>
      </c>
      <c r="I5" s="22" t="s">
        <v>6</v>
      </c>
      <c r="J5" s="23">
        <v>15000</v>
      </c>
      <c r="K5" s="23">
        <v>34000</v>
      </c>
      <c r="L5" s="14">
        <v>30000</v>
      </c>
      <c r="M5" s="24">
        <f>K5/J5*100-100</f>
        <v>126.66666666666666</v>
      </c>
    </row>
    <row r="6" spans="2:13" ht="22.5" customHeight="1">
      <c r="B6" s="67" t="s">
        <v>107</v>
      </c>
      <c r="C6" s="12" t="s">
        <v>58</v>
      </c>
      <c r="D6" s="6" t="s">
        <v>108</v>
      </c>
      <c r="E6" s="21">
        <v>2700</v>
      </c>
      <c r="F6" s="21">
        <v>9360</v>
      </c>
      <c r="G6" s="14">
        <v>9360</v>
      </c>
      <c r="I6" s="12" t="s">
        <v>58</v>
      </c>
      <c r="J6" s="21">
        <v>2700</v>
      </c>
      <c r="K6" s="21">
        <v>9360</v>
      </c>
      <c r="L6" s="14">
        <v>9360</v>
      </c>
      <c r="M6" s="24">
        <f t="shared" ref="M6:M15" si="0">K6/J6*100-100</f>
        <v>246.66666666666669</v>
      </c>
    </row>
    <row r="7" spans="2:13" ht="33" customHeight="1">
      <c r="B7" s="67"/>
      <c r="C7" s="12" t="s">
        <v>110</v>
      </c>
      <c r="D7" s="6" t="s">
        <v>90</v>
      </c>
      <c r="E7" s="21">
        <v>7000</v>
      </c>
      <c r="F7" s="21">
        <v>10000</v>
      </c>
      <c r="G7" s="14">
        <v>9000</v>
      </c>
      <c r="I7" s="12" t="s">
        <v>110</v>
      </c>
      <c r="J7" s="21">
        <v>7000</v>
      </c>
      <c r="K7" s="21">
        <v>10000</v>
      </c>
      <c r="L7" s="14">
        <v>9000</v>
      </c>
      <c r="M7" s="25">
        <f t="shared" si="0"/>
        <v>42.857142857142861</v>
      </c>
    </row>
    <row r="8" spans="2:13">
      <c r="B8" s="11" t="s">
        <v>113</v>
      </c>
      <c r="C8" s="12" t="s">
        <v>114</v>
      </c>
      <c r="D8" s="6" t="s">
        <v>25</v>
      </c>
      <c r="E8" s="26">
        <v>2000</v>
      </c>
      <c r="F8" s="26">
        <v>4000</v>
      </c>
      <c r="G8" s="14">
        <v>4000</v>
      </c>
      <c r="I8" s="12" t="s">
        <v>114</v>
      </c>
      <c r="J8" s="26">
        <v>2000</v>
      </c>
      <c r="K8" s="26">
        <v>4000</v>
      </c>
      <c r="L8" s="14">
        <v>4000</v>
      </c>
      <c r="M8" s="27">
        <f t="shared" si="0"/>
        <v>100</v>
      </c>
    </row>
    <row r="9" spans="2:13" ht="25.5" customHeight="1">
      <c r="B9" s="11" t="s">
        <v>115</v>
      </c>
      <c r="C9" s="12" t="s">
        <v>9</v>
      </c>
      <c r="D9" s="6" t="s">
        <v>25</v>
      </c>
      <c r="E9" s="21">
        <v>900</v>
      </c>
      <c r="F9" s="14">
        <v>2500</v>
      </c>
      <c r="G9" s="14">
        <v>1700</v>
      </c>
      <c r="I9" s="12" t="s">
        <v>9</v>
      </c>
      <c r="J9" s="21">
        <v>900</v>
      </c>
      <c r="K9" s="14">
        <v>2500</v>
      </c>
      <c r="L9" s="14">
        <v>1700</v>
      </c>
      <c r="M9" s="24">
        <f t="shared" si="0"/>
        <v>177.77777777777777</v>
      </c>
    </row>
    <row r="10" spans="2:13" ht="15.75" customHeight="1">
      <c r="B10" s="11" t="s">
        <v>116</v>
      </c>
      <c r="C10" s="12" t="s">
        <v>65</v>
      </c>
      <c r="D10" s="6" t="s">
        <v>25</v>
      </c>
      <c r="E10" s="21">
        <v>1500</v>
      </c>
      <c r="F10" s="14">
        <v>2500</v>
      </c>
      <c r="G10" s="14">
        <v>2000</v>
      </c>
      <c r="I10" s="12" t="s">
        <v>65</v>
      </c>
      <c r="J10" s="21">
        <v>1500</v>
      </c>
      <c r="K10" s="14">
        <v>2500</v>
      </c>
      <c r="L10" s="14">
        <v>2000</v>
      </c>
      <c r="M10" s="27">
        <f t="shared" si="0"/>
        <v>66.666666666666686</v>
      </c>
    </row>
    <row r="11" spans="2:13" ht="24">
      <c r="B11" s="19" t="s">
        <v>117</v>
      </c>
      <c r="C11" s="12" t="s">
        <v>118</v>
      </c>
      <c r="D11" s="6" t="s">
        <v>90</v>
      </c>
      <c r="E11" s="21">
        <v>8000</v>
      </c>
      <c r="F11" s="21">
        <v>14000</v>
      </c>
      <c r="G11" s="14">
        <v>13000</v>
      </c>
      <c r="I11" s="12" t="s">
        <v>118</v>
      </c>
      <c r="J11" s="21">
        <v>8000</v>
      </c>
      <c r="K11" s="21">
        <v>14000</v>
      </c>
      <c r="L11" s="14">
        <v>13000</v>
      </c>
      <c r="M11" s="27">
        <f t="shared" si="0"/>
        <v>75</v>
      </c>
    </row>
    <row r="12" spans="2:13" ht="24">
      <c r="B12" s="67" t="s">
        <v>120</v>
      </c>
      <c r="C12" s="12" t="s">
        <v>121</v>
      </c>
      <c r="D12" s="6" t="s">
        <v>90</v>
      </c>
      <c r="E12" s="21">
        <v>5400</v>
      </c>
      <c r="F12" s="21">
        <v>7800</v>
      </c>
      <c r="G12" s="14">
        <v>7400</v>
      </c>
      <c r="I12" s="12" t="s">
        <v>121</v>
      </c>
      <c r="J12" s="21">
        <v>5400</v>
      </c>
      <c r="K12" s="21">
        <v>7800</v>
      </c>
      <c r="L12" s="14">
        <v>7400</v>
      </c>
      <c r="M12" s="25">
        <f t="shared" si="0"/>
        <v>44.444444444444429</v>
      </c>
    </row>
    <row r="13" spans="2:13" ht="24">
      <c r="B13" s="67"/>
      <c r="C13" s="12" t="s">
        <v>122</v>
      </c>
      <c r="D13" s="6" t="s">
        <v>38</v>
      </c>
      <c r="E13" s="21">
        <v>2150</v>
      </c>
      <c r="F13" s="14">
        <v>2350</v>
      </c>
      <c r="G13" s="14">
        <v>2200</v>
      </c>
      <c r="I13" s="12" t="s">
        <v>122</v>
      </c>
      <c r="J13" s="21">
        <v>2150</v>
      </c>
      <c r="K13" s="14">
        <v>2350</v>
      </c>
      <c r="L13" s="14">
        <v>2200</v>
      </c>
      <c r="M13" s="25">
        <f t="shared" si="0"/>
        <v>9.3023255813953369</v>
      </c>
    </row>
    <row r="14" spans="2:13" ht="15.75" customHeight="1">
      <c r="B14" s="67" t="s">
        <v>124</v>
      </c>
      <c r="C14" s="12" t="s">
        <v>125</v>
      </c>
      <c r="D14" s="6" t="s">
        <v>25</v>
      </c>
      <c r="E14" s="21">
        <v>9500</v>
      </c>
      <c r="F14" s="21">
        <v>16000</v>
      </c>
      <c r="G14" s="14">
        <v>14500</v>
      </c>
      <c r="I14" s="12" t="s">
        <v>125</v>
      </c>
      <c r="J14" s="21">
        <v>9500</v>
      </c>
      <c r="K14" s="21">
        <v>16000</v>
      </c>
      <c r="L14" s="14">
        <v>14500</v>
      </c>
      <c r="M14" s="27">
        <f t="shared" si="0"/>
        <v>68.421052631578931</v>
      </c>
    </row>
    <row r="15" spans="2:13" ht="15.75" customHeight="1">
      <c r="B15" s="67"/>
      <c r="C15" s="12" t="s">
        <v>128</v>
      </c>
      <c r="D15" s="6" t="s">
        <v>25</v>
      </c>
      <c r="E15" s="21">
        <v>9500</v>
      </c>
      <c r="F15" s="14">
        <v>14500</v>
      </c>
      <c r="G15" s="14">
        <v>14500</v>
      </c>
      <c r="I15" s="12" t="s">
        <v>128</v>
      </c>
      <c r="J15" s="21">
        <v>9500</v>
      </c>
      <c r="K15" s="14">
        <v>14500</v>
      </c>
      <c r="L15" s="14">
        <v>14500</v>
      </c>
      <c r="M15" s="27">
        <f t="shared" si="0"/>
        <v>52.631578947368439</v>
      </c>
    </row>
  </sheetData>
  <mergeCells count="9">
    <mergeCell ref="B2:G2"/>
    <mergeCell ref="B3:B4"/>
    <mergeCell ref="C3:C4"/>
    <mergeCell ref="D3:D4"/>
    <mergeCell ref="I3:I4"/>
    <mergeCell ref="M3:M4"/>
    <mergeCell ref="B6:B7"/>
    <mergeCell ref="B12:B13"/>
    <mergeCell ref="B14:B15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BD3F-F112-4A5A-B794-858057555E19}">
  <dimension ref="A2:I31"/>
  <sheetViews>
    <sheetView zoomScaleNormal="100" workbookViewId="0">
      <selection activeCell="A18" sqref="A18"/>
    </sheetView>
  </sheetViews>
  <sheetFormatPr defaultColWidth="13" defaultRowHeight="15"/>
  <cols>
    <col min="1" max="1" width="32" bestFit="1" customWidth="1"/>
    <col min="2" max="6" width="13.7109375" bestFit="1" customWidth="1"/>
    <col min="9" max="9" width="13.85546875" bestFit="1" customWidth="1"/>
  </cols>
  <sheetData>
    <row r="2" spans="1:9">
      <c r="A2" s="28" t="s">
        <v>135</v>
      </c>
      <c r="B2" s="29">
        <v>2019</v>
      </c>
      <c r="C2" s="29">
        <v>2020</v>
      </c>
      <c r="D2" s="29">
        <v>2021</v>
      </c>
      <c r="E2" s="29">
        <v>2022</v>
      </c>
      <c r="F2" s="29">
        <v>2023</v>
      </c>
      <c r="G2" s="29" t="s">
        <v>136</v>
      </c>
      <c r="H2" s="29" t="s">
        <v>137</v>
      </c>
    </row>
    <row r="3" spans="1:9">
      <c r="A3" s="30" t="s">
        <v>138</v>
      </c>
      <c r="B3" s="31">
        <v>1979</v>
      </c>
      <c r="C3" s="31">
        <v>2822</v>
      </c>
      <c r="D3" s="31">
        <v>3406</v>
      </c>
      <c r="E3" s="31">
        <v>3389</v>
      </c>
      <c r="F3" s="31">
        <v>3660</v>
      </c>
      <c r="G3" s="31">
        <v>3051</v>
      </c>
      <c r="H3" s="31">
        <f>(+B3+C3+D3+E3+F3)/5</f>
        <v>3051.2</v>
      </c>
      <c r="I3" s="32"/>
    </row>
    <row r="4" spans="1:9">
      <c r="A4" s="30" t="s">
        <v>9</v>
      </c>
      <c r="B4" s="31">
        <v>1581</v>
      </c>
      <c r="C4" s="31">
        <v>1255</v>
      </c>
      <c r="D4" s="31">
        <v>1206</v>
      </c>
      <c r="E4" s="31">
        <v>2194</v>
      </c>
      <c r="F4" s="31">
        <v>2802</v>
      </c>
      <c r="G4" s="31">
        <v>1808</v>
      </c>
      <c r="H4" s="31">
        <f>(+B4+C4+D4+E4+F4)/5</f>
        <v>1807.6</v>
      </c>
      <c r="I4" s="32"/>
    </row>
    <row r="5" spans="1:9">
      <c r="A5" s="30" t="s">
        <v>65</v>
      </c>
      <c r="B5" s="31">
        <v>1477</v>
      </c>
      <c r="C5" s="31">
        <v>891</v>
      </c>
      <c r="D5" s="31">
        <v>1214</v>
      </c>
      <c r="E5" s="31">
        <v>2769</v>
      </c>
      <c r="F5" s="31">
        <v>1802</v>
      </c>
      <c r="G5" s="31">
        <v>1631</v>
      </c>
      <c r="H5" s="31">
        <f t="shared" ref="H5:H12" si="0">(+B5+C5+D5+E5+F5)/5</f>
        <v>1630.6</v>
      </c>
      <c r="I5" s="32"/>
    </row>
    <row r="6" spans="1:9">
      <c r="A6" s="30" t="s">
        <v>139</v>
      </c>
      <c r="B6" s="31">
        <v>11714</v>
      </c>
      <c r="C6" s="31">
        <v>13468</v>
      </c>
      <c r="D6" s="31">
        <v>13006</v>
      </c>
      <c r="E6" s="31">
        <v>11886</v>
      </c>
      <c r="F6" s="31">
        <v>13208</v>
      </c>
      <c r="G6" s="31">
        <v>12656</v>
      </c>
      <c r="H6" s="31">
        <f t="shared" si="0"/>
        <v>12656.4</v>
      </c>
      <c r="I6" s="32"/>
    </row>
    <row r="7" spans="1:9">
      <c r="A7" s="30" t="s">
        <v>140</v>
      </c>
      <c r="B7" s="31">
        <v>11175</v>
      </c>
      <c r="C7" s="31">
        <v>10052</v>
      </c>
      <c r="D7" s="31">
        <v>14095</v>
      </c>
      <c r="E7" s="31">
        <v>16384</v>
      </c>
      <c r="F7" s="31">
        <v>19214</v>
      </c>
      <c r="G7" s="31">
        <v>14184</v>
      </c>
      <c r="H7" s="31">
        <f t="shared" si="0"/>
        <v>14184</v>
      </c>
      <c r="I7" s="32"/>
    </row>
    <row r="8" spans="1:9">
      <c r="A8" s="33" t="s">
        <v>122</v>
      </c>
      <c r="B8" s="31">
        <v>1060</v>
      </c>
      <c r="C8" s="31">
        <v>1136</v>
      </c>
      <c r="D8" s="31">
        <v>1226</v>
      </c>
      <c r="E8" s="31">
        <v>1897</v>
      </c>
      <c r="F8" s="31">
        <v>2238</v>
      </c>
      <c r="G8" s="31">
        <v>1511</v>
      </c>
      <c r="H8" s="31">
        <f t="shared" si="0"/>
        <v>1511.4</v>
      </c>
      <c r="I8" s="32"/>
    </row>
    <row r="9" spans="1:9">
      <c r="A9" s="34" t="s">
        <v>141</v>
      </c>
      <c r="B9" s="31">
        <v>6578</v>
      </c>
      <c r="C9" s="31">
        <v>8083</v>
      </c>
      <c r="D9" s="31">
        <v>7795</v>
      </c>
      <c r="E9" s="31">
        <v>8802</v>
      </c>
      <c r="F9" s="31">
        <v>11985</v>
      </c>
      <c r="G9" s="31">
        <v>8649</v>
      </c>
      <c r="H9" s="31">
        <f t="shared" si="0"/>
        <v>8648.6</v>
      </c>
      <c r="I9" s="32"/>
    </row>
    <row r="10" spans="1:9">
      <c r="A10" s="34" t="s">
        <v>142</v>
      </c>
      <c r="B10" s="35">
        <v>6296</v>
      </c>
      <c r="C10" s="35">
        <v>8383</v>
      </c>
      <c r="D10" s="35">
        <v>12158</v>
      </c>
      <c r="E10" s="35">
        <v>17209</v>
      </c>
      <c r="F10" s="35">
        <v>13004</v>
      </c>
      <c r="G10" s="31">
        <f>AVERAGE(B10:F10)</f>
        <v>11410</v>
      </c>
      <c r="H10" s="31">
        <f t="shared" si="0"/>
        <v>11410</v>
      </c>
      <c r="I10" s="32"/>
    </row>
    <row r="11" spans="1:9">
      <c r="A11" s="34" t="s">
        <v>143</v>
      </c>
      <c r="B11" s="31">
        <v>6411</v>
      </c>
      <c r="C11" s="31">
        <v>6629</v>
      </c>
      <c r="D11" s="31">
        <v>8407</v>
      </c>
      <c r="E11" s="31">
        <v>9786</v>
      </c>
      <c r="F11" s="31">
        <v>11087</v>
      </c>
      <c r="G11" s="31">
        <v>8464</v>
      </c>
      <c r="H11" s="31">
        <f t="shared" si="0"/>
        <v>8464</v>
      </c>
      <c r="I11" s="32"/>
    </row>
    <row r="12" spans="1:9">
      <c r="A12" s="34" t="s">
        <v>144</v>
      </c>
      <c r="B12" s="31">
        <v>4384</v>
      </c>
      <c r="C12" s="31">
        <v>4667</v>
      </c>
      <c r="D12" s="31">
        <v>6470</v>
      </c>
      <c r="E12" s="31">
        <v>8027</v>
      </c>
      <c r="F12" s="31">
        <v>7835</v>
      </c>
      <c r="G12" s="31">
        <v>6277</v>
      </c>
      <c r="H12" s="31">
        <f t="shared" si="0"/>
        <v>6276.6</v>
      </c>
      <c r="I12" s="32"/>
    </row>
    <row r="13" spans="1:9" ht="17.25" customHeight="1">
      <c r="A13" s="34" t="s">
        <v>145</v>
      </c>
      <c r="B13" s="31">
        <v>5174</v>
      </c>
      <c r="C13" s="31">
        <v>5481</v>
      </c>
      <c r="D13" s="31">
        <v>7564</v>
      </c>
      <c r="E13" s="31">
        <v>8609</v>
      </c>
      <c r="F13" s="31">
        <v>9687</v>
      </c>
      <c r="G13" s="31">
        <v>7303</v>
      </c>
      <c r="H13" s="31">
        <f>(+B13+C13+D13+E13+F13)/5</f>
        <v>7303</v>
      </c>
      <c r="I13" s="32"/>
    </row>
    <row r="14" spans="1:9" ht="15.75" thickBot="1">
      <c r="A14" s="36"/>
      <c r="B14" s="36"/>
      <c r="C14" s="36"/>
      <c r="D14" s="36"/>
      <c r="E14" s="36"/>
      <c r="F14" s="36"/>
      <c r="G14" s="36"/>
      <c r="H14" s="36"/>
    </row>
    <row r="15" spans="1:9">
      <c r="A15" s="37" t="s">
        <v>146</v>
      </c>
      <c r="B15" s="36"/>
      <c r="C15" s="36"/>
      <c r="D15" s="36"/>
      <c r="E15" s="36"/>
      <c r="F15" s="36"/>
      <c r="G15" s="36"/>
      <c r="H15" s="36"/>
    </row>
    <row r="16" spans="1:9">
      <c r="A16" s="38" t="s">
        <v>147</v>
      </c>
      <c r="B16" s="36"/>
      <c r="C16" s="36"/>
      <c r="D16" s="36"/>
      <c r="E16" s="36"/>
      <c r="F16" s="36"/>
      <c r="G16" s="36"/>
      <c r="H16" s="36"/>
    </row>
    <row r="17" spans="1:8">
      <c r="A17" s="39" t="s">
        <v>148</v>
      </c>
      <c r="C17" s="36"/>
      <c r="D17" s="36"/>
      <c r="E17" s="36"/>
      <c r="F17" s="36"/>
      <c r="G17" s="36"/>
      <c r="H17" s="36"/>
    </row>
    <row r="18" spans="1:8" ht="36.75" thickBot="1">
      <c r="A18" s="40" t="s">
        <v>149</v>
      </c>
      <c r="C18" s="36"/>
      <c r="D18" s="36"/>
      <c r="E18" s="36"/>
      <c r="F18" s="36"/>
      <c r="G18" s="36"/>
      <c r="H18" s="36"/>
    </row>
    <row r="20" spans="1:8">
      <c r="A20" s="29" t="s">
        <v>94</v>
      </c>
      <c r="B20" s="29" t="s">
        <v>136</v>
      </c>
    </row>
    <row r="21" spans="1:8">
      <c r="A21" s="41" t="s">
        <v>65</v>
      </c>
      <c r="B21" s="31">
        <v>1631</v>
      </c>
    </row>
    <row r="22" spans="1:8">
      <c r="A22" s="41" t="s">
        <v>9</v>
      </c>
      <c r="B22" s="31">
        <v>1808</v>
      </c>
    </row>
    <row r="23" spans="1:8">
      <c r="A23" s="41" t="s">
        <v>138</v>
      </c>
      <c r="B23" s="31">
        <v>3051</v>
      </c>
    </row>
    <row r="24" spans="1:8">
      <c r="A24" s="41" t="s">
        <v>6</v>
      </c>
      <c r="B24" s="31">
        <v>8649</v>
      </c>
    </row>
    <row r="25" spans="1:8">
      <c r="A25" s="41" t="s">
        <v>58</v>
      </c>
      <c r="B25" s="31">
        <v>11410</v>
      </c>
    </row>
    <row r="26" spans="1:8">
      <c r="A26" s="41" t="s">
        <v>140</v>
      </c>
      <c r="B26" s="31">
        <v>14184</v>
      </c>
    </row>
    <row r="27" spans="1:8">
      <c r="A27" s="41" t="s">
        <v>139</v>
      </c>
      <c r="B27" s="31">
        <v>12656</v>
      </c>
    </row>
    <row r="28" spans="1:8">
      <c r="A28" s="41" t="s">
        <v>150</v>
      </c>
      <c r="B28" s="31">
        <v>8464</v>
      </c>
    </row>
    <row r="29" spans="1:8">
      <c r="A29" s="41" t="s">
        <v>151</v>
      </c>
      <c r="B29" s="31">
        <v>7303</v>
      </c>
    </row>
    <row r="30" spans="1:8">
      <c r="A30" s="41" t="s">
        <v>152</v>
      </c>
      <c r="B30" s="31">
        <v>6277</v>
      </c>
    </row>
    <row r="31" spans="1:8">
      <c r="A31" s="41" t="s">
        <v>153</v>
      </c>
      <c r="B31" s="31">
        <v>1511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E053D-2D88-4A74-9A05-4DFB0C3FCE52}">
  <dimension ref="B2:H39"/>
  <sheetViews>
    <sheetView topLeftCell="A7" zoomScale="90" zoomScaleNormal="90" workbookViewId="0">
      <selection activeCell="E35" sqref="E35"/>
    </sheetView>
  </sheetViews>
  <sheetFormatPr defaultColWidth="13" defaultRowHeight="15"/>
  <cols>
    <col min="1" max="1" width="7.28515625" customWidth="1"/>
    <col min="2" max="2" width="30.5703125" customWidth="1"/>
    <col min="3" max="8" width="13" customWidth="1"/>
  </cols>
  <sheetData>
    <row r="2" spans="2:8" ht="15" customHeight="1">
      <c r="B2" s="42" t="s">
        <v>135</v>
      </c>
      <c r="C2" s="42">
        <v>2019</v>
      </c>
      <c r="D2" s="42">
        <v>2020</v>
      </c>
      <c r="E2" s="42">
        <v>2021</v>
      </c>
      <c r="F2" s="42">
        <v>2022</v>
      </c>
      <c r="G2" s="42">
        <v>2023</v>
      </c>
      <c r="H2" s="42" t="s">
        <v>136</v>
      </c>
    </row>
    <row r="3" spans="2:8">
      <c r="B3" s="30" t="s">
        <v>138</v>
      </c>
      <c r="C3" s="31">
        <v>1979</v>
      </c>
      <c r="D3" s="31">
        <v>2822</v>
      </c>
      <c r="E3" s="31">
        <v>3406</v>
      </c>
      <c r="F3" s="31">
        <v>3389</v>
      </c>
      <c r="G3" s="31">
        <v>3660</v>
      </c>
      <c r="H3" s="31">
        <v>8649</v>
      </c>
    </row>
    <row r="4" spans="2:8">
      <c r="B4" s="30" t="s">
        <v>9</v>
      </c>
      <c r="C4" s="31">
        <v>1581</v>
      </c>
      <c r="D4" s="31">
        <v>1255</v>
      </c>
      <c r="E4" s="31">
        <v>1206</v>
      </c>
      <c r="F4" s="31">
        <v>2194</v>
      </c>
      <c r="G4" s="31">
        <v>2802</v>
      </c>
      <c r="H4" s="31">
        <v>1808</v>
      </c>
    </row>
    <row r="5" spans="2:8">
      <c r="B5" s="30" t="s">
        <v>65</v>
      </c>
      <c r="C5" s="31">
        <v>1477</v>
      </c>
      <c r="D5" s="31">
        <v>891</v>
      </c>
      <c r="E5" s="31">
        <v>1214</v>
      </c>
      <c r="F5" s="31">
        <v>2769</v>
      </c>
      <c r="G5" s="31">
        <v>1802</v>
      </c>
      <c r="H5" s="31">
        <v>3051</v>
      </c>
    </row>
    <row r="6" spans="2:8">
      <c r="B6" s="30" t="s">
        <v>139</v>
      </c>
      <c r="C6" s="31">
        <v>11714</v>
      </c>
      <c r="D6" s="31">
        <v>13468</v>
      </c>
      <c r="E6" s="31">
        <v>13006</v>
      </c>
      <c r="F6" s="31">
        <v>11886</v>
      </c>
      <c r="G6" s="31">
        <v>13208</v>
      </c>
      <c r="H6" s="31">
        <v>21685</v>
      </c>
    </row>
    <row r="7" spans="2:8">
      <c r="B7" s="30" t="s">
        <v>140</v>
      </c>
      <c r="C7" s="31">
        <v>11175</v>
      </c>
      <c r="D7" s="31">
        <v>10052</v>
      </c>
      <c r="E7" s="31">
        <v>14095</v>
      </c>
      <c r="F7" s="31">
        <v>16384</v>
      </c>
      <c r="G7" s="31">
        <v>19214</v>
      </c>
      <c r="H7" s="31">
        <v>1631</v>
      </c>
    </row>
    <row r="8" spans="2:8">
      <c r="B8" s="33" t="s">
        <v>122</v>
      </c>
      <c r="C8" s="31">
        <v>1060</v>
      </c>
      <c r="D8" s="31">
        <v>1136</v>
      </c>
      <c r="E8" s="31">
        <v>1226</v>
      </c>
      <c r="F8" s="31">
        <v>1897</v>
      </c>
      <c r="G8" s="31">
        <v>2238</v>
      </c>
      <c r="H8" s="31">
        <v>6277</v>
      </c>
    </row>
    <row r="9" spans="2:8">
      <c r="B9" s="34" t="s">
        <v>141</v>
      </c>
      <c r="C9" s="31">
        <v>6578</v>
      </c>
      <c r="D9" s="31">
        <v>8083</v>
      </c>
      <c r="E9" s="31">
        <v>7795</v>
      </c>
      <c r="F9" s="31">
        <v>8802</v>
      </c>
      <c r="G9" s="31">
        <v>11985</v>
      </c>
      <c r="H9" s="31">
        <v>1511</v>
      </c>
    </row>
    <row r="10" spans="2:8">
      <c r="B10" s="34" t="s">
        <v>142</v>
      </c>
      <c r="C10" s="35">
        <v>6296</v>
      </c>
      <c r="D10" s="35">
        <v>8383</v>
      </c>
      <c r="E10" s="35">
        <v>12158</v>
      </c>
      <c r="F10" s="35">
        <v>17209</v>
      </c>
      <c r="G10" s="35">
        <v>13004</v>
      </c>
      <c r="H10" s="31">
        <v>12656</v>
      </c>
    </row>
    <row r="11" spans="2:8">
      <c r="B11" s="34" t="s">
        <v>143</v>
      </c>
      <c r="C11" s="31">
        <v>6411</v>
      </c>
      <c r="D11" s="31">
        <v>6629</v>
      </c>
      <c r="E11" s="31">
        <v>8407</v>
      </c>
      <c r="F11" s="31">
        <v>9786</v>
      </c>
      <c r="G11" s="31">
        <v>11087</v>
      </c>
      <c r="H11" s="31">
        <v>14184</v>
      </c>
    </row>
    <row r="12" spans="2:8">
      <c r="B12" s="34" t="s">
        <v>144</v>
      </c>
      <c r="C12" s="31">
        <v>4384</v>
      </c>
      <c r="D12" s="31">
        <v>4667</v>
      </c>
      <c r="E12" s="31">
        <v>6470</v>
      </c>
      <c r="F12" s="31">
        <v>8027</v>
      </c>
      <c r="G12" s="31">
        <v>7835</v>
      </c>
      <c r="H12" s="31">
        <v>8464</v>
      </c>
    </row>
    <row r="13" spans="2:8">
      <c r="B13" s="34" t="s">
        <v>145</v>
      </c>
      <c r="C13" s="31">
        <v>5174</v>
      </c>
      <c r="D13" s="31">
        <v>5481</v>
      </c>
      <c r="E13" s="31">
        <v>7564</v>
      </c>
      <c r="F13" s="31">
        <v>8609</v>
      </c>
      <c r="G13" s="31">
        <v>9687</v>
      </c>
      <c r="H13" s="31">
        <v>7303</v>
      </c>
    </row>
    <row r="14" spans="2:8">
      <c r="C14" s="36"/>
      <c r="D14" s="36"/>
      <c r="E14" s="43"/>
      <c r="H14" s="43"/>
    </row>
    <row r="15" spans="2:8">
      <c r="C15" s="36"/>
      <c r="D15" s="36"/>
      <c r="E15" s="43"/>
      <c r="H15" s="43"/>
    </row>
    <row r="16" spans="2:8">
      <c r="C16" s="36"/>
      <c r="D16" s="36"/>
      <c r="E16" s="43"/>
      <c r="H16" s="43"/>
    </row>
    <row r="17" spans="2:8">
      <c r="C17" s="36"/>
      <c r="D17" s="36"/>
      <c r="E17" s="43"/>
      <c r="H17" s="43"/>
    </row>
    <row r="18" spans="2:8">
      <c r="B18" s="44" t="s">
        <v>146</v>
      </c>
      <c r="C18" s="36"/>
      <c r="D18" s="36"/>
      <c r="E18" s="43"/>
      <c r="H18" s="43"/>
    </row>
    <row r="19" spans="2:8">
      <c r="B19" s="38" t="s">
        <v>147</v>
      </c>
      <c r="C19" s="36"/>
      <c r="D19" s="36"/>
      <c r="E19" s="43"/>
      <c r="H19" s="43"/>
    </row>
    <row r="20" spans="2:8">
      <c r="B20" s="45" t="s">
        <v>148</v>
      </c>
      <c r="C20" s="36"/>
      <c r="D20" s="36"/>
      <c r="E20" s="43"/>
      <c r="H20" s="43"/>
    </row>
    <row r="21" spans="2:8" ht="43.9" customHeight="1" thickBot="1">
      <c r="B21" s="40" t="s">
        <v>149</v>
      </c>
      <c r="C21" s="36"/>
      <c r="D21" s="36"/>
      <c r="E21" s="43"/>
      <c r="H21" s="43"/>
    </row>
    <row r="22" spans="2:8">
      <c r="B22" s="46"/>
      <c r="C22" s="46"/>
      <c r="D22" s="36"/>
      <c r="E22" s="36"/>
      <c r="F22" s="36"/>
      <c r="G22" s="36"/>
      <c r="H22" s="43"/>
    </row>
    <row r="23" spans="2:8">
      <c r="B23" s="46"/>
      <c r="C23" s="46"/>
      <c r="D23" s="36"/>
      <c r="E23" s="36"/>
      <c r="F23" s="36"/>
      <c r="G23" s="36"/>
      <c r="H23" s="43"/>
    </row>
    <row r="24" spans="2:8">
      <c r="B24" s="46"/>
      <c r="C24" s="46"/>
      <c r="D24" s="36"/>
      <c r="E24" s="36"/>
      <c r="F24" s="36"/>
      <c r="G24" s="36"/>
      <c r="H24" s="43"/>
    </row>
    <row r="25" spans="2:8">
      <c r="B25" s="42" t="s">
        <v>135</v>
      </c>
      <c r="C25" s="42">
        <v>2020</v>
      </c>
      <c r="D25" s="42">
        <v>2021</v>
      </c>
      <c r="E25" s="42">
        <v>2022</v>
      </c>
      <c r="F25" s="42">
        <v>2023</v>
      </c>
      <c r="G25" s="36"/>
      <c r="H25" s="43"/>
    </row>
    <row r="26" spans="2:8">
      <c r="B26" s="30" t="s">
        <v>138</v>
      </c>
      <c r="C26" s="47">
        <f>D3/C3*100-100</f>
        <v>42.597271349166249</v>
      </c>
      <c r="D26" s="47">
        <f t="shared" ref="D26:F26" si="0">E3/D3*100-100</f>
        <v>20.694542877391925</v>
      </c>
      <c r="E26" s="47">
        <f t="shared" si="0"/>
        <v>-0.49911920140928601</v>
      </c>
      <c r="F26" s="47">
        <f t="shared" si="0"/>
        <v>7.996459132487459</v>
      </c>
      <c r="G26" s="48" cm="1">
        <f t="array" ref="G26">+AVERAGE(ABS(C26:F26))</f>
        <v>17.94684814011373</v>
      </c>
      <c r="H26" s="43"/>
    </row>
    <row r="27" spans="2:8">
      <c r="B27" s="30" t="s">
        <v>9</v>
      </c>
      <c r="C27" s="47">
        <f t="shared" ref="C27:F36" si="1">D4/C4*100-100</f>
        <v>-20.619860847564837</v>
      </c>
      <c r="D27" s="47">
        <f t="shared" si="1"/>
        <v>-3.9043824701195291</v>
      </c>
      <c r="E27" s="47">
        <f t="shared" si="1"/>
        <v>81.92371475953567</v>
      </c>
      <c r="F27" s="47">
        <f t="shared" si="1"/>
        <v>27.711941659070177</v>
      </c>
      <c r="G27" s="49" cm="1">
        <f t="array" ref="G27">+AVERAGE(ABS(C27:F27))</f>
        <v>33.539974934072553</v>
      </c>
      <c r="H27" s="43"/>
    </row>
    <row r="28" spans="2:8">
      <c r="B28" s="30" t="s">
        <v>65</v>
      </c>
      <c r="C28" s="47">
        <f t="shared" si="1"/>
        <v>-39.675016926201756</v>
      </c>
      <c r="D28" s="47">
        <f t="shared" si="1"/>
        <v>36.251402918069573</v>
      </c>
      <c r="E28" s="47">
        <f t="shared" si="1"/>
        <v>128.08896210873147</v>
      </c>
      <c r="F28" s="47">
        <f t="shared" si="1"/>
        <v>-34.922354640664494</v>
      </c>
      <c r="G28" s="49" cm="1">
        <f t="array" ref="G28">+AVERAGE(ABS(C28:F28))</f>
        <v>59.734434148416824</v>
      </c>
      <c r="H28" s="43"/>
    </row>
    <row r="29" spans="2:8">
      <c r="B29" s="30" t="s">
        <v>139</v>
      </c>
      <c r="C29" s="47">
        <f t="shared" si="1"/>
        <v>14.973535939900984</v>
      </c>
      <c r="D29" s="47">
        <f t="shared" si="1"/>
        <v>-3.4303534303534207</v>
      </c>
      <c r="E29" s="47">
        <f t="shared" si="1"/>
        <v>-8.6114101184068943</v>
      </c>
      <c r="F29" s="47">
        <f t="shared" si="1"/>
        <v>11.122328790173313</v>
      </c>
      <c r="G29" s="50" cm="1">
        <f t="array" ref="G29">+AVERAGE(ABS(C29:F29))</f>
        <v>9.5344070697086529</v>
      </c>
      <c r="H29" s="43"/>
    </row>
    <row r="30" spans="2:8">
      <c r="B30" s="30" t="s">
        <v>140</v>
      </c>
      <c r="C30" s="47">
        <f t="shared" si="1"/>
        <v>-10.049217002237128</v>
      </c>
      <c r="D30" s="47">
        <f t="shared" si="1"/>
        <v>40.220851571826501</v>
      </c>
      <c r="E30" s="47">
        <f t="shared" si="1"/>
        <v>16.239801347995737</v>
      </c>
      <c r="F30" s="47">
        <f t="shared" si="1"/>
        <v>17.27294921875</v>
      </c>
      <c r="G30" s="51" cm="1">
        <f t="array" ref="G30">+AVERAGE(ABS(C30:F30))</f>
        <v>20.945704785202341</v>
      </c>
      <c r="H30" s="43"/>
    </row>
    <row r="31" spans="2:8">
      <c r="B31" s="33" t="s">
        <v>122</v>
      </c>
      <c r="C31" s="47">
        <f t="shared" si="1"/>
        <v>7.1698113207547181</v>
      </c>
      <c r="D31" s="47">
        <f t="shared" si="1"/>
        <v>7.9225352112676006</v>
      </c>
      <c r="E31" s="47">
        <f t="shared" si="1"/>
        <v>54.730831973898859</v>
      </c>
      <c r="F31" s="47">
        <f t="shared" si="1"/>
        <v>17.975751186083301</v>
      </c>
      <c r="G31" s="51" cm="1">
        <f t="array" ref="G31">+AVERAGE(ABS(C31:F31))</f>
        <v>21.949732423001119</v>
      </c>
    </row>
    <row r="32" spans="2:8" ht="15" customHeight="1">
      <c r="B32" s="34" t="s">
        <v>141</v>
      </c>
      <c r="C32" s="47">
        <f t="shared" si="1"/>
        <v>22.879294618425064</v>
      </c>
      <c r="D32" s="47">
        <f t="shared" si="1"/>
        <v>-3.5630335271557527</v>
      </c>
      <c r="E32" s="47">
        <f t="shared" si="1"/>
        <v>12.918537524053875</v>
      </c>
      <c r="F32" s="47">
        <f t="shared" si="1"/>
        <v>36.162235855487381</v>
      </c>
      <c r="G32" s="51" cm="1">
        <f t="array" ref="G32">+AVERAGE(ABS(C32:F32))</f>
        <v>18.880775381280518</v>
      </c>
    </row>
    <row r="33" spans="2:7">
      <c r="B33" s="34" t="s">
        <v>142</v>
      </c>
      <c r="C33" s="47">
        <f t="shared" si="1"/>
        <v>33.148030495552717</v>
      </c>
      <c r="D33" s="47">
        <f t="shared" si="1"/>
        <v>45.031611594894429</v>
      </c>
      <c r="E33" s="47">
        <f t="shared" si="1"/>
        <v>41.544661950978792</v>
      </c>
      <c r="F33" s="47">
        <f t="shared" si="1"/>
        <v>-24.434888721018069</v>
      </c>
      <c r="G33" s="49" cm="1">
        <f t="array" ref="G33">+AVERAGE(ABS(C33:F33))</f>
        <v>36.039798190611002</v>
      </c>
    </row>
    <row r="34" spans="2:7">
      <c r="B34" s="34" t="s">
        <v>143</v>
      </c>
      <c r="C34" s="47">
        <f t="shared" si="1"/>
        <v>3.4004055529558599</v>
      </c>
      <c r="D34" s="47">
        <f t="shared" si="1"/>
        <v>26.821541710665258</v>
      </c>
      <c r="E34" s="47">
        <f t="shared" si="1"/>
        <v>16.402997502081604</v>
      </c>
      <c r="F34" s="47">
        <f t="shared" si="1"/>
        <v>13.294502350296341</v>
      </c>
      <c r="G34" s="50" cm="1">
        <f t="array" ref="G34">+AVERAGE(ABS(C34:F34))</f>
        <v>14.979861778999766</v>
      </c>
    </row>
    <row r="35" spans="2:7">
      <c r="B35" s="34" t="s">
        <v>144</v>
      </c>
      <c r="C35" s="47">
        <f t="shared" si="1"/>
        <v>6.4552919708029179</v>
      </c>
      <c r="D35" s="47">
        <f t="shared" si="1"/>
        <v>38.632954788943636</v>
      </c>
      <c r="E35" s="47">
        <f t="shared" si="1"/>
        <v>24.064914992272037</v>
      </c>
      <c r="F35" s="47">
        <f t="shared" si="1"/>
        <v>-2.3919272455462703</v>
      </c>
      <c r="G35" s="51" cm="1">
        <f t="array" ref="G35">+AVERAGE(ABS(C35:F35))</f>
        <v>17.886272249391215</v>
      </c>
    </row>
    <row r="36" spans="2:7">
      <c r="B36" s="34" t="s">
        <v>145</v>
      </c>
      <c r="C36" s="47">
        <f t="shared" si="1"/>
        <v>5.9335137224584571</v>
      </c>
      <c r="D36" s="47">
        <f t="shared" si="1"/>
        <v>38.004013866082829</v>
      </c>
      <c r="E36" s="47">
        <f t="shared" si="1"/>
        <v>13.815441565309357</v>
      </c>
      <c r="F36" s="47">
        <f t="shared" si="1"/>
        <v>12.521779533046811</v>
      </c>
      <c r="G36" s="50" cm="1">
        <f t="array" ref="G36">+AVERAGE(ABS(C36:F36))</f>
        <v>17.568687171724363</v>
      </c>
    </row>
    <row r="39" spans="2:7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TIPO xmlns="169dfd1c-4089-4e06-927d-add0534611cf" xsi:nil="true"/>
    <Hora xmlns="169dfd1c-4089-4e06-927d-add0534611cf" xsi:nil="true"/>
    <FechayHora xmlns="169dfd1c-4089-4e06-927d-add0534611cf">2025-09-11T21:02:04+00:00</FechayHora>
    <lcf76f155ced4ddcb4097134ff3c332f xmlns="169dfd1c-4089-4e06-927d-add0534611c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F33B91-A846-480B-8F51-08845A35A380}"/>
</file>

<file path=customXml/itemProps2.xml><?xml version="1.0" encoding="utf-8"?>
<ds:datastoreItem xmlns:ds="http://schemas.openxmlformats.org/officeDocument/2006/customXml" ds:itemID="{C1FBD832-3809-436A-BC7C-66FE734C07EA}"/>
</file>

<file path=customXml/itemProps3.xml><?xml version="1.0" encoding="utf-8"?>
<ds:datastoreItem xmlns:ds="http://schemas.openxmlformats.org/officeDocument/2006/customXml" ds:itemID="{BD7B12BB-2074-430F-BACF-58EE62F4B4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2025-09-11T20:55:56Z</dcterms:created>
  <dcterms:modified xsi:type="dcterms:W3CDTF">2025-09-11T21:02:33Z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