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03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ELPHOTO\Documents\ANT\MERCADOS\"/>
    </mc:Choice>
  </mc:AlternateContent>
  <xr:revisionPtr revIDLastSave="0" documentId="13_ncr:1_{BB6CFA6A-4BE5-4DF9-A2C8-0D9E0C82BAF1}" xr6:coauthVersionLast="47" xr6:coauthVersionMax="47" xr10:uidLastSave="{00000000-0000-0000-0000-000000000000}"/>
  <bookViews>
    <workbookView xWindow="-96" yWindow="0" windowWidth="11712" windowHeight="12336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PRODUCTO'!$A$2:$I$14</definedName>
    <definedName name="_xlnm._FilterDatabase" localSheetId="5" hidden="1">'4.3.2. PRECIOS PAGAD PRODUCTOR'!$B$2:$G$5</definedName>
    <definedName name="_xlnm._FilterDatabase" localSheetId="6" hidden="1">'4.3.3. PRECIOS PROMEDIO SIPSA'!$A$24:$B$33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" i="7" l="1"/>
  <c r="M15" i="7"/>
  <c r="I22" i="6"/>
  <c r="I20" i="6" l="1"/>
  <c r="I18" i="6" l="1"/>
  <c r="I17" i="6"/>
  <c r="I16" i="6"/>
  <c r="I10" i="6" l="1"/>
  <c r="G34" i="9" l="1" a="1"/>
  <c r="G34" i="9" s="1"/>
  <c r="C34" i="9"/>
  <c r="D34" i="9"/>
  <c r="E34" i="9"/>
  <c r="F34" i="9"/>
  <c r="F33" i="9" l="1"/>
  <c r="E33" i="9"/>
  <c r="D33" i="9"/>
  <c r="C33" i="9"/>
  <c r="G33" i="9" s="1" a="1"/>
  <c r="G33" i="9" s="1"/>
  <c r="F32" i="9"/>
  <c r="E32" i="9"/>
  <c r="D32" i="9"/>
  <c r="C32" i="9"/>
  <c r="F31" i="9"/>
  <c r="G31" i="9" s="1" a="1"/>
  <c r="G31" i="9" s="1"/>
  <c r="E31" i="9"/>
  <c r="D31" i="9"/>
  <c r="C31" i="9"/>
  <c r="F30" i="9"/>
  <c r="E30" i="9"/>
  <c r="D30" i="9"/>
  <c r="C30" i="9"/>
  <c r="G30" i="9" s="1" a="1"/>
  <c r="G30" i="9" s="1"/>
  <c r="F29" i="9"/>
  <c r="E29" i="9"/>
  <c r="D29" i="9"/>
  <c r="C29" i="9"/>
  <c r="F28" i="9"/>
  <c r="E28" i="9"/>
  <c r="D28" i="9"/>
  <c r="C28" i="9"/>
  <c r="F27" i="9"/>
  <c r="E27" i="9"/>
  <c r="D27" i="9"/>
  <c r="C27" i="9"/>
  <c r="G27" i="9" s="1" a="1"/>
  <c r="G27" i="9" s="1"/>
  <c r="F26" i="9"/>
  <c r="E26" i="9"/>
  <c r="D26" i="9"/>
  <c r="C26" i="9"/>
  <c r="F25" i="9"/>
  <c r="E25" i="9"/>
  <c r="D25" i="9"/>
  <c r="C25" i="9"/>
  <c r="F24" i="9"/>
  <c r="E24" i="9"/>
  <c r="D24" i="9"/>
  <c r="C24" i="9"/>
  <c r="G25" i="9" l="1" a="1"/>
  <c r="G25" i="9" s="1"/>
  <c r="G26" i="9" a="1"/>
  <c r="G26" i="9" s="1"/>
  <c r="G28" i="9" a="1"/>
  <c r="G28" i="9" s="1"/>
  <c r="G24" i="9" a="1"/>
  <c r="G24" i="9" s="1"/>
  <c r="G29" i="9" a="1"/>
  <c r="G29" i="9" s="1"/>
  <c r="G32" i="9" a="1"/>
  <c r="G32" i="9" s="1"/>
  <c r="I13" i="6"/>
  <c r="I14" i="6"/>
  <c r="I12" i="6"/>
  <c r="M12" i="7" l="1"/>
  <c r="M14" i="7"/>
  <c r="M11" i="7"/>
  <c r="M5" i="7"/>
  <c r="M13" i="7"/>
  <c r="M10" i="7" l="1"/>
  <c r="I5" i="6"/>
  <c r="I7" i="6" l="1"/>
  <c r="I8" i="6"/>
  <c r="M6" i="7"/>
  <c r="M7" i="7"/>
  <c r="M8" i="7"/>
  <c r="M9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<sst xmlns="http://schemas.openxmlformats.org/spreadsheetml/2006/main" count="460" uniqueCount="179">
  <si>
    <t>Tabla 1. Organizaciones de la Agricultura Familiar (OAF) participantes de los encuentros territoriales en el municipio de Zaragoza</t>
  </si>
  <si>
    <t>Nombre y sigla asociación</t>
  </si>
  <si>
    <t>Principales productos comercializados</t>
  </si>
  <si>
    <t>No. de familias asociadas</t>
  </si>
  <si>
    <t>Servicios que presta la OAF</t>
  </si>
  <si>
    <t>Asociación  Ultiactiva Caña Flecha del Bajo Cauca -FIBRARTE</t>
  </si>
  <si>
    <t>Miel</t>
  </si>
  <si>
    <t>Comercialización colectiva de productos</t>
  </si>
  <si>
    <t>Asociación de Productores de Caucho - ASOPROCASA</t>
  </si>
  <si>
    <t>Latex</t>
  </si>
  <si>
    <t>Comercialización coelctiva de productos</t>
  </si>
  <si>
    <t>Asociación de Transformadores de Frutas y Verduras - AMFRUVE</t>
  </si>
  <si>
    <t>Arroz</t>
  </si>
  <si>
    <t>Comercialización colectivade productos</t>
  </si>
  <si>
    <t>Plátano</t>
  </si>
  <si>
    <t>Cachama</t>
  </si>
  <si>
    <t>Maíz</t>
  </si>
  <si>
    <t>Asociación Multiactiva Para el Emprendimiento de El Pato - AMEDELPA</t>
  </si>
  <si>
    <t>Carne de res</t>
  </si>
  <si>
    <t>Comercialización colectiva de productos agropecuarios</t>
  </si>
  <si>
    <t>Leche</t>
  </si>
  <si>
    <t>Queso</t>
  </si>
  <si>
    <t>Pollo</t>
  </si>
  <si>
    <t>Carne de cerdo</t>
  </si>
  <si>
    <t>Huevos</t>
  </si>
  <si>
    <t>Yuca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</si>
  <si>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Zaragoza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</si>
  <si>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</si>
  <si>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</si>
  <si>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</si>
  <si>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</si>
  <si>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</si>
  <si>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</si>
  <si>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</si>
  <si>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Kilogramos</t>
  </si>
  <si>
    <t>Consumidor final 40%</t>
  </si>
  <si>
    <t>No</t>
  </si>
  <si>
    <t>Contado</t>
  </si>
  <si>
    <t>Finca o vereda 40%</t>
  </si>
  <si>
    <t>Agroindustria 60%</t>
  </si>
  <si>
    <t>El Bagre 60%</t>
  </si>
  <si>
    <t>Agroindustria 100%</t>
  </si>
  <si>
    <t>Crédito</t>
  </si>
  <si>
    <t>Vereda 100%</t>
  </si>
  <si>
    <t>Libras</t>
  </si>
  <si>
    <t>Consumidor final 100%</t>
  </si>
  <si>
    <t>Finca 100%</t>
  </si>
  <si>
    <t>Intermediarios 50%</t>
  </si>
  <si>
    <t>Vereda 50%</t>
  </si>
  <si>
    <t>Consumidor final 50%</t>
  </si>
  <si>
    <t>Finca 50%</t>
  </si>
  <si>
    <t>Intermediarios 100%</t>
  </si>
  <si>
    <t>Litros</t>
  </si>
  <si>
    <t>Intermediarios 40%</t>
  </si>
  <si>
    <t>Vereda 40%</t>
  </si>
  <si>
    <t>Consumidor final 60%</t>
  </si>
  <si>
    <t>Finca 60%</t>
  </si>
  <si>
    <t>Cubeta x 30 huevos</t>
  </si>
  <si>
    <t>Carne de credo</t>
  </si>
  <si>
    <t>Intermediarios 60%</t>
  </si>
  <si>
    <t>Vereda 60%</t>
  </si>
  <si>
    <t>Finca 40%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</si>
  <si>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Zaragoza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</si>
  <si>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</si>
  <si>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</si>
  <si>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</si>
  <si>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</si>
  <si>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</si>
  <si>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Edwin Ferley Ruiz</t>
  </si>
  <si>
    <t>Consumidor final</t>
  </si>
  <si>
    <t>Ganadería carne</t>
  </si>
  <si>
    <t>Zaragoza</t>
  </si>
  <si>
    <t>Vereda Cimarron 100%</t>
  </si>
  <si>
    <t>Ganadería leche</t>
  </si>
  <si>
    <t>Ganadería queso</t>
  </si>
  <si>
    <t>Francisco Beleño</t>
  </si>
  <si>
    <t>Intermediario</t>
  </si>
  <si>
    <t>El Bagre</t>
  </si>
  <si>
    <t>Leidy Rendon</t>
  </si>
  <si>
    <t>Plaza de mercado 100%</t>
  </si>
  <si>
    <t>Zaragoza 100%</t>
  </si>
  <si>
    <t>Liber Bravo</t>
  </si>
  <si>
    <t>Cerdo</t>
  </si>
  <si>
    <t xml:space="preserve">Lyney Lopez </t>
  </si>
  <si>
    <t>Caucho Latex</t>
  </si>
  <si>
    <t>Vereda Chilona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</si>
  <si>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</si>
  <si>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Zaragoza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</si>
  <si>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</si>
  <si>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</si>
  <si>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</si>
  <si>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</si>
  <si>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</si>
  <si>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</si>
  <si>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 xml:space="preserve">Quincenal </t>
  </si>
  <si>
    <t>Supermercado</t>
  </si>
  <si>
    <t>Diario</t>
  </si>
  <si>
    <t>Finca</t>
  </si>
  <si>
    <t>Centro de acopio</t>
  </si>
  <si>
    <t>Mensual</t>
  </si>
  <si>
    <t>Almacen Agropecuario Zaragoza</t>
  </si>
  <si>
    <t>Canastilla x 30 huevos</t>
  </si>
  <si>
    <t>Semanal</t>
  </si>
  <si>
    <t>Lyney Lopez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</si>
  <si>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</si>
  <si>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</si>
  <si>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</si>
  <si>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</si>
  <si>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</si>
  <si>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</si>
  <si>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</si>
  <si>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</si>
  <si>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</si>
  <si>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</si>
  <si>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</si>
  <si>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</si>
  <si>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03Uai-73</t>
  </si>
  <si>
    <t>Maíz amarillo tradicional</t>
  </si>
  <si>
    <t>Kilogramo</t>
  </si>
  <si>
    <t>Consumidor Final</t>
  </si>
  <si>
    <t>Otro</t>
  </si>
  <si>
    <t>06Ub-55</t>
  </si>
  <si>
    <t>Avicultura de postura</t>
  </si>
  <si>
    <t>Unidad</t>
  </si>
  <si>
    <t>07Ub-49</t>
  </si>
  <si>
    <t>Arroba</t>
  </si>
  <si>
    <t>Plátano hartón</t>
  </si>
  <si>
    <t>08Ucs1-44</t>
  </si>
  <si>
    <t>Caucho</t>
  </si>
  <si>
    <t>Agroindustria</t>
  </si>
  <si>
    <t>08Ud-44</t>
  </si>
  <si>
    <t>Arroz secano manual</t>
  </si>
  <si>
    <t>Libra</t>
  </si>
  <si>
    <t>Porcicultura de ceba</t>
  </si>
  <si>
    <t>Cabecera municipal 50%</t>
  </si>
  <si>
    <t>09UdLs1-38</t>
  </si>
  <si>
    <t>Ganadería doble propósito</t>
  </si>
  <si>
    <t>Kilogramo en pie</t>
  </si>
  <si>
    <t>Kilogramo queso</t>
  </si>
  <si>
    <t>09UeL-38</t>
  </si>
  <si>
    <t>Avicultura de engorde</t>
  </si>
  <si>
    <t>07Uai-49</t>
  </si>
  <si>
    <t>Apicultura</t>
  </si>
  <si>
    <t>Piscicultura cachama</t>
  </si>
  <si>
    <t>Finca 50% y vereda 50%</t>
  </si>
  <si>
    <t>maiz_amarillo_tradicional</t>
  </si>
  <si>
    <t>avicultura_postura</t>
  </si>
  <si>
    <t>yuca</t>
  </si>
  <si>
    <t>platano_harton</t>
  </si>
  <si>
    <t>07Uc-49</t>
  </si>
  <si>
    <t>caucho</t>
  </si>
  <si>
    <t>arroz_secano_manual</t>
  </si>
  <si>
    <t>porcicultura_ceba</t>
  </si>
  <si>
    <t>ganaderia_dp</t>
  </si>
  <si>
    <t>avicultura_engorde</t>
  </si>
  <si>
    <t>apicultura</t>
  </si>
  <si>
    <t>piscicultura_cachama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</si>
  <si>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</si>
  <si>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</si>
  <si>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</si>
  <si>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</si>
  <si>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Ganadería doble propósito (carne)</t>
  </si>
  <si>
    <t>Ganadería doble propósito (queso)</t>
  </si>
  <si>
    <t xml:space="preserve">Línea productiva </t>
  </si>
  <si>
    <t>Promedio</t>
  </si>
  <si>
    <t>Verificar</t>
  </si>
  <si>
    <t>Apicultura miel</t>
  </si>
  <si>
    <t>Arroz tradicional</t>
  </si>
  <si>
    <t>Ganadería doble propósito (Carne)</t>
  </si>
  <si>
    <t>Maíz  tradicional</t>
  </si>
  <si>
    <t>Avicultura de engorde (Pollo en pie)</t>
  </si>
  <si>
    <t>Avicultura de postura (huevo)</t>
  </si>
  <si>
    <t>Porcicultura (cerdo en pie)</t>
  </si>
  <si>
    <t>Precio a escala municipal</t>
  </si>
  <si>
    <t>Caucho latex no se reporta en SIPSA</t>
  </si>
  <si>
    <t>Precio a escala departamental</t>
  </si>
  <si>
    <t>Precios a escala nacional</t>
  </si>
  <si>
    <t>Precios gremios (PORKOLOMBIA, FEDEGAN, FENAVI, FEDECACAO, FEDECAFE, MADR)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</si>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</sst>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$&quot;\ * #,##0.00_-;\-&quot;$&quot;\ * #,##0.00_-;_-&quot;$&quot;\ * &quot;-&quot;??_-;_-@_-"/>
    <numFmt numFmtId="165" formatCode="_-&quot;$&quot;* #,##0.00_-;\-&quot;$&quot;* #,##0.00_-;_-&quot;$&quot;* &quot;-&quot;??_-;_-@_-"/>
    <numFmt numFmtId="166" formatCode="_-&quot;$&quot;\ * #,##0_-;\-&quot;$&quot;\ * #,##0_-;_-&quot;$&quot;\ 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5">
    <xf numFmtId="0" fontId="0" fillId="0" borderId="0" xfId="0"/>
    <xf numFmtId="166" fontId="3" fillId="0" borderId="1" xfId="6" applyNumberFormat="1" applyFont="1" applyFill="1" applyBorder="1" applyAlignment="1">
      <alignment horizontal="center" vertical="center" wrapText="1"/>
    </xf>
    <xf numFmtId="166" fontId="3" fillId="0" borderId="1" xfId="1" applyNumberFormat="1" applyFont="1" applyFill="1" applyBorder="1" applyAlignment="1">
      <alignment horizontal="center" vertical="center" wrapText="1"/>
    </xf>
    <xf numFmtId="166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6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9" fillId="8" borderId="3" xfId="0" applyFont="1" applyFill="1" applyBorder="1" applyAlignment="1">
      <alignment horizontal="center"/>
    </xf>
    <xf numFmtId="166" fontId="3" fillId="5" borderId="1" xfId="1" applyNumberFormat="1" applyFont="1" applyFill="1" applyBorder="1" applyAlignment="1">
      <alignment horizontal="center" vertical="center" wrapText="1"/>
    </xf>
    <xf numFmtId="170" fontId="4" fillId="5" borderId="3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1" fillId="11" borderId="9" xfId="0" applyFont="1" applyFill="1" applyBorder="1" applyAlignment="1">
      <alignment horizontal="center" vertical="center" wrapText="1"/>
    </xf>
    <xf numFmtId="0" fontId="11" fillId="11" borderId="10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164" fontId="3" fillId="5" borderId="1" xfId="1" applyFont="1" applyFill="1" applyBorder="1" applyAlignment="1">
      <alignment horizontal="center" vertical="center" wrapText="1"/>
    </xf>
    <xf numFmtId="9" fontId="3" fillId="0" borderId="1" xfId="8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center" vertical="center"/>
      <protection locked="0"/>
    </xf>
    <xf numFmtId="0" fontId="4" fillId="10" borderId="4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13" xfId="0" applyFont="1" applyBorder="1" applyAlignment="1">
      <alignment horizontal="center" vertical="center" wrapText="1"/>
    </xf>
    <xf numFmtId="9" fontId="3" fillId="0" borderId="13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66" fontId="4" fillId="0" borderId="16" xfId="1" applyNumberFormat="1" applyFont="1" applyBorder="1"/>
    <xf numFmtId="0" fontId="3" fillId="5" borderId="12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left"/>
    </xf>
    <xf numFmtId="0" fontId="9" fillId="9" borderId="1" xfId="0" applyFont="1" applyFill="1" applyBorder="1" applyAlignment="1">
      <alignment horizontal="left"/>
    </xf>
    <xf numFmtId="166" fontId="4" fillId="0" borderId="19" xfId="1" applyNumberFormat="1" applyFont="1" applyBorder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9" fillId="8" borderId="12" xfId="0" applyFont="1" applyFill="1" applyBorder="1" applyAlignment="1">
      <alignment horizontal="left"/>
    </xf>
    <xf numFmtId="0" fontId="9" fillId="0" borderId="0" xfId="0" applyFont="1" applyAlignment="1">
      <alignment horizontal="left"/>
    </xf>
    <xf numFmtId="166" fontId="4" fillId="0" borderId="0" xfId="1" applyNumberFormat="1" applyFont="1" applyFill="1" applyBorder="1"/>
    <xf numFmtId="0" fontId="10" fillId="10" borderId="4" xfId="0" applyFont="1" applyFill="1" applyBorder="1" applyAlignment="1">
      <alignment horizontal="center"/>
    </xf>
    <xf numFmtId="170" fontId="4" fillId="5" borderId="20" xfId="0" applyNumberFormat="1" applyFont="1" applyFill="1" applyBorder="1" applyAlignment="1">
      <alignment horizontal="center" vertical="center"/>
    </xf>
    <xf numFmtId="0" fontId="9" fillId="0" borderId="0" xfId="0" applyFont="1"/>
    <xf numFmtId="169" fontId="4" fillId="5" borderId="0" xfId="0" applyNumberFormat="1" applyFont="1" applyFill="1" applyAlignment="1">
      <alignment horizontal="center" vertical="center"/>
    </xf>
    <xf numFmtId="0" fontId="10" fillId="0" borderId="0" xfId="0" applyFont="1"/>
    <xf numFmtId="0" fontId="4" fillId="0" borderId="0" xfId="0" applyFont="1"/>
    <xf numFmtId="0" fontId="4" fillId="0" borderId="0" xfId="0" applyFont="1" applyAlignment="1">
      <alignment vertical="top" wrapText="1"/>
    </xf>
    <xf numFmtId="169" fontId="4" fillId="5" borderId="16" xfId="0" applyNumberFormat="1" applyFont="1" applyFill="1" applyBorder="1" applyAlignment="1">
      <alignment horizontal="center" vertical="center"/>
    </xf>
    <xf numFmtId="9" fontId="3" fillId="0" borderId="12" xfId="8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 applyProtection="1">
      <alignment horizontal="center" vertical="center" wrapText="1"/>
      <protection locked="0"/>
    </xf>
    <xf numFmtId="164" fontId="3" fillId="5" borderId="12" xfId="1" applyFont="1" applyFill="1" applyBorder="1" applyAlignment="1">
      <alignment horizontal="center" vertical="center" wrapText="1"/>
    </xf>
    <xf numFmtId="164" fontId="3" fillId="5" borderId="13" xfId="1" applyFont="1" applyFill="1" applyBorder="1" applyAlignment="1">
      <alignment horizontal="center" vertical="center" wrapText="1"/>
    </xf>
    <xf numFmtId="0" fontId="0" fillId="0" borderId="3" xfId="0" applyBorder="1" applyAlignment="1" applyProtection="1">
      <alignment horizontal="center" vertical="center"/>
      <protection locked="0"/>
    </xf>
    <xf numFmtId="0" fontId="3" fillId="0" borderId="12" xfId="0" applyFont="1" applyBorder="1" applyAlignment="1">
      <alignment horizontal="center" vertical="center" wrapText="1"/>
    </xf>
    <xf numFmtId="0" fontId="13" fillId="5" borderId="14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5" borderId="18" xfId="0" applyFont="1" applyFill="1" applyBorder="1" applyAlignment="1">
      <alignment horizontal="center" vertical="center" wrapText="1"/>
    </xf>
    <xf numFmtId="0" fontId="13" fillId="5" borderId="21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5" borderId="15" xfId="0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25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 vertical="center" wrapText="1"/>
    </xf>
    <xf numFmtId="166" fontId="4" fillId="0" borderId="1" xfId="1" applyNumberFormat="1" applyFont="1" applyFill="1" applyBorder="1"/>
    <xf numFmtId="0" fontId="0" fillId="0" borderId="1" xfId="0" applyBorder="1" applyAlignment="1">
      <alignment horizontal="center" vertical="center"/>
    </xf>
    <xf numFmtId="9" fontId="3" fillId="5" borderId="12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4" fillId="9" borderId="27" xfId="0" applyFont="1" applyFill="1" applyBorder="1" applyAlignment="1">
      <alignment horizontal="center" vertical="center" wrapText="1"/>
    </xf>
    <xf numFmtId="166" fontId="4" fillId="0" borderId="12" xfId="1" applyNumberFormat="1" applyFont="1" applyBorder="1"/>
    <xf numFmtId="166" fontId="4" fillId="0" borderId="13" xfId="1" applyNumberFormat="1" applyFont="1" applyBorder="1"/>
    <xf numFmtId="0" fontId="4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13" fillId="5" borderId="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0" borderId="12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3" fillId="0" borderId="12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5" borderId="23" xfId="0" applyFont="1" applyFill="1" applyBorder="1" applyAlignment="1">
      <alignment horizontal="center" vertical="center" wrapText="1"/>
    </xf>
    <xf numFmtId="0" fontId="13" fillId="5" borderId="24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3" fillId="5" borderId="15" xfId="0" applyFont="1" applyFill="1" applyBorder="1" applyAlignment="1">
      <alignment horizontal="center" vertical="center" wrapText="1"/>
    </xf>
    <xf numFmtId="0" fontId="13" fillId="5" borderId="18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9" fontId="3" fillId="0" borderId="12" xfId="8" applyFont="1" applyFill="1" applyBorder="1" applyAlignment="1">
      <alignment horizontal="center" vertical="center" wrapText="1"/>
    </xf>
    <xf numFmtId="9" fontId="3" fillId="0" borderId="13" xfId="8" applyFont="1" applyFill="1" applyBorder="1" applyAlignment="1">
      <alignment horizontal="center" vertical="center" wrapText="1"/>
    </xf>
    <xf numFmtId="164" fontId="3" fillId="0" borderId="12" xfId="1" applyFont="1" applyFill="1" applyBorder="1" applyAlignment="1">
      <alignment horizontal="center" vertical="center" wrapText="1"/>
    </xf>
    <xf numFmtId="164" fontId="3" fillId="0" borderId="13" xfId="1" applyFont="1" applyFill="1" applyBorder="1" applyAlignment="1">
      <alignment horizontal="center" vertical="center" wrapText="1"/>
    </xf>
    <xf numFmtId="164" fontId="3" fillId="5" borderId="12" xfId="1" applyFont="1" applyFill="1" applyBorder="1" applyAlignment="1">
      <alignment horizontal="center" vertical="center" wrapText="1"/>
    </xf>
    <xf numFmtId="164" fontId="3" fillId="5" borderId="13" xfId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9" fontId="3" fillId="0" borderId="3" xfId="8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 wrapText="1"/>
    </xf>
    <xf numFmtId="164" fontId="3" fillId="5" borderId="3" xfId="1" applyFont="1" applyFill="1" applyBorder="1" applyAlignment="1">
      <alignment horizontal="center" vertical="center" wrapText="1"/>
    </xf>
    <xf numFmtId="164" fontId="3" fillId="0" borderId="3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9" fontId="3" fillId="5" borderId="12" xfId="0" applyNumberFormat="1" applyFont="1" applyFill="1" applyBorder="1" applyAlignment="1">
      <alignment horizontal="center" vertical="center" wrapText="1"/>
    </xf>
    <xf numFmtId="9" fontId="3" fillId="5" borderId="13" xfId="0" applyNumberFormat="1" applyFont="1" applyFill="1" applyBorder="1" applyAlignment="1">
      <alignment horizontal="center" vertical="center" wrapText="1"/>
    </xf>
    <xf numFmtId="9" fontId="3" fillId="0" borderId="1" xfId="8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164" fontId="3" fillId="5" borderId="1" xfId="1" applyFont="1" applyFill="1" applyBorder="1" applyAlignment="1">
      <alignment horizontal="center" vertical="center" wrapText="1"/>
    </xf>
    <xf numFmtId="164" fontId="3" fillId="0" borderId="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11" borderId="7" xfId="0" applyFont="1" applyFill="1" applyBorder="1" applyAlignment="1">
      <alignment horizontal="center" vertical="center" wrapText="1"/>
    </xf>
    <xf numFmtId="0" fontId="11" fillId="11" borderId="8" xfId="0" applyFont="1" applyFill="1" applyBorder="1" applyAlignment="1">
      <alignment horizontal="center" vertical="center" wrapText="1"/>
    </xf>
    <xf numFmtId="0" fontId="11" fillId="11" borderId="26" xfId="0" applyFont="1" applyFill="1" applyBorder="1" applyAlignment="1">
      <alignment horizontal="center" vertical="center" wrapText="1"/>
    </xf>
    <xf numFmtId="168" fontId="9" fillId="3" borderId="0" xfId="0" applyNumberFormat="1" applyFont="1" applyFill="1" applyAlignment="1">
      <alignment horizontal="center" vertical="center" wrapText="1"/>
    </xf>
    <xf numFmtId="0" fontId="13" fillId="5" borderId="25" xfId="0" applyFont="1" applyFill="1" applyBorder="1" applyAlignment="1">
      <alignment horizontal="center" vertical="center" wrapText="1"/>
    </xf>
    <xf numFmtId="0" fontId="13" fillId="5" borderId="22" xfId="0" applyFont="1" applyFill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 wrapText="1"/>
    </xf>
  </cellXfs>
  <cellStyles count="9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SIPSA'!$B$24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SIPSA'!$A$25:$A$35</c:f>
              <c:strCache>
                <c:ptCount val="11"/>
                <c:pt idx="0">
                  <c:v>Yuca</c:v>
                </c:pt>
                <c:pt idx="1">
                  <c:v>Maíz  tradicional</c:v>
                </c:pt>
                <c:pt idx="2">
                  <c:v>Plátano</c:v>
                </c:pt>
                <c:pt idx="3">
                  <c:v>Arroz tradicional</c:v>
                </c:pt>
                <c:pt idx="4">
                  <c:v>Apicultura miel</c:v>
                </c:pt>
                <c:pt idx="5">
                  <c:v>Ganadería doble propósito (queso)</c:v>
                </c:pt>
                <c:pt idx="6">
                  <c:v>Piscicultura cachama</c:v>
                </c:pt>
                <c:pt idx="7">
                  <c:v>Avicultura de engorde (Pollo en pie)</c:v>
                </c:pt>
                <c:pt idx="8">
                  <c:v>Porcicultura (cerdo en pie)</c:v>
                </c:pt>
                <c:pt idx="9">
                  <c:v>Ganadería doble propósito (Carne)</c:v>
                </c:pt>
                <c:pt idx="10">
                  <c:v>Avicultura de postura (huevo)</c:v>
                </c:pt>
              </c:strCache>
            </c:strRef>
          </c:cat>
          <c:val>
            <c:numRef>
              <c:f>'4.3.3. PRECIOS PROMEDIO SIPSA'!$B$25:$B$35</c:f>
              <c:numCache>
                <c:formatCode>_-"$"\ * #,##0_-;\-"$"\ * #,##0_-;_-"$"\ * "-"??_-;_-@_-</c:formatCode>
                <c:ptCount val="11"/>
                <c:pt idx="0">
                  <c:v>1630.6942155694248</c:v>
                </c:pt>
                <c:pt idx="1">
                  <c:v>1664.8777493222974</c:v>
                </c:pt>
                <c:pt idx="2">
                  <c:v>1807.7524542999695</c:v>
                </c:pt>
                <c:pt idx="3">
                  <c:v>3057.3641702837567</c:v>
                </c:pt>
                <c:pt idx="4">
                  <c:v>20621</c:v>
                </c:pt>
                <c:pt idx="5">
                  <c:v>14549.140546207398</c:v>
                </c:pt>
                <c:pt idx="6">
                  <c:v>8803.9772127052092</c:v>
                </c:pt>
                <c:pt idx="7">
                  <c:v>8464</c:v>
                </c:pt>
                <c:pt idx="8">
                  <c:v>7303</c:v>
                </c:pt>
                <c:pt idx="9">
                  <c:v>6277</c:v>
                </c:pt>
                <c:pt idx="10">
                  <c:v>402.3298453031345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6-42C1-BF49-3A3046E65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7527807"/>
        <c:axId val="1017531647"/>
      </c:barChart>
      <c:catAx>
        <c:axId val="1017527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31647"/>
        <c:crosses val="autoZero"/>
        <c:auto val="1"/>
        <c:lblAlgn val="ctr"/>
        <c:lblOffset val="100"/>
        <c:noMultiLvlLbl val="0"/>
      </c:catAx>
      <c:valAx>
        <c:axId val="1017531647"/>
        <c:scaling>
          <c:orientation val="minMax"/>
          <c:max val="23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27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MAYOR'!$B$24</c:f>
              <c:strCache>
                <c:ptCount val="1"/>
                <c:pt idx="0">
                  <c:v>Apicultura miel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21.663172606568821</c:v>
                </c:pt>
                <c:pt idx="1">
                  <c:v>-1.5344219250020501</c:v>
                </c:pt>
                <c:pt idx="2">
                  <c:v>224.16666666666669</c:v>
                </c:pt>
                <c:pt idx="3">
                  <c:v>-22.879177377892034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19-4DB9-B555-AD062E2AFF8A}"/>
            </c:ext>
          </c:extLst>
        </c:ser>
        <c:ser>
          <c:idx val="1"/>
          <c:order val="1"/>
          <c:tx>
            <c:strRef>
              <c:f>'4.3.4. VARIACION $ PLAZAS MAYOR'!$B$25</c:f>
              <c:strCache>
                <c:ptCount val="1"/>
                <c:pt idx="0">
                  <c:v>Arroz tradicional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23.875651810053029</c:v>
                </c:pt>
                <c:pt idx="1">
                  <c:v>-21.64782211343325</c:v>
                </c:pt>
                <c:pt idx="2">
                  <c:v>41.523538581344951</c:v>
                </c:pt>
                <c:pt idx="3">
                  <c:v>9.9964041948918094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19-4DB9-B555-AD062E2AFF8A}"/>
            </c:ext>
          </c:extLst>
        </c:ser>
        <c:ser>
          <c:idx val="2"/>
          <c:order val="2"/>
          <c:tx>
            <c:strRef>
              <c:f>'4.3.4. VARIACION $ PLAZAS MAYOR'!$B$26</c:f>
              <c:strCache>
                <c:ptCount val="1"/>
                <c:pt idx="0">
                  <c:v>Ganadería doble propósito (Carne)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19-4DB9-B555-AD062E2AFF8A}"/>
            </c:ext>
          </c:extLst>
        </c:ser>
        <c:ser>
          <c:idx val="3"/>
          <c:order val="3"/>
          <c:tx>
            <c:strRef>
              <c:f>'4.3.4. VARIACION $ PLAZAS MAYOR'!$B$27</c:f>
              <c:strCache>
                <c:ptCount val="1"/>
                <c:pt idx="0">
                  <c:v>Ganadería doble propósito (queso)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5.2132776358901225</c:v>
                </c:pt>
                <c:pt idx="1">
                  <c:v>17.615888487584684</c:v>
                </c:pt>
                <c:pt idx="2">
                  <c:v>38.846181993638282</c:v>
                </c:pt>
                <c:pt idx="3">
                  <c:v>22.927838800649837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19-4DB9-B555-AD062E2AFF8A}"/>
            </c:ext>
          </c:extLst>
        </c:ser>
        <c:ser>
          <c:idx val="4"/>
          <c:order val="4"/>
          <c:tx>
            <c:strRef>
              <c:f>'4.3.4. VARIACION $ PLAZAS MAYOR'!$B$28</c:f>
              <c:strCache>
                <c:ptCount val="1"/>
                <c:pt idx="0">
                  <c:v>Maíz  tradicional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1.2856775520699699</c:v>
                </c:pt>
                <c:pt idx="1">
                  <c:v>17.83447575526786</c:v>
                </c:pt>
                <c:pt idx="2">
                  <c:v>33.795579121489681</c:v>
                </c:pt>
                <c:pt idx="3">
                  <c:v>1.3433332325370344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119-4DB9-B555-AD062E2AFF8A}"/>
            </c:ext>
          </c:extLst>
        </c:ser>
        <c:ser>
          <c:idx val="5"/>
          <c:order val="5"/>
          <c:tx>
            <c:strRef>
              <c:f>'4.3.4. VARIACION $ PLAZAS MAYOR'!$B$29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19.677313600599504</c:v>
                </c:pt>
                <c:pt idx="1">
                  <c:v>4.1687048740876946</c:v>
                </c:pt>
                <c:pt idx="2">
                  <c:v>2.6795022305705345</c:v>
                </c:pt>
                <c:pt idx="3">
                  <c:v>14.164379447454095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119-4DB9-B555-AD062E2AFF8A}"/>
            </c:ext>
          </c:extLst>
        </c:ser>
        <c:ser>
          <c:idx val="6"/>
          <c:order val="6"/>
          <c:tx>
            <c:strRef>
              <c:f>'4.3.4. VARIACION $ PLAZAS MAYOR'!$B$30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-20.6162618285679</c:v>
                </c:pt>
                <c:pt idx="1">
                  <c:v>-3.86195968185406</c:v>
                </c:pt>
                <c:pt idx="2">
                  <c:v>81.852518897980985</c:v>
                </c:pt>
                <c:pt idx="3">
                  <c:v>27.734631573391425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119-4DB9-B555-AD062E2AFF8A}"/>
            </c:ext>
          </c:extLst>
        </c:ser>
        <c:ser>
          <c:idx val="7"/>
          <c:order val="7"/>
          <c:tx>
            <c:strRef>
              <c:f>'4.3.4. VARIACION $ PLAZAS MAYOR'!$B$31</c:f>
              <c:strCache>
                <c:ptCount val="1"/>
                <c:pt idx="0">
                  <c:v>Avicultura de engorde (Pollo en pie)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119-4DB9-B555-AD062E2AFF8A}"/>
            </c:ext>
          </c:extLst>
        </c:ser>
        <c:ser>
          <c:idx val="8"/>
          <c:order val="8"/>
          <c:tx>
            <c:strRef>
              <c:f>'4.3.4. VARIACION $ PLAZAS MAYOR'!$B$32</c:f>
              <c:strCache>
                <c:ptCount val="1"/>
                <c:pt idx="0">
                  <c:v>Avicultura de postura (huevo)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3.6118506804799324</c:v>
                </c:pt>
                <c:pt idx="1">
                  <c:v>16.749903407613445</c:v>
                </c:pt>
                <c:pt idx="2">
                  <c:v>31.489131039887951</c:v>
                </c:pt>
                <c:pt idx="3">
                  <c:v>10.249888134932988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119-4DB9-B555-AD062E2AFF8A}"/>
            </c:ext>
          </c:extLst>
        </c:ser>
        <c:ser>
          <c:idx val="9"/>
          <c:order val="9"/>
          <c:tx>
            <c:strRef>
              <c:f>'4.3.4. VARIACION $ PLAZAS MAYOR'!$B$33</c:f>
              <c:strCache>
                <c:ptCount val="1"/>
                <c:pt idx="0">
                  <c:v>Porcicultura (cerdo en pie)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6.088132972555087</c:v>
                </c:pt>
                <c:pt idx="1">
                  <c:v>37.802878484241234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119-4DB9-B555-AD062E2AFF8A}"/>
            </c:ext>
          </c:extLst>
        </c:ser>
        <c:ser>
          <c:idx val="10"/>
          <c:order val="10"/>
          <c:tx>
            <c:strRef>
              <c:f>'4.3.4. VARIACION $ PLAZAS MAYOR'!$B$34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MAYOR'!$C$23:$F$23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-39.652576031819706</c:v>
                </c:pt>
                <c:pt idx="1">
                  <c:v>36.165602575539253</c:v>
                </c:pt>
                <c:pt idx="2">
                  <c:v>128.13190403795062</c:v>
                </c:pt>
                <c:pt idx="3">
                  <c:v>-34.937784245590791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68-432D-A740-97EE4883E4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96722447"/>
        <c:axId val="1096733007"/>
      </c:lineChart>
      <c:catAx>
        <c:axId val="1096722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6733007"/>
        <c:crosses val="autoZero"/>
        <c:auto val="1"/>
        <c:lblAlgn val="ctr"/>
        <c:lblOffset val="100"/>
        <c:noMultiLvlLbl val="0"/>
      </c:catAx>
      <c:valAx>
        <c:axId val="1096733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6722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144780</xdr:colOff>
      <xdr:row>19</xdr:row>
      <xdr:rowOff>22860</xdr:rowOff>
    </xdr:from>
    <xdr:to>
      <xdr:col>11</xdr:col>
      <xdr:colOff>129540</xdr:colOff>
      <xdr:row>48</xdr:row>
      <xdr:rowOff>68580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9AC2E3D-C295-FB43-A882-370A991AE6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618067</xdr:colOff>
      <xdr:row>14</xdr:row>
      <xdr:rowOff>26246</xdr:rowOff>
    </xdr:from>
    <xdr:to>
      <xdr:col>15</xdr:col>
      <xdr:colOff>677334</xdr:colOff>
      <xdr:row>40</xdr:row>
      <xdr:rowOff>33866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0AE81C6-2E2A-9AB7-B391-7A240DA1BC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7"/>
  <sheetViews>
    <sheetView workbookViewId="0">
      <selection activeCell="B4" sqref="B4:E17"/>
    </sheetView>
  </sheetViews>
  <sheetFormatPr defaultColWidth="11.42578125" defaultRowHeight="14.45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94" t="s">
        <v>0</v>
      </c>
      <c r="C3" s="94"/>
      <c r="D3" s="94"/>
      <c r="E3" s="94"/>
    </row>
    <row r="4" spans="2:5" ht="39.6">
      <c r="B4" s="18" t="s">
        <v>1</v>
      </c>
      <c r="C4" s="18" t="s">
        <v>2</v>
      </c>
      <c r="D4" s="18" t="s">
        <v>3</v>
      </c>
      <c r="E4" s="18" t="s">
        <v>4</v>
      </c>
    </row>
    <row r="5" spans="2:5" ht="39.6">
      <c r="B5" s="29" t="s">
        <v>5</v>
      </c>
      <c r="C5" s="19" t="s">
        <v>6</v>
      </c>
      <c r="D5" s="29">
        <v>25</v>
      </c>
      <c r="E5" s="29" t="s">
        <v>7</v>
      </c>
    </row>
    <row r="6" spans="2:5" ht="26.45">
      <c r="B6" s="29" t="s">
        <v>8</v>
      </c>
      <c r="C6" s="19" t="s">
        <v>9</v>
      </c>
      <c r="D6" s="29">
        <v>25</v>
      </c>
      <c r="E6" s="29" t="s">
        <v>10</v>
      </c>
    </row>
    <row r="7" spans="2:5">
      <c r="B7" s="95" t="s">
        <v>11</v>
      </c>
      <c r="C7" s="74" t="s">
        <v>12</v>
      </c>
      <c r="D7" s="96">
        <v>46</v>
      </c>
      <c r="E7" s="96" t="s">
        <v>13</v>
      </c>
    </row>
    <row r="8" spans="2:5">
      <c r="B8" s="95"/>
      <c r="C8" s="74" t="s">
        <v>14</v>
      </c>
      <c r="D8" s="97"/>
      <c r="E8" s="97"/>
    </row>
    <row r="9" spans="2:5">
      <c r="B9" s="95"/>
      <c r="C9" s="74" t="s">
        <v>15</v>
      </c>
      <c r="D9" s="97"/>
      <c r="E9" s="97"/>
    </row>
    <row r="10" spans="2:5">
      <c r="B10" s="95"/>
      <c r="C10" s="74" t="s">
        <v>16</v>
      </c>
      <c r="D10" s="98"/>
      <c r="E10" s="98"/>
    </row>
    <row r="11" spans="2:5">
      <c r="B11" s="95" t="s">
        <v>17</v>
      </c>
      <c r="C11" s="19" t="s">
        <v>18</v>
      </c>
      <c r="D11" s="99">
        <v>58</v>
      </c>
      <c r="E11" s="96" t="s">
        <v>19</v>
      </c>
    </row>
    <row r="12" spans="2:5">
      <c r="B12" s="95"/>
      <c r="C12" s="19" t="s">
        <v>20</v>
      </c>
      <c r="D12" s="99"/>
      <c r="E12" s="97"/>
    </row>
    <row r="13" spans="2:5">
      <c r="B13" s="95"/>
      <c r="C13" s="19" t="s">
        <v>21</v>
      </c>
      <c r="D13" s="99"/>
      <c r="E13" s="97"/>
    </row>
    <row r="14" spans="2:5">
      <c r="B14" s="95"/>
      <c r="C14" s="19" t="s">
        <v>22</v>
      </c>
      <c r="D14" s="99"/>
      <c r="E14" s="97"/>
    </row>
    <row r="15" spans="2:5">
      <c r="B15" s="95"/>
      <c r="C15" s="19" t="s">
        <v>23</v>
      </c>
      <c r="D15" s="99"/>
      <c r="E15" s="97"/>
    </row>
    <row r="16" spans="2:5">
      <c r="B16" s="95"/>
      <c r="C16" s="19" t="s">
        <v>24</v>
      </c>
      <c r="D16" s="99"/>
      <c r="E16" s="97"/>
    </row>
    <row r="17" spans="2:5">
      <c r="B17" s="95"/>
      <c r="C17" s="19" t="s">
        <v>25</v>
      </c>
      <c r="D17" s="99"/>
      <c r="E17" s="98"/>
    </row>
  </sheetData>
  <mergeCells count="7">
    <mergeCell ref="B3:E3"/>
    <mergeCell ref="B7:B10"/>
    <mergeCell ref="D7:D10"/>
    <mergeCell ref="E7:E10"/>
    <mergeCell ref="B11:B17"/>
    <mergeCell ref="D11:D17"/>
    <mergeCell ref="E11:E17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23"/>
  <sheetViews>
    <sheetView topLeftCell="B9" workbookViewId="0">
      <selection activeCell="F22" sqref="F22"/>
    </sheetView>
  </sheetViews>
  <sheetFormatPr defaultColWidth="11.42578125" defaultRowHeight="14.45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A3" s="109" t="s">
        <v>26</v>
      </c>
      <c r="B3" s="109"/>
      <c r="C3" s="109"/>
      <c r="D3" s="109"/>
      <c r="E3" s="109"/>
      <c r="F3" s="109"/>
      <c r="G3" s="109"/>
    </row>
    <row r="4" spans="1:7" ht="38.450000000000003" customHeight="1">
      <c r="A4" s="110" t="s">
        <v>1</v>
      </c>
      <c r="B4" s="110" t="s">
        <v>27</v>
      </c>
      <c r="C4" s="110" t="s">
        <v>28</v>
      </c>
      <c r="D4" s="18" t="s">
        <v>29</v>
      </c>
      <c r="E4" s="110" t="s">
        <v>30</v>
      </c>
      <c r="F4" s="110" t="s">
        <v>31</v>
      </c>
      <c r="G4" s="18" t="s">
        <v>32</v>
      </c>
    </row>
    <row r="5" spans="1:7">
      <c r="A5" s="110"/>
      <c r="B5" s="110"/>
      <c r="C5" s="110"/>
      <c r="D5" s="18" t="s">
        <v>33</v>
      </c>
      <c r="E5" s="110"/>
      <c r="F5" s="110"/>
      <c r="G5" s="18" t="s">
        <v>33</v>
      </c>
    </row>
    <row r="6" spans="1:7" ht="26.45">
      <c r="A6" s="96" t="s">
        <v>5</v>
      </c>
      <c r="B6" s="96" t="s">
        <v>6</v>
      </c>
      <c r="C6" s="100" t="s">
        <v>34</v>
      </c>
      <c r="D6" s="23" t="s">
        <v>35</v>
      </c>
      <c r="E6" s="102" t="s">
        <v>36</v>
      </c>
      <c r="F6" s="104" t="s">
        <v>37</v>
      </c>
      <c r="G6" s="23" t="s">
        <v>38</v>
      </c>
    </row>
    <row r="7" spans="1:7">
      <c r="A7" s="98"/>
      <c r="B7" s="98"/>
      <c r="C7" s="101"/>
      <c r="D7" s="23" t="s">
        <v>39</v>
      </c>
      <c r="E7" s="103"/>
      <c r="F7" s="105"/>
      <c r="G7" s="23" t="s">
        <v>40</v>
      </c>
    </row>
    <row r="8" spans="1:7" ht="26.45">
      <c r="A8" s="29" t="s">
        <v>8</v>
      </c>
      <c r="B8" s="19" t="s">
        <v>9</v>
      </c>
      <c r="C8" s="30" t="s">
        <v>34</v>
      </c>
      <c r="D8" s="23" t="s">
        <v>41</v>
      </c>
      <c r="E8" s="23" t="s">
        <v>36</v>
      </c>
      <c r="F8" s="78" t="s">
        <v>42</v>
      </c>
      <c r="G8" s="23" t="s">
        <v>43</v>
      </c>
    </row>
    <row r="9" spans="1:7" ht="26.45">
      <c r="A9" s="95" t="s">
        <v>11</v>
      </c>
      <c r="B9" s="74" t="s">
        <v>12</v>
      </c>
      <c r="C9" s="30" t="s">
        <v>44</v>
      </c>
      <c r="D9" s="23" t="s">
        <v>45</v>
      </c>
      <c r="E9" s="23" t="s">
        <v>36</v>
      </c>
      <c r="F9" s="78" t="s">
        <v>37</v>
      </c>
      <c r="G9" s="23" t="s">
        <v>46</v>
      </c>
    </row>
    <row r="10" spans="1:7">
      <c r="A10" s="95"/>
      <c r="B10" s="96" t="s">
        <v>14</v>
      </c>
      <c r="C10" s="100" t="s">
        <v>34</v>
      </c>
      <c r="D10" s="23" t="s">
        <v>47</v>
      </c>
      <c r="E10" s="102" t="s">
        <v>36</v>
      </c>
      <c r="F10" s="104" t="s">
        <v>37</v>
      </c>
      <c r="G10" s="23" t="s">
        <v>48</v>
      </c>
    </row>
    <row r="11" spans="1:7" ht="26.45">
      <c r="A11" s="95"/>
      <c r="B11" s="98"/>
      <c r="C11" s="101"/>
      <c r="D11" s="23" t="s">
        <v>49</v>
      </c>
      <c r="E11" s="103"/>
      <c r="F11" s="105"/>
      <c r="G11" s="23" t="s">
        <v>50</v>
      </c>
    </row>
    <row r="12" spans="1:7" ht="26.45">
      <c r="A12" s="95"/>
      <c r="B12" s="74" t="s">
        <v>15</v>
      </c>
      <c r="C12" s="30" t="s">
        <v>34</v>
      </c>
      <c r="D12" s="23" t="s">
        <v>45</v>
      </c>
      <c r="E12" s="23" t="s">
        <v>36</v>
      </c>
      <c r="F12" s="78" t="s">
        <v>42</v>
      </c>
      <c r="G12" s="23" t="s">
        <v>43</v>
      </c>
    </row>
    <row r="13" spans="1:7" ht="23.45" customHeight="1">
      <c r="A13" s="95"/>
      <c r="B13" s="74" t="s">
        <v>16</v>
      </c>
      <c r="C13" s="30" t="s">
        <v>34</v>
      </c>
      <c r="D13" s="19" t="s">
        <v>45</v>
      </c>
      <c r="E13" s="23" t="s">
        <v>36</v>
      </c>
      <c r="F13" s="78" t="s">
        <v>37</v>
      </c>
      <c r="G13" s="23" t="s">
        <v>46</v>
      </c>
    </row>
    <row r="14" spans="1:7" ht="14.45" customHeight="1">
      <c r="A14" s="95" t="s">
        <v>17</v>
      </c>
      <c r="B14" s="19" t="s">
        <v>18</v>
      </c>
      <c r="C14" s="30" t="s">
        <v>34</v>
      </c>
      <c r="D14" s="19" t="s">
        <v>51</v>
      </c>
      <c r="E14" s="23" t="s">
        <v>36</v>
      </c>
      <c r="F14" s="78" t="s">
        <v>42</v>
      </c>
      <c r="G14" s="23" t="s">
        <v>46</v>
      </c>
    </row>
    <row r="15" spans="1:7" ht="26.45">
      <c r="A15" s="95"/>
      <c r="B15" s="19" t="s">
        <v>20</v>
      </c>
      <c r="C15" s="73" t="s">
        <v>52</v>
      </c>
      <c r="D15" s="76" t="s">
        <v>45</v>
      </c>
      <c r="E15" s="23" t="s">
        <v>36</v>
      </c>
      <c r="F15" s="78" t="s">
        <v>37</v>
      </c>
      <c r="G15" s="23" t="s">
        <v>46</v>
      </c>
    </row>
    <row r="16" spans="1:7" ht="26.45">
      <c r="A16" s="95"/>
      <c r="B16" s="29" t="s">
        <v>21</v>
      </c>
      <c r="C16" s="79" t="s">
        <v>34</v>
      </c>
      <c r="D16" s="77" t="s">
        <v>45</v>
      </c>
      <c r="E16" s="73" t="s">
        <v>36</v>
      </c>
      <c r="F16" s="73" t="s">
        <v>42</v>
      </c>
      <c r="G16" s="73" t="s">
        <v>46</v>
      </c>
    </row>
    <row r="17" spans="1:7">
      <c r="A17" s="95"/>
      <c r="B17" s="99" t="s">
        <v>22</v>
      </c>
      <c r="C17" s="95" t="s">
        <v>34</v>
      </c>
      <c r="D17" s="75" t="s">
        <v>53</v>
      </c>
      <c r="E17" s="106" t="s">
        <v>36</v>
      </c>
      <c r="F17" s="111" t="s">
        <v>42</v>
      </c>
      <c r="G17" s="73" t="s">
        <v>54</v>
      </c>
    </row>
    <row r="18" spans="1:7" ht="26.45">
      <c r="A18" s="95"/>
      <c r="B18" s="99"/>
      <c r="C18" s="95"/>
      <c r="D18" s="75" t="s">
        <v>55</v>
      </c>
      <c r="E18" s="107"/>
      <c r="F18" s="112"/>
      <c r="G18" s="73" t="s">
        <v>56</v>
      </c>
    </row>
    <row r="19" spans="1:7" ht="26.45" customHeight="1">
      <c r="A19" s="95"/>
      <c r="B19" s="99" t="s">
        <v>24</v>
      </c>
      <c r="C19" s="95" t="s">
        <v>57</v>
      </c>
      <c r="D19" s="75" t="s">
        <v>53</v>
      </c>
      <c r="E19" s="162" t="s">
        <v>36</v>
      </c>
      <c r="F19" s="111" t="s">
        <v>42</v>
      </c>
      <c r="G19" s="111" t="s">
        <v>46</v>
      </c>
    </row>
    <row r="20" spans="1:7" ht="26.45" customHeight="1">
      <c r="A20" s="95"/>
      <c r="B20" s="99"/>
      <c r="C20" s="95"/>
      <c r="D20" s="75" t="s">
        <v>55</v>
      </c>
      <c r="E20" s="163"/>
      <c r="F20" s="112"/>
      <c r="G20" s="112"/>
    </row>
    <row r="21" spans="1:7" ht="26.45" customHeight="1">
      <c r="A21" s="95"/>
      <c r="B21" s="43" t="s">
        <v>58</v>
      </c>
      <c r="C21" s="80" t="s">
        <v>34</v>
      </c>
      <c r="D21" s="81" t="s">
        <v>45</v>
      </c>
      <c r="E21" s="82" t="s">
        <v>36</v>
      </c>
      <c r="F21" s="79" t="s">
        <v>42</v>
      </c>
      <c r="G21" s="79" t="s">
        <v>46</v>
      </c>
    </row>
    <row r="22" spans="1:7" ht="26.45" customHeight="1">
      <c r="A22" s="95"/>
      <c r="B22" s="99" t="s">
        <v>25</v>
      </c>
      <c r="C22" s="108" t="s">
        <v>34</v>
      </c>
      <c r="D22" s="75" t="s">
        <v>59</v>
      </c>
      <c r="E22" s="75" t="s">
        <v>36</v>
      </c>
      <c r="F22" s="75" t="s">
        <v>37</v>
      </c>
      <c r="G22" s="75" t="s">
        <v>60</v>
      </c>
    </row>
    <row r="23" spans="1:7" ht="26.45">
      <c r="A23" s="95"/>
      <c r="B23" s="99"/>
      <c r="C23" s="164"/>
      <c r="D23" s="75" t="s">
        <v>35</v>
      </c>
      <c r="E23" s="75" t="s">
        <v>36</v>
      </c>
      <c r="F23" s="75" t="s">
        <v>37</v>
      </c>
      <c r="G23" s="75" t="s">
        <v>61</v>
      </c>
    </row>
  </sheetData>
  <mergeCells count="28">
    <mergeCell ref="G19:G20"/>
    <mergeCell ref="A9:A13"/>
    <mergeCell ref="E6:E7"/>
    <mergeCell ref="F6:F7"/>
    <mergeCell ref="A6:A7"/>
    <mergeCell ref="B6:B7"/>
    <mergeCell ref="C6:C7"/>
    <mergeCell ref="F19:F20"/>
    <mergeCell ref="A14:A23"/>
    <mergeCell ref="A3:G3"/>
    <mergeCell ref="A4:A5"/>
    <mergeCell ref="B4:B5"/>
    <mergeCell ref="C4:C5"/>
    <mergeCell ref="E4:E5"/>
    <mergeCell ref="F4:F5"/>
    <mergeCell ref="B22:B23"/>
    <mergeCell ref="B10:B11"/>
    <mergeCell ref="C10:C11"/>
    <mergeCell ref="E10:E11"/>
    <mergeCell ref="F10:F11"/>
    <mergeCell ref="B17:B18"/>
    <mergeCell ref="C17:C18"/>
    <mergeCell ref="E17:E18"/>
    <mergeCell ref="F17:F18"/>
    <mergeCell ref="C22:C23"/>
    <mergeCell ref="B19:B20"/>
    <mergeCell ref="C19:C20"/>
    <mergeCell ref="E19:E20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9"/>
  <sheetViews>
    <sheetView topLeftCell="C1" workbookViewId="0">
      <selection activeCell="D6" sqref="D6:D18"/>
    </sheetView>
  </sheetViews>
  <sheetFormatPr defaultColWidth="11.42578125" defaultRowHeight="14.45"/>
  <cols>
    <col min="2" max="2" width="31.28515625" customWidth="1"/>
    <col min="3" max="3" width="22.85546875" customWidth="1"/>
    <col min="4" max="4" width="21.140625" customWidth="1"/>
    <col min="5" max="5" width="24.85546875" customWidth="1"/>
    <col min="6" max="6" width="30.7109375" customWidth="1"/>
  </cols>
  <sheetData>
    <row r="4" spans="2:6">
      <c r="B4" s="109" t="s">
        <v>62</v>
      </c>
      <c r="C4" s="109"/>
      <c r="D4" s="109"/>
      <c r="E4" s="109"/>
      <c r="F4" s="109"/>
    </row>
    <row r="5" spans="2:6" ht="26.45">
      <c r="B5" s="18" t="s">
        <v>63</v>
      </c>
      <c r="C5" s="18" t="s">
        <v>64</v>
      </c>
      <c r="D5" s="18" t="s">
        <v>65</v>
      </c>
      <c r="E5" s="18" t="s">
        <v>66</v>
      </c>
      <c r="F5" s="18" t="s">
        <v>67</v>
      </c>
    </row>
    <row r="6" spans="2:6">
      <c r="B6" s="117" t="s">
        <v>68</v>
      </c>
      <c r="C6" s="102" t="s">
        <v>69</v>
      </c>
      <c r="D6" s="23" t="s">
        <v>70</v>
      </c>
      <c r="E6" s="102" t="s">
        <v>71</v>
      </c>
      <c r="F6" s="102" t="s">
        <v>72</v>
      </c>
    </row>
    <row r="7" spans="2:6">
      <c r="B7" s="118"/>
      <c r="C7" s="116"/>
      <c r="D7" s="23" t="s">
        <v>73</v>
      </c>
      <c r="E7" s="116"/>
      <c r="F7" s="116"/>
    </row>
    <row r="8" spans="2:6">
      <c r="B8" s="118"/>
      <c r="C8" s="116"/>
      <c r="D8" s="23" t="s">
        <v>74</v>
      </c>
      <c r="E8" s="116"/>
      <c r="F8" s="116"/>
    </row>
    <row r="9" spans="2:6">
      <c r="B9" s="44" t="s">
        <v>75</v>
      </c>
      <c r="C9" s="45" t="s">
        <v>76</v>
      </c>
      <c r="D9" s="23" t="s">
        <v>6</v>
      </c>
      <c r="E9" s="45" t="s">
        <v>77</v>
      </c>
      <c r="F9" s="45" t="s">
        <v>72</v>
      </c>
    </row>
    <row r="10" spans="2:6">
      <c r="B10" s="113" t="s">
        <v>78</v>
      </c>
      <c r="C10" s="114" t="s">
        <v>69</v>
      </c>
      <c r="D10" s="23" t="s">
        <v>12</v>
      </c>
      <c r="E10" s="114" t="s">
        <v>71</v>
      </c>
      <c r="F10" s="23" t="s">
        <v>79</v>
      </c>
    </row>
    <row r="11" spans="2:6">
      <c r="B11" s="113"/>
      <c r="C11" s="114"/>
      <c r="D11" s="23" t="s">
        <v>14</v>
      </c>
      <c r="E11" s="114"/>
      <c r="F11" s="114" t="s">
        <v>80</v>
      </c>
    </row>
    <row r="12" spans="2:6">
      <c r="B12" s="113"/>
      <c r="C12" s="114"/>
      <c r="D12" s="23" t="s">
        <v>25</v>
      </c>
      <c r="E12" s="114"/>
      <c r="F12" s="114"/>
    </row>
    <row r="13" spans="2:6">
      <c r="B13" s="113" t="s">
        <v>81</v>
      </c>
      <c r="C13" s="102" t="s">
        <v>69</v>
      </c>
      <c r="D13" s="23" t="s">
        <v>16</v>
      </c>
      <c r="E13" s="102" t="s">
        <v>71</v>
      </c>
      <c r="F13" s="102" t="s">
        <v>80</v>
      </c>
    </row>
    <row r="14" spans="2:6">
      <c r="B14" s="113"/>
      <c r="C14" s="116"/>
      <c r="D14" s="23" t="s">
        <v>22</v>
      </c>
      <c r="E14" s="116"/>
      <c r="F14" s="116"/>
    </row>
    <row r="15" spans="2:6">
      <c r="B15" s="113"/>
      <c r="C15" s="116"/>
      <c r="D15" s="23" t="s">
        <v>82</v>
      </c>
      <c r="E15" s="116"/>
      <c r="F15" s="116"/>
    </row>
    <row r="16" spans="2:6">
      <c r="B16" s="113"/>
      <c r="C16" s="116"/>
      <c r="D16" s="23" t="s">
        <v>24</v>
      </c>
      <c r="E16" s="116"/>
      <c r="F16" s="116"/>
    </row>
    <row r="17" spans="2:6">
      <c r="B17" s="113"/>
      <c r="C17" s="103"/>
      <c r="D17" s="23" t="s">
        <v>15</v>
      </c>
      <c r="E17" s="103"/>
      <c r="F17" s="103"/>
    </row>
    <row r="18" spans="2:6">
      <c r="B18" s="83" t="s">
        <v>83</v>
      </c>
      <c r="C18" s="23" t="s">
        <v>76</v>
      </c>
      <c r="D18" s="23" t="s">
        <v>84</v>
      </c>
      <c r="E18" s="23" t="s">
        <v>71</v>
      </c>
      <c r="F18" s="23" t="s">
        <v>85</v>
      </c>
    </row>
    <row r="19" spans="2:6">
      <c r="B19" s="115" t="s">
        <v>86</v>
      </c>
      <c r="C19" s="115"/>
      <c r="D19" s="115"/>
      <c r="E19" s="115"/>
      <c r="F19" s="115"/>
    </row>
  </sheetData>
  <mergeCells count="14">
    <mergeCell ref="B4:F4"/>
    <mergeCell ref="B6:B8"/>
    <mergeCell ref="C6:C8"/>
    <mergeCell ref="E6:E8"/>
    <mergeCell ref="F6:F8"/>
    <mergeCell ref="B10:B12"/>
    <mergeCell ref="C10:C12"/>
    <mergeCell ref="E10:E12"/>
    <mergeCell ref="B19:F19"/>
    <mergeCell ref="F11:F12"/>
    <mergeCell ref="B13:B17"/>
    <mergeCell ref="C13:C17"/>
    <mergeCell ref="E13:E17"/>
    <mergeCell ref="F13:F17"/>
  </mergeCells>
  <phoneticPr fontId="1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9"/>
  <sheetViews>
    <sheetView topLeftCell="B1" zoomScale="90" zoomScaleNormal="90" workbookViewId="0">
      <selection activeCell="F20" sqref="F20"/>
    </sheetView>
  </sheetViews>
  <sheetFormatPr defaultColWidth="11.42578125" defaultRowHeight="14.45"/>
  <cols>
    <col min="2" max="2" width="33" customWidth="1"/>
    <col min="3" max="3" width="14.5703125" customWidth="1"/>
    <col min="4" max="4" width="17.7109375" bestFit="1" customWidth="1"/>
    <col min="5" max="5" width="11.28515625" customWidth="1"/>
    <col min="7" max="7" width="26.85546875" customWidth="1"/>
  </cols>
  <sheetData>
    <row r="4" spans="2:7">
      <c r="B4" s="119" t="s">
        <v>87</v>
      </c>
      <c r="C4" s="119"/>
      <c r="D4" s="119"/>
      <c r="E4" s="119"/>
      <c r="F4" s="119"/>
      <c r="G4" s="119"/>
    </row>
    <row r="5" spans="2:7" ht="39.6">
      <c r="B5" s="18" t="s">
        <v>88</v>
      </c>
      <c r="C5" s="18" t="s">
        <v>89</v>
      </c>
      <c r="D5" s="18" t="s">
        <v>90</v>
      </c>
      <c r="E5" s="18" t="s">
        <v>91</v>
      </c>
      <c r="F5" s="18" t="s">
        <v>92</v>
      </c>
      <c r="G5" s="18" t="s">
        <v>93</v>
      </c>
    </row>
    <row r="6" spans="2:7" ht="15.6" customHeight="1">
      <c r="B6" s="117" t="s">
        <v>68</v>
      </c>
      <c r="C6" s="23" t="s">
        <v>70</v>
      </c>
      <c r="D6" s="23" t="s">
        <v>34</v>
      </c>
      <c r="E6" s="23" t="s">
        <v>94</v>
      </c>
      <c r="F6" s="19" t="s">
        <v>37</v>
      </c>
      <c r="G6" s="19" t="s">
        <v>95</v>
      </c>
    </row>
    <row r="7" spans="2:7">
      <c r="B7" s="118"/>
      <c r="C7" s="23" t="s">
        <v>73</v>
      </c>
      <c r="D7" s="19" t="s">
        <v>52</v>
      </c>
      <c r="E7" s="23" t="s">
        <v>96</v>
      </c>
      <c r="F7" s="19" t="s">
        <v>37</v>
      </c>
      <c r="G7" s="19" t="s">
        <v>97</v>
      </c>
    </row>
    <row r="8" spans="2:7" ht="15" customHeight="1">
      <c r="B8" s="118"/>
      <c r="C8" s="23" t="s">
        <v>74</v>
      </c>
      <c r="D8" s="19" t="s">
        <v>34</v>
      </c>
      <c r="E8" s="23" t="s">
        <v>94</v>
      </c>
      <c r="F8" s="19" t="s">
        <v>42</v>
      </c>
      <c r="G8" s="19" t="s">
        <v>97</v>
      </c>
    </row>
    <row r="9" spans="2:7">
      <c r="B9" s="44" t="s">
        <v>75</v>
      </c>
      <c r="C9" s="23" t="s">
        <v>6</v>
      </c>
      <c r="D9" s="19" t="s">
        <v>52</v>
      </c>
      <c r="E9" s="23" t="s">
        <v>94</v>
      </c>
      <c r="F9" s="19" t="s">
        <v>42</v>
      </c>
      <c r="G9" s="19" t="s">
        <v>98</v>
      </c>
    </row>
    <row r="10" spans="2:7">
      <c r="B10" s="114" t="s">
        <v>78</v>
      </c>
      <c r="C10" s="23" t="s">
        <v>12</v>
      </c>
      <c r="D10" s="96" t="s">
        <v>34</v>
      </c>
      <c r="E10" s="102" t="s">
        <v>94</v>
      </c>
      <c r="F10" s="96" t="s">
        <v>37</v>
      </c>
      <c r="G10" s="96" t="s">
        <v>95</v>
      </c>
    </row>
    <row r="11" spans="2:7">
      <c r="B11" s="114"/>
      <c r="C11" s="23" t="s">
        <v>14</v>
      </c>
      <c r="D11" s="97"/>
      <c r="E11" s="116"/>
      <c r="F11" s="97"/>
      <c r="G11" s="97"/>
    </row>
    <row r="12" spans="2:7">
      <c r="B12" s="114"/>
      <c r="C12" s="23" t="s">
        <v>25</v>
      </c>
      <c r="D12" s="98"/>
      <c r="E12" s="103"/>
      <c r="F12" s="98"/>
      <c r="G12" s="98"/>
    </row>
    <row r="13" spans="2:7" ht="26.45">
      <c r="B13" s="114" t="s">
        <v>81</v>
      </c>
      <c r="C13" s="23" t="s">
        <v>16</v>
      </c>
      <c r="D13" s="19" t="s">
        <v>34</v>
      </c>
      <c r="E13" s="23" t="s">
        <v>99</v>
      </c>
      <c r="F13" s="96" t="s">
        <v>37</v>
      </c>
      <c r="G13" s="19" t="s">
        <v>100</v>
      </c>
    </row>
    <row r="14" spans="2:7">
      <c r="B14" s="114"/>
      <c r="C14" s="23" t="s">
        <v>22</v>
      </c>
      <c r="D14" s="19" t="s">
        <v>34</v>
      </c>
      <c r="E14" s="23" t="s">
        <v>94</v>
      </c>
      <c r="F14" s="97"/>
      <c r="G14" s="19" t="s">
        <v>95</v>
      </c>
    </row>
    <row r="15" spans="2:7">
      <c r="B15" s="114"/>
      <c r="C15" s="23" t="s">
        <v>82</v>
      </c>
      <c r="D15" s="19" t="s">
        <v>34</v>
      </c>
      <c r="E15" s="23" t="s">
        <v>94</v>
      </c>
      <c r="F15" s="97"/>
      <c r="G15" s="19" t="s">
        <v>95</v>
      </c>
    </row>
    <row r="16" spans="2:7" ht="26.45">
      <c r="B16" s="114"/>
      <c r="C16" s="23" t="s">
        <v>24</v>
      </c>
      <c r="D16" s="19" t="s">
        <v>101</v>
      </c>
      <c r="E16" s="23" t="s">
        <v>102</v>
      </c>
      <c r="F16" s="97"/>
      <c r="G16" s="19" t="s">
        <v>95</v>
      </c>
    </row>
    <row r="17" spans="2:7">
      <c r="B17" s="114"/>
      <c r="C17" s="23" t="s">
        <v>15</v>
      </c>
      <c r="D17" s="19" t="s">
        <v>34</v>
      </c>
      <c r="E17" s="23" t="s">
        <v>99</v>
      </c>
      <c r="F17" s="98"/>
      <c r="G17" s="19" t="s">
        <v>95</v>
      </c>
    </row>
    <row r="18" spans="2:7">
      <c r="B18" s="23" t="s">
        <v>103</v>
      </c>
      <c r="C18" s="23" t="s">
        <v>84</v>
      </c>
      <c r="D18" s="19" t="s">
        <v>34</v>
      </c>
      <c r="E18" s="23" t="s">
        <v>102</v>
      </c>
      <c r="F18" s="19" t="s">
        <v>42</v>
      </c>
      <c r="G18" s="19" t="s">
        <v>97</v>
      </c>
    </row>
    <row r="19" spans="2:7">
      <c r="B19" s="119" t="s">
        <v>86</v>
      </c>
      <c r="C19" s="119"/>
      <c r="D19" s="119"/>
      <c r="E19" s="119"/>
      <c r="F19" s="119"/>
      <c r="G19" s="119"/>
    </row>
  </sheetData>
  <mergeCells count="10">
    <mergeCell ref="B4:G4"/>
    <mergeCell ref="B19:G19"/>
    <mergeCell ref="B6:B8"/>
    <mergeCell ref="B10:B12"/>
    <mergeCell ref="B13:B17"/>
    <mergeCell ref="F10:F12"/>
    <mergeCell ref="E10:E12"/>
    <mergeCell ref="D10:D12"/>
    <mergeCell ref="G10:G12"/>
    <mergeCell ref="F13:F17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34"/>
  <sheetViews>
    <sheetView zoomScale="90" zoomScaleNormal="90" workbookViewId="0">
      <selection activeCell="A20" sqref="A20:A23"/>
    </sheetView>
  </sheetViews>
  <sheetFormatPr defaultColWidth="11.42578125" defaultRowHeight="14.45"/>
  <cols>
    <col min="1" max="1" width="11.140625" bestFit="1" customWidth="1"/>
    <col min="2" max="2" width="30.28515625" bestFit="1" customWidth="1"/>
    <col min="3" max="3" width="26.28515625" customWidth="1"/>
    <col min="4" max="4" width="17.42578125" customWidth="1"/>
    <col min="5" max="5" width="14.140625" customWidth="1"/>
    <col min="6" max="7" width="12.28515625" customWidth="1"/>
    <col min="8" max="8" width="13.7109375" bestFit="1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143" t="s">
        <v>104</v>
      </c>
      <c r="B2" s="143"/>
      <c r="C2" s="143"/>
      <c r="D2" s="143"/>
      <c r="E2" s="143"/>
      <c r="F2" s="143"/>
      <c r="G2" s="143"/>
      <c r="H2" s="143"/>
      <c r="I2" s="32"/>
    </row>
    <row r="3" spans="1:9" ht="33.6" customHeight="1">
      <c r="A3" s="144" t="s">
        <v>105</v>
      </c>
      <c r="B3" s="144" t="s">
        <v>106</v>
      </c>
      <c r="C3" s="144" t="s">
        <v>107</v>
      </c>
      <c r="D3" s="144" t="s">
        <v>108</v>
      </c>
      <c r="E3" s="144"/>
      <c r="F3" s="144" t="s">
        <v>32</v>
      </c>
      <c r="G3" s="22" t="s">
        <v>109</v>
      </c>
      <c r="H3" s="22" t="s">
        <v>110</v>
      </c>
      <c r="I3" s="22" t="s">
        <v>111</v>
      </c>
    </row>
    <row r="4" spans="1:9">
      <c r="A4" s="144"/>
      <c r="B4" s="144"/>
      <c r="C4" s="144"/>
      <c r="D4" s="22" t="s">
        <v>112</v>
      </c>
      <c r="E4" s="22" t="s">
        <v>113</v>
      </c>
      <c r="F4" s="144"/>
      <c r="G4" s="22" t="s">
        <v>114</v>
      </c>
      <c r="H4" s="22" t="s">
        <v>114</v>
      </c>
      <c r="I4" s="22" t="s">
        <v>115</v>
      </c>
    </row>
    <row r="5" spans="1:9">
      <c r="A5" s="145" t="s">
        <v>116</v>
      </c>
      <c r="B5" s="137" t="s">
        <v>117</v>
      </c>
      <c r="C5" s="138" t="s">
        <v>118</v>
      </c>
      <c r="D5" s="35" t="s">
        <v>119</v>
      </c>
      <c r="E5" s="36">
        <v>0.7</v>
      </c>
      <c r="F5" s="140" t="s">
        <v>46</v>
      </c>
      <c r="G5" s="141"/>
      <c r="H5" s="142">
        <v>1000</v>
      </c>
      <c r="I5" s="136">
        <f>G6/H5</f>
        <v>0</v>
      </c>
    </row>
    <row r="6" spans="1:9" ht="24" customHeight="1">
      <c r="A6" s="145"/>
      <c r="B6" s="127"/>
      <c r="C6" s="139"/>
      <c r="D6" s="24" t="s">
        <v>120</v>
      </c>
      <c r="E6" s="25">
        <v>0.3</v>
      </c>
      <c r="F6" s="135"/>
      <c r="G6" s="125"/>
      <c r="H6" s="123"/>
      <c r="I6" s="121"/>
    </row>
    <row r="7" spans="1:9">
      <c r="A7" s="39" t="s">
        <v>121</v>
      </c>
      <c r="B7" s="33" t="s">
        <v>122</v>
      </c>
      <c r="C7" s="34" t="s">
        <v>123</v>
      </c>
      <c r="D7" s="10" t="s">
        <v>76</v>
      </c>
      <c r="E7" s="26">
        <v>1</v>
      </c>
      <c r="F7" s="24" t="s">
        <v>46</v>
      </c>
      <c r="G7" s="27"/>
      <c r="H7" s="27">
        <v>733</v>
      </c>
      <c r="I7" s="28">
        <f t="shared" ref="I7" si="0">G7/H7</f>
        <v>0</v>
      </c>
    </row>
    <row r="8" spans="1:9">
      <c r="A8" s="146" t="s">
        <v>124</v>
      </c>
      <c r="B8" s="130" t="s">
        <v>25</v>
      </c>
      <c r="C8" s="132" t="s">
        <v>125</v>
      </c>
      <c r="D8" s="10" t="s">
        <v>76</v>
      </c>
      <c r="E8" s="26">
        <v>0.6</v>
      </c>
      <c r="F8" s="134" t="s">
        <v>46</v>
      </c>
      <c r="G8" s="124"/>
      <c r="H8" s="124">
        <v>1666</v>
      </c>
      <c r="I8" s="120">
        <f>G8/H8</f>
        <v>0</v>
      </c>
    </row>
    <row r="9" spans="1:9">
      <c r="A9" s="147"/>
      <c r="B9" s="131"/>
      <c r="C9" s="133"/>
      <c r="D9" s="24" t="s">
        <v>119</v>
      </c>
      <c r="E9" s="26">
        <v>0.4</v>
      </c>
      <c r="F9" s="135"/>
      <c r="G9" s="125"/>
      <c r="H9" s="125"/>
      <c r="I9" s="121"/>
    </row>
    <row r="10" spans="1:9">
      <c r="A10" s="147"/>
      <c r="B10" s="130" t="s">
        <v>126</v>
      </c>
      <c r="C10" s="132" t="s">
        <v>118</v>
      </c>
      <c r="D10" s="24" t="s">
        <v>76</v>
      </c>
      <c r="E10" s="26">
        <v>0.5</v>
      </c>
      <c r="F10" s="35" t="s">
        <v>48</v>
      </c>
      <c r="G10" s="70">
        <v>200</v>
      </c>
      <c r="H10" s="124">
        <v>5000</v>
      </c>
      <c r="I10" s="120">
        <f>G10/H10</f>
        <v>0.04</v>
      </c>
    </row>
    <row r="11" spans="1:9">
      <c r="A11" s="148"/>
      <c r="B11" s="131"/>
      <c r="C11" s="133"/>
      <c r="D11" s="24" t="s">
        <v>119</v>
      </c>
      <c r="E11" s="26">
        <v>0.5</v>
      </c>
      <c r="F11" s="35" t="s">
        <v>50</v>
      </c>
      <c r="G11" s="70"/>
      <c r="H11" s="125"/>
      <c r="I11" s="121"/>
    </row>
    <row r="12" spans="1:9">
      <c r="A12" s="65" t="s">
        <v>127</v>
      </c>
      <c r="B12" s="33" t="s">
        <v>128</v>
      </c>
      <c r="C12" s="34" t="s">
        <v>118</v>
      </c>
      <c r="D12" s="10" t="s">
        <v>129</v>
      </c>
      <c r="E12" s="26">
        <v>1</v>
      </c>
      <c r="F12" s="10" t="s">
        <v>46</v>
      </c>
      <c r="G12" s="27"/>
      <c r="H12" s="27">
        <v>2000</v>
      </c>
      <c r="I12" s="28">
        <f>G12/H12</f>
        <v>0</v>
      </c>
    </row>
    <row r="13" spans="1:9">
      <c r="A13" s="130" t="s">
        <v>130</v>
      </c>
      <c r="B13" s="67" t="s">
        <v>131</v>
      </c>
      <c r="C13" s="68" t="s">
        <v>132</v>
      </c>
      <c r="D13" s="42" t="s">
        <v>119</v>
      </c>
      <c r="E13" s="88">
        <v>1</v>
      </c>
      <c r="F13" s="72" t="s">
        <v>46</v>
      </c>
      <c r="G13" s="69"/>
      <c r="H13" s="69">
        <v>2000</v>
      </c>
      <c r="I13" s="64">
        <f>G13/H13</f>
        <v>0</v>
      </c>
    </row>
    <row r="14" spans="1:9" ht="22.9">
      <c r="A14" s="149"/>
      <c r="B14" s="126" t="s">
        <v>133</v>
      </c>
      <c r="C14" s="128" t="s">
        <v>118</v>
      </c>
      <c r="D14" s="134" t="s">
        <v>119</v>
      </c>
      <c r="E14" s="150">
        <v>1</v>
      </c>
      <c r="F14" s="72" t="s">
        <v>134</v>
      </c>
      <c r="G14" s="27">
        <v>200</v>
      </c>
      <c r="H14" s="122">
        <v>13000</v>
      </c>
      <c r="I14" s="120">
        <f t="shared" ref="I14" si="1">G14/H14</f>
        <v>1.5384615384615385E-2</v>
      </c>
    </row>
    <row r="15" spans="1:9">
      <c r="A15" s="131"/>
      <c r="B15" s="127"/>
      <c r="C15" s="129"/>
      <c r="D15" s="135"/>
      <c r="E15" s="151"/>
      <c r="F15" s="72" t="s">
        <v>50</v>
      </c>
      <c r="G15" s="27"/>
      <c r="H15" s="123"/>
      <c r="I15" s="121"/>
    </row>
    <row r="16" spans="1:9">
      <c r="A16" s="128" t="s">
        <v>135</v>
      </c>
      <c r="B16" s="126" t="s">
        <v>136</v>
      </c>
      <c r="C16" s="68" t="s">
        <v>137</v>
      </c>
      <c r="D16" s="42" t="s">
        <v>76</v>
      </c>
      <c r="E16" s="88">
        <v>1</v>
      </c>
      <c r="F16" s="72" t="s">
        <v>46</v>
      </c>
      <c r="G16" s="32"/>
      <c r="H16" s="69">
        <v>7150</v>
      </c>
      <c r="I16" s="64">
        <f>+G16/H16</f>
        <v>0</v>
      </c>
    </row>
    <row r="17" spans="1:9">
      <c r="A17" s="129"/>
      <c r="B17" s="127"/>
      <c r="C17" s="68" t="s">
        <v>138</v>
      </c>
      <c r="D17" s="42" t="s">
        <v>119</v>
      </c>
      <c r="E17" s="88">
        <v>1</v>
      </c>
      <c r="F17" s="42" t="s">
        <v>46</v>
      </c>
      <c r="G17" s="42"/>
      <c r="H17" s="69">
        <v>20000</v>
      </c>
      <c r="I17" s="64">
        <f>+G17/H17</f>
        <v>0</v>
      </c>
    </row>
    <row r="18" spans="1:9">
      <c r="A18" s="128" t="s">
        <v>139</v>
      </c>
      <c r="B18" s="126" t="s">
        <v>140</v>
      </c>
      <c r="C18" s="132" t="s">
        <v>118</v>
      </c>
      <c r="D18" s="42" t="s">
        <v>76</v>
      </c>
      <c r="E18" s="88">
        <v>0.4</v>
      </c>
      <c r="F18" s="134" t="s">
        <v>43</v>
      </c>
      <c r="G18" s="124">
        <v>260</v>
      </c>
      <c r="H18" s="122">
        <v>16000</v>
      </c>
      <c r="I18" s="120">
        <f>+G18/H18</f>
        <v>1.6250000000000001E-2</v>
      </c>
    </row>
    <row r="19" spans="1:9">
      <c r="A19" s="129"/>
      <c r="B19" s="127"/>
      <c r="C19" s="133"/>
      <c r="D19" s="42" t="s">
        <v>119</v>
      </c>
      <c r="E19" s="88">
        <v>0.6</v>
      </c>
      <c r="F19" s="135"/>
      <c r="G19" s="125"/>
      <c r="H19" s="123"/>
      <c r="I19" s="121"/>
    </row>
    <row r="20" spans="1:9">
      <c r="A20" s="145" t="s">
        <v>141</v>
      </c>
      <c r="B20" s="153" t="s">
        <v>142</v>
      </c>
      <c r="C20" s="145" t="s">
        <v>118</v>
      </c>
      <c r="D20" s="42" t="s">
        <v>76</v>
      </c>
      <c r="E20" s="26">
        <v>0.4</v>
      </c>
      <c r="F20" s="10" t="s">
        <v>54</v>
      </c>
      <c r="G20" s="154">
        <v>358</v>
      </c>
      <c r="H20" s="155">
        <v>8000</v>
      </c>
      <c r="I20" s="152">
        <f>+G20/H20</f>
        <v>4.4749999999999998E-2</v>
      </c>
    </row>
    <row r="21" spans="1:9">
      <c r="A21" s="145"/>
      <c r="B21" s="153"/>
      <c r="C21" s="145"/>
      <c r="D21" s="42" t="s">
        <v>119</v>
      </c>
      <c r="E21" s="26">
        <v>0.6</v>
      </c>
      <c r="F21" s="10" t="s">
        <v>40</v>
      </c>
      <c r="G21" s="154"/>
      <c r="H21" s="155"/>
      <c r="I21" s="152"/>
    </row>
    <row r="22" spans="1:9" ht="22.9">
      <c r="A22" s="145"/>
      <c r="B22" s="153" t="s">
        <v>143</v>
      </c>
      <c r="C22" s="145" t="s">
        <v>118</v>
      </c>
      <c r="D22" s="42" t="s">
        <v>76</v>
      </c>
      <c r="E22" s="26">
        <v>0.5</v>
      </c>
      <c r="F22" s="10" t="s">
        <v>144</v>
      </c>
      <c r="G22" s="154">
        <v>500</v>
      </c>
      <c r="H22" s="154">
        <v>16000</v>
      </c>
      <c r="I22" s="152">
        <f>+G22/H22</f>
        <v>3.125E-2</v>
      </c>
    </row>
    <row r="23" spans="1:9" ht="22.9">
      <c r="A23" s="145"/>
      <c r="B23" s="153"/>
      <c r="C23" s="145"/>
      <c r="D23" s="10" t="s">
        <v>119</v>
      </c>
      <c r="E23" s="26">
        <v>0.5</v>
      </c>
      <c r="F23" s="10" t="s">
        <v>144</v>
      </c>
      <c r="G23" s="154"/>
      <c r="H23" s="154"/>
      <c r="I23" s="152"/>
    </row>
    <row r="24" spans="1:9">
      <c r="C24" t="s">
        <v>145</v>
      </c>
      <c r="D24" t="s">
        <v>116</v>
      </c>
    </row>
    <row r="25" spans="1:9">
      <c r="C25" t="s">
        <v>146</v>
      </c>
      <c r="D25" t="s">
        <v>121</v>
      </c>
    </row>
    <row r="26" spans="1:9">
      <c r="C26" t="s">
        <v>147</v>
      </c>
      <c r="D26" t="s">
        <v>124</v>
      </c>
    </row>
    <row r="27" spans="1:9">
      <c r="C27" t="s">
        <v>148</v>
      </c>
      <c r="D27" t="s">
        <v>149</v>
      </c>
    </row>
    <row r="28" spans="1:9">
      <c r="C28" t="s">
        <v>150</v>
      </c>
      <c r="D28" t="s">
        <v>127</v>
      </c>
    </row>
    <row r="29" spans="1:9">
      <c r="C29" t="s">
        <v>151</v>
      </c>
      <c r="D29" t="s">
        <v>130</v>
      </c>
    </row>
    <row r="30" spans="1:9">
      <c r="C30" t="s">
        <v>152</v>
      </c>
      <c r="D30" t="s">
        <v>130</v>
      </c>
    </row>
    <row r="31" spans="1:9">
      <c r="C31" t="s">
        <v>153</v>
      </c>
      <c r="D31" t="s">
        <v>135</v>
      </c>
    </row>
    <row r="32" spans="1:9">
      <c r="C32" t="s">
        <v>154</v>
      </c>
      <c r="D32" t="s">
        <v>139</v>
      </c>
    </row>
    <row r="33" spans="3:4">
      <c r="C33" t="s">
        <v>155</v>
      </c>
      <c r="D33" t="s">
        <v>141</v>
      </c>
    </row>
    <row r="34" spans="3:4">
      <c r="C34" t="s">
        <v>156</v>
      </c>
      <c r="D34" t="s">
        <v>141</v>
      </c>
    </row>
  </sheetData>
  <mergeCells count="51">
    <mergeCell ref="I22:I23"/>
    <mergeCell ref="B22:B23"/>
    <mergeCell ref="A20:A23"/>
    <mergeCell ref="C22:C23"/>
    <mergeCell ref="H22:H23"/>
    <mergeCell ref="G22:G23"/>
    <mergeCell ref="B20:B21"/>
    <mergeCell ref="C20:C21"/>
    <mergeCell ref="H20:H21"/>
    <mergeCell ref="G20:G21"/>
    <mergeCell ref="I20:I21"/>
    <mergeCell ref="A8:A11"/>
    <mergeCell ref="B10:B11"/>
    <mergeCell ref="C10:C11"/>
    <mergeCell ref="H10:H11"/>
    <mergeCell ref="A13:A15"/>
    <mergeCell ref="D14:D15"/>
    <mergeCell ref="E14:E15"/>
    <mergeCell ref="A16:A17"/>
    <mergeCell ref="B16:B17"/>
    <mergeCell ref="A18:A19"/>
    <mergeCell ref="B18:B19"/>
    <mergeCell ref="C18:C19"/>
    <mergeCell ref="A2:H2"/>
    <mergeCell ref="B3:B4"/>
    <mergeCell ref="C3:C4"/>
    <mergeCell ref="A5:A6"/>
    <mergeCell ref="A3:A4"/>
    <mergeCell ref="D3:E3"/>
    <mergeCell ref="F3:F4"/>
    <mergeCell ref="I5:I6"/>
    <mergeCell ref="B5:B6"/>
    <mergeCell ref="C5:C6"/>
    <mergeCell ref="F5:F6"/>
    <mergeCell ref="G5:G6"/>
    <mergeCell ref="H5:H6"/>
    <mergeCell ref="I8:I9"/>
    <mergeCell ref="B8:B9"/>
    <mergeCell ref="C8:C9"/>
    <mergeCell ref="H8:H9"/>
    <mergeCell ref="F8:F9"/>
    <mergeCell ref="G8:G9"/>
    <mergeCell ref="I10:I11"/>
    <mergeCell ref="H18:H19"/>
    <mergeCell ref="G18:G19"/>
    <mergeCell ref="I18:I19"/>
    <mergeCell ref="B14:B15"/>
    <mergeCell ref="C14:C15"/>
    <mergeCell ref="H14:H15"/>
    <mergeCell ref="I14:I15"/>
    <mergeCell ref="F18:F19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6"/>
  <sheetViews>
    <sheetView topLeftCell="G1" zoomScaleNormal="100" workbookViewId="0">
      <selection activeCell="M5" sqref="M5"/>
    </sheetView>
  </sheetViews>
  <sheetFormatPr defaultColWidth="11.42578125" defaultRowHeight="14.45"/>
  <cols>
    <col min="1" max="1" width="8.85546875" customWidth="1"/>
    <col min="2" max="2" width="11" customWidth="1"/>
    <col min="3" max="3" width="31.7109375" bestFit="1" customWidth="1"/>
    <col min="4" max="4" width="17.42578125" style="40" bestFit="1" customWidth="1"/>
    <col min="5" max="6" width="12.7109375" customWidth="1"/>
    <col min="7" max="7" width="11.85546875" customWidth="1"/>
    <col min="8" max="8" width="4.42578125" customWidth="1"/>
    <col min="9" max="9" width="31.7109375" bestFit="1" customWidth="1"/>
    <col min="11" max="11" width="11.42578125" customWidth="1"/>
    <col min="13" max="13" width="8.5703125" customWidth="1"/>
    <col min="14" max="14" width="6" customWidth="1"/>
  </cols>
  <sheetData>
    <row r="2" spans="2:13" ht="15" thickBot="1">
      <c r="B2" s="156" t="s">
        <v>157</v>
      </c>
      <c r="C2" s="157"/>
      <c r="D2" s="157"/>
      <c r="E2" s="157"/>
      <c r="F2" s="157"/>
      <c r="G2" s="157"/>
    </row>
    <row r="3" spans="2:13" ht="28.5" customHeight="1">
      <c r="B3" s="110" t="s">
        <v>105</v>
      </c>
      <c r="C3" s="110" t="s">
        <v>106</v>
      </c>
      <c r="D3" s="110" t="s">
        <v>107</v>
      </c>
      <c r="E3" s="18" t="s">
        <v>158</v>
      </c>
      <c r="F3" s="18" t="s">
        <v>159</v>
      </c>
      <c r="G3" s="18" t="s">
        <v>110</v>
      </c>
      <c r="I3" s="158" t="s">
        <v>106</v>
      </c>
      <c r="J3" s="20" t="s">
        <v>158</v>
      </c>
      <c r="K3" s="20" t="s">
        <v>159</v>
      </c>
      <c r="L3" s="20" t="s">
        <v>110</v>
      </c>
      <c r="M3" s="158" t="s">
        <v>160</v>
      </c>
    </row>
    <row r="4" spans="2:13" ht="15.75" customHeight="1" thickBot="1">
      <c r="B4" s="110"/>
      <c r="C4" s="110"/>
      <c r="D4" s="110"/>
      <c r="E4" s="18" t="s">
        <v>114</v>
      </c>
      <c r="F4" s="18" t="s">
        <v>114</v>
      </c>
      <c r="G4" s="18" t="s">
        <v>114</v>
      </c>
      <c r="I4" s="160"/>
      <c r="J4" s="21" t="s">
        <v>114</v>
      </c>
      <c r="K4" s="21" t="s">
        <v>114</v>
      </c>
      <c r="L4" s="21" t="s">
        <v>114</v>
      </c>
      <c r="M4" s="159"/>
    </row>
    <row r="5" spans="2:13">
      <c r="B5" s="87" t="s">
        <v>116</v>
      </c>
      <c r="C5" s="89" t="s">
        <v>117</v>
      </c>
      <c r="D5" s="71" t="s">
        <v>118</v>
      </c>
      <c r="E5" s="2">
        <v>800</v>
      </c>
      <c r="F5" s="2">
        <v>2000</v>
      </c>
      <c r="G5" s="1">
        <v>1000</v>
      </c>
      <c r="I5" s="37" t="s">
        <v>117</v>
      </c>
      <c r="J5" s="2">
        <v>800</v>
      </c>
      <c r="K5" s="2">
        <v>2000</v>
      </c>
      <c r="L5" s="1">
        <v>1000</v>
      </c>
      <c r="M5" s="17">
        <f>K5/J5*100-100</f>
        <v>150</v>
      </c>
    </row>
    <row r="6" spans="2:13">
      <c r="B6" s="39" t="s">
        <v>121</v>
      </c>
      <c r="C6" s="33" t="s">
        <v>122</v>
      </c>
      <c r="D6" s="34" t="s">
        <v>123</v>
      </c>
      <c r="E6" s="1">
        <v>500</v>
      </c>
      <c r="F6" s="1">
        <v>833</v>
      </c>
      <c r="G6" s="1">
        <v>733</v>
      </c>
      <c r="I6" s="37" t="s">
        <v>122</v>
      </c>
      <c r="J6" s="1">
        <v>500</v>
      </c>
      <c r="K6" s="1">
        <v>833</v>
      </c>
      <c r="L6" s="1">
        <v>733</v>
      </c>
      <c r="M6" s="17">
        <f t="shared" ref="M6:M16" si="0">K6/J6*100-100</f>
        <v>66.599999999999994</v>
      </c>
    </row>
    <row r="7" spans="2:13">
      <c r="B7" s="146" t="s">
        <v>124</v>
      </c>
      <c r="C7" s="67" t="s">
        <v>25</v>
      </c>
      <c r="D7" s="68" t="s">
        <v>125</v>
      </c>
      <c r="E7" s="3">
        <v>1250</v>
      </c>
      <c r="F7" s="3">
        <v>2500</v>
      </c>
      <c r="G7" s="1">
        <v>1660</v>
      </c>
      <c r="I7" s="37" t="s">
        <v>25</v>
      </c>
      <c r="J7" s="3">
        <v>1250</v>
      </c>
      <c r="K7" s="3">
        <v>2500</v>
      </c>
      <c r="L7" s="1">
        <v>1660</v>
      </c>
      <c r="M7" s="17">
        <f t="shared" si="0"/>
        <v>100</v>
      </c>
    </row>
    <row r="8" spans="2:13">
      <c r="B8" s="147"/>
      <c r="C8" s="67" t="s">
        <v>126</v>
      </c>
      <c r="D8" s="68" t="s">
        <v>118</v>
      </c>
      <c r="E8" s="2">
        <v>2000</v>
      </c>
      <c r="F8" s="2">
        <v>6000</v>
      </c>
      <c r="G8" s="1">
        <v>5000</v>
      </c>
      <c r="I8" s="33" t="s">
        <v>126</v>
      </c>
      <c r="J8" s="2">
        <v>2000</v>
      </c>
      <c r="K8" s="2">
        <v>6000</v>
      </c>
      <c r="L8" s="1">
        <v>5000</v>
      </c>
      <c r="M8" s="17">
        <f t="shared" si="0"/>
        <v>200</v>
      </c>
    </row>
    <row r="9" spans="2:13">
      <c r="B9" s="65" t="s">
        <v>127</v>
      </c>
      <c r="C9" s="33" t="s">
        <v>128</v>
      </c>
      <c r="D9" s="34" t="s">
        <v>118</v>
      </c>
      <c r="E9" s="2">
        <v>1500</v>
      </c>
      <c r="F9" s="15">
        <v>2000</v>
      </c>
      <c r="G9" s="1">
        <v>2000</v>
      </c>
      <c r="I9" s="38" t="s">
        <v>128</v>
      </c>
      <c r="J9" s="2">
        <v>1500</v>
      </c>
      <c r="K9" s="15">
        <v>2000</v>
      </c>
      <c r="L9" s="1">
        <v>2000</v>
      </c>
      <c r="M9" s="17">
        <f t="shared" si="0"/>
        <v>33.333333333333314</v>
      </c>
    </row>
    <row r="10" spans="2:13">
      <c r="B10" s="146" t="s">
        <v>130</v>
      </c>
      <c r="C10" s="67" t="s">
        <v>131</v>
      </c>
      <c r="D10" s="68" t="s">
        <v>132</v>
      </c>
      <c r="E10" s="2">
        <v>1200</v>
      </c>
      <c r="F10" s="15">
        <v>2400</v>
      </c>
      <c r="G10" s="1">
        <v>2000</v>
      </c>
      <c r="I10" s="33" t="s">
        <v>131</v>
      </c>
      <c r="J10" s="2">
        <v>1200</v>
      </c>
      <c r="K10" s="15">
        <v>2400</v>
      </c>
      <c r="L10" s="1">
        <v>2000</v>
      </c>
      <c r="M10" s="17">
        <f t="shared" si="0"/>
        <v>100</v>
      </c>
    </row>
    <row r="11" spans="2:13">
      <c r="B11" s="147"/>
      <c r="C11" s="66" t="s">
        <v>133</v>
      </c>
      <c r="D11" s="65" t="s">
        <v>118</v>
      </c>
      <c r="E11" s="2">
        <v>9000</v>
      </c>
      <c r="F11" s="2">
        <v>13500</v>
      </c>
      <c r="G11" s="2">
        <v>13000</v>
      </c>
      <c r="I11" s="38" t="s">
        <v>133</v>
      </c>
      <c r="J11" s="2">
        <v>9000</v>
      </c>
      <c r="K11" s="2">
        <v>13500</v>
      </c>
      <c r="L11" s="2">
        <v>13000</v>
      </c>
      <c r="M11" s="17">
        <f t="shared" si="0"/>
        <v>50</v>
      </c>
    </row>
    <row r="12" spans="2:13">
      <c r="B12" s="128" t="s">
        <v>135</v>
      </c>
      <c r="C12" s="126" t="s">
        <v>136</v>
      </c>
      <c r="D12" s="68" t="s">
        <v>137</v>
      </c>
      <c r="E12" s="2">
        <v>6350</v>
      </c>
      <c r="F12" s="2">
        <v>7450</v>
      </c>
      <c r="G12" s="2">
        <v>7150</v>
      </c>
      <c r="I12" s="38" t="s">
        <v>161</v>
      </c>
      <c r="J12" s="2">
        <v>6350</v>
      </c>
      <c r="K12" s="2">
        <v>7450</v>
      </c>
      <c r="L12" s="2">
        <v>7150</v>
      </c>
      <c r="M12" s="17">
        <f t="shared" si="0"/>
        <v>17.322834645669289</v>
      </c>
    </row>
    <row r="13" spans="2:13">
      <c r="B13" s="129"/>
      <c r="C13" s="127"/>
      <c r="D13" s="68" t="s">
        <v>138</v>
      </c>
      <c r="E13" s="2">
        <v>300</v>
      </c>
      <c r="F13" s="2">
        <v>670</v>
      </c>
      <c r="G13" s="2">
        <v>340</v>
      </c>
      <c r="I13" s="33" t="s">
        <v>162</v>
      </c>
      <c r="J13" s="2">
        <v>300</v>
      </c>
      <c r="K13" s="2">
        <v>670</v>
      </c>
      <c r="L13" s="2">
        <v>340</v>
      </c>
      <c r="M13" s="17">
        <f t="shared" si="0"/>
        <v>123.33333333333334</v>
      </c>
    </row>
    <row r="14" spans="2:13" ht="14.45" customHeight="1">
      <c r="B14" s="65" t="s">
        <v>139</v>
      </c>
      <c r="C14" s="66" t="s">
        <v>140</v>
      </c>
      <c r="D14" s="68" t="s">
        <v>118</v>
      </c>
      <c r="E14" s="2">
        <v>10000</v>
      </c>
      <c r="F14" s="2">
        <v>18000</v>
      </c>
      <c r="G14" s="2">
        <v>1600</v>
      </c>
      <c r="I14" s="38" t="s">
        <v>140</v>
      </c>
      <c r="J14" s="2">
        <v>10000</v>
      </c>
      <c r="K14" s="2">
        <v>18000</v>
      </c>
      <c r="L14" s="2">
        <v>1600</v>
      </c>
      <c r="M14" s="17">
        <f t="shared" si="0"/>
        <v>80</v>
      </c>
    </row>
    <row r="15" spans="2:13">
      <c r="B15" s="145" t="s">
        <v>141</v>
      </c>
      <c r="C15" s="33" t="s">
        <v>142</v>
      </c>
      <c r="D15" s="87" t="s">
        <v>118</v>
      </c>
      <c r="E15" s="2">
        <v>5000</v>
      </c>
      <c r="F15" s="2">
        <v>8000</v>
      </c>
      <c r="G15" s="2">
        <v>8000</v>
      </c>
      <c r="I15" s="32" t="s">
        <v>142</v>
      </c>
      <c r="J15" s="2">
        <v>5000</v>
      </c>
      <c r="K15" s="2">
        <v>8000</v>
      </c>
      <c r="L15" s="2">
        <v>8000</v>
      </c>
      <c r="M15" s="17">
        <f t="shared" si="0"/>
        <v>60</v>
      </c>
    </row>
    <row r="16" spans="2:13">
      <c r="B16" s="145"/>
      <c r="C16" s="33" t="s">
        <v>143</v>
      </c>
      <c r="D16" s="87" t="s">
        <v>118</v>
      </c>
      <c r="E16" s="2">
        <v>9500</v>
      </c>
      <c r="F16" s="2">
        <v>18000</v>
      </c>
      <c r="G16" s="2">
        <v>16000</v>
      </c>
      <c r="I16" s="32" t="s">
        <v>143</v>
      </c>
      <c r="J16" s="2">
        <v>9500</v>
      </c>
      <c r="K16" s="2">
        <v>18000</v>
      </c>
      <c r="L16" s="2">
        <v>16000</v>
      </c>
      <c r="M16" s="17">
        <f t="shared" si="0"/>
        <v>89.473684210526301</v>
      </c>
    </row>
  </sheetData>
  <mergeCells count="11">
    <mergeCell ref="C12:C13"/>
    <mergeCell ref="B15:B16"/>
    <mergeCell ref="B10:B11"/>
    <mergeCell ref="B2:G2"/>
    <mergeCell ref="M3:M4"/>
    <mergeCell ref="I3:I4"/>
    <mergeCell ref="B3:B4"/>
    <mergeCell ref="C3:C4"/>
    <mergeCell ref="D3:D4"/>
    <mergeCell ref="B7:B8"/>
    <mergeCell ref="B12:B13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45"/>
  <sheetViews>
    <sheetView topLeftCell="A15" zoomScaleNormal="100" workbookViewId="0">
      <selection activeCell="B34" sqref="B34"/>
    </sheetView>
  </sheetViews>
  <sheetFormatPr defaultColWidth="11.42578125" defaultRowHeight="14.45"/>
  <cols>
    <col min="1" max="1" width="31.28515625" bestFit="1" customWidth="1"/>
    <col min="2" max="6" width="12" bestFit="1" customWidth="1"/>
    <col min="8" max="8" width="12.140625" bestFit="1" customWidth="1"/>
  </cols>
  <sheetData>
    <row r="2" spans="1:8">
      <c r="A2" s="46" t="s">
        <v>163</v>
      </c>
      <c r="B2" s="9">
        <v>2019</v>
      </c>
      <c r="C2" s="9">
        <v>2020</v>
      </c>
      <c r="D2" s="9">
        <v>2021</v>
      </c>
      <c r="E2" s="9">
        <v>2022</v>
      </c>
      <c r="F2" s="9">
        <v>2023</v>
      </c>
      <c r="G2" s="9" t="s">
        <v>164</v>
      </c>
      <c r="H2" s="9" t="s">
        <v>165</v>
      </c>
    </row>
    <row r="3" spans="1:8">
      <c r="A3" s="85" t="s">
        <v>166</v>
      </c>
      <c r="B3" s="41">
        <v>10017</v>
      </c>
      <c r="C3" s="5">
        <v>12187</v>
      </c>
      <c r="D3" s="5">
        <v>12000</v>
      </c>
      <c r="E3" s="5">
        <v>38900</v>
      </c>
      <c r="F3" s="5">
        <v>30000</v>
      </c>
      <c r="G3" s="5">
        <v>20621</v>
      </c>
      <c r="H3" s="5"/>
    </row>
    <row r="4" spans="1:8">
      <c r="A4" s="84" t="s">
        <v>167</v>
      </c>
      <c r="B4" s="41">
        <v>2508.546458361996</v>
      </c>
      <c r="C4" s="5">
        <v>3107.478276253923</v>
      </c>
      <c r="D4" s="5">
        <v>2434.776906796892</v>
      </c>
      <c r="E4" s="5">
        <v>3445.7824350603769</v>
      </c>
      <c r="F4" s="5">
        <v>3790.2367749455971</v>
      </c>
      <c r="G4" s="5">
        <v>3057.3641702837567</v>
      </c>
      <c r="H4" s="5"/>
    </row>
    <row r="5" spans="1:8">
      <c r="A5" s="85" t="s">
        <v>168</v>
      </c>
      <c r="B5" s="41">
        <v>4384</v>
      </c>
      <c r="C5" s="5">
        <v>4667</v>
      </c>
      <c r="D5" s="5">
        <v>6470</v>
      </c>
      <c r="E5" s="5">
        <v>8027</v>
      </c>
      <c r="F5" s="5">
        <v>7835</v>
      </c>
      <c r="G5" s="5">
        <v>6277</v>
      </c>
      <c r="H5" s="5"/>
    </row>
    <row r="6" spans="1:8">
      <c r="A6" s="84" t="s">
        <v>162</v>
      </c>
      <c r="B6" s="41">
        <v>10217.19964758744</v>
      </c>
      <c r="C6" s="5">
        <v>10749.85063182936</v>
      </c>
      <c r="D6" s="5">
        <v>12643.532331714339</v>
      </c>
      <c r="E6" s="5">
        <v>17555.061911716592</v>
      </c>
      <c r="F6" s="5">
        <v>21580.05820818925</v>
      </c>
      <c r="G6" s="5">
        <v>14549.140546207398</v>
      </c>
      <c r="H6" s="5"/>
    </row>
    <row r="7" spans="1:8">
      <c r="A7" s="84" t="s">
        <v>169</v>
      </c>
      <c r="B7" s="41">
        <v>1296.333333333333</v>
      </c>
      <c r="C7" s="5">
        <v>1313</v>
      </c>
      <c r="D7" s="5">
        <v>1547.166666666667</v>
      </c>
      <c r="E7" s="5">
        <v>2070.0406016413149</v>
      </c>
      <c r="F7" s="5">
        <v>2097.8481449701721</v>
      </c>
      <c r="G7" s="5">
        <v>1664.8777493222974</v>
      </c>
      <c r="H7" s="5"/>
    </row>
    <row r="8" spans="1:8">
      <c r="A8" s="84" t="s">
        <v>143</v>
      </c>
      <c r="B8" s="41">
        <v>7117.3333333333321</v>
      </c>
      <c r="C8" s="5">
        <v>8517.8333333333339</v>
      </c>
      <c r="D8" s="5">
        <v>8872.9166666666661</v>
      </c>
      <c r="E8" s="5">
        <v>9110.6666666666642</v>
      </c>
      <c r="F8" s="5">
        <v>10401.13606352605</v>
      </c>
      <c r="G8" s="5">
        <v>8803.9772127052092</v>
      </c>
      <c r="H8" s="5"/>
    </row>
    <row r="9" spans="1:8">
      <c r="A9" s="84" t="s">
        <v>14</v>
      </c>
      <c r="B9" s="41">
        <v>1580.8503522085809</v>
      </c>
      <c r="C9" s="5">
        <v>1254.938104479422</v>
      </c>
      <c r="D9" s="5">
        <v>1206.4729008522031</v>
      </c>
      <c r="E9" s="5">
        <v>2194.0013600212719</v>
      </c>
      <c r="F9" s="5">
        <v>2802.499553938369</v>
      </c>
      <c r="G9" s="5">
        <v>1807.7524542999695</v>
      </c>
      <c r="H9" s="5"/>
    </row>
    <row r="10" spans="1:8">
      <c r="A10" s="85" t="s">
        <v>170</v>
      </c>
      <c r="B10" s="41">
        <v>6411</v>
      </c>
      <c r="C10" s="5">
        <v>6629</v>
      </c>
      <c r="D10" s="5">
        <v>8407</v>
      </c>
      <c r="E10" s="5">
        <v>9786</v>
      </c>
      <c r="F10" s="5">
        <v>11087</v>
      </c>
      <c r="G10" s="5">
        <v>8464</v>
      </c>
      <c r="H10" s="5"/>
    </row>
    <row r="11" spans="1:8">
      <c r="A11" s="84" t="s">
        <v>171</v>
      </c>
      <c r="B11" s="5">
        <v>306</v>
      </c>
      <c r="C11" s="5">
        <v>317.05226308226861</v>
      </c>
      <c r="D11" s="5">
        <v>370.15821090020103</v>
      </c>
      <c r="E11" s="5">
        <v>486.71781498547011</v>
      </c>
      <c r="F11" s="5">
        <v>536.6058465542709</v>
      </c>
      <c r="G11" s="5">
        <v>402.3298453031345</v>
      </c>
      <c r="H11" s="5"/>
    </row>
    <row r="12" spans="1:8">
      <c r="A12" s="85" t="s">
        <v>172</v>
      </c>
      <c r="B12" s="5">
        <v>5174</v>
      </c>
      <c r="C12" s="5">
        <v>54891</v>
      </c>
      <c r="D12" s="5">
        <v>7564</v>
      </c>
      <c r="E12" s="5">
        <v>8609</v>
      </c>
      <c r="F12" s="5">
        <v>9687</v>
      </c>
      <c r="G12" s="5">
        <v>7303</v>
      </c>
      <c r="H12" s="49"/>
    </row>
    <row r="13" spans="1:8">
      <c r="A13" s="84" t="s">
        <v>25</v>
      </c>
      <c r="B13" s="41">
        <v>1477.2171869664139</v>
      </c>
      <c r="C13" s="5">
        <v>891.46251874944835</v>
      </c>
      <c r="D13" s="5">
        <v>1213.8653103902659</v>
      </c>
      <c r="E13" s="5">
        <v>2769.2140450494931</v>
      </c>
      <c r="F13" s="5">
        <v>1801.712016691504</v>
      </c>
      <c r="G13" s="5">
        <v>1630.6942155694248</v>
      </c>
      <c r="H13" s="49"/>
    </row>
    <row r="14" spans="1:8" ht="15" thickBot="1">
      <c r="A14" s="7"/>
      <c r="B14" s="7"/>
      <c r="C14" s="7"/>
      <c r="D14" s="7"/>
      <c r="E14" s="7"/>
      <c r="F14" s="7"/>
      <c r="G14" s="7"/>
      <c r="H14" s="7"/>
    </row>
    <row r="15" spans="1:8">
      <c r="A15" s="31" t="s">
        <v>173</v>
      </c>
      <c r="B15" s="7"/>
      <c r="C15" s="7" t="s">
        <v>174</v>
      </c>
      <c r="D15" s="7"/>
      <c r="E15" s="7"/>
      <c r="F15" s="7"/>
      <c r="G15" s="7"/>
      <c r="H15" s="7"/>
    </row>
    <row r="16" spans="1:8">
      <c r="A16" s="14" t="s">
        <v>175</v>
      </c>
      <c r="B16" s="7"/>
      <c r="C16" s="7"/>
      <c r="D16" s="7"/>
      <c r="E16" s="7"/>
      <c r="F16" s="7"/>
      <c r="G16" s="7"/>
      <c r="H16" s="7"/>
    </row>
    <row r="17" spans="1:8">
      <c r="A17" s="12" t="s">
        <v>176</v>
      </c>
      <c r="C17" s="7"/>
      <c r="D17" s="7"/>
      <c r="E17" s="7"/>
      <c r="F17" s="7"/>
      <c r="G17" s="7"/>
      <c r="H17" s="7"/>
    </row>
    <row r="18" spans="1:8" ht="34.9" thickBot="1">
      <c r="A18" s="13" t="s">
        <v>177</v>
      </c>
      <c r="C18" s="7"/>
      <c r="D18" s="7"/>
      <c r="E18" s="7"/>
      <c r="F18" s="7"/>
      <c r="G18" s="7"/>
      <c r="H18" s="7"/>
    </row>
    <row r="19" spans="1:8">
      <c r="C19" s="7"/>
      <c r="D19" s="7"/>
      <c r="E19" s="7"/>
      <c r="F19" s="7"/>
      <c r="G19" s="7"/>
      <c r="H19" s="7"/>
    </row>
    <row r="20" spans="1:8">
      <c r="C20" s="7"/>
      <c r="D20" s="7"/>
      <c r="E20" s="7"/>
      <c r="F20" s="7"/>
      <c r="G20" s="7"/>
      <c r="H20" s="7"/>
    </row>
    <row r="21" spans="1:8">
      <c r="C21" s="7"/>
      <c r="D21" s="7"/>
      <c r="E21" s="7"/>
      <c r="F21" s="7"/>
      <c r="G21" s="7"/>
      <c r="H21" s="7"/>
    </row>
    <row r="24" spans="1:8">
      <c r="A24" s="9" t="s">
        <v>106</v>
      </c>
      <c r="B24" s="9" t="s">
        <v>164</v>
      </c>
    </row>
    <row r="25" spans="1:8">
      <c r="A25" s="84" t="s">
        <v>25</v>
      </c>
      <c r="B25" s="5">
        <v>1630.6942155694248</v>
      </c>
    </row>
    <row r="26" spans="1:8">
      <c r="A26" s="84" t="s">
        <v>169</v>
      </c>
      <c r="B26" s="5">
        <v>1664.8777493222974</v>
      </c>
    </row>
    <row r="27" spans="1:8">
      <c r="A27" s="84" t="s">
        <v>14</v>
      </c>
      <c r="B27" s="5">
        <v>1807.7524542999695</v>
      </c>
    </row>
    <row r="28" spans="1:8">
      <c r="A28" s="84" t="s">
        <v>167</v>
      </c>
      <c r="B28" s="5">
        <v>3057.3641702837567</v>
      </c>
    </row>
    <row r="29" spans="1:8">
      <c r="A29" s="85" t="s">
        <v>166</v>
      </c>
      <c r="B29" s="5">
        <v>20621</v>
      </c>
    </row>
    <row r="30" spans="1:8">
      <c r="A30" s="84" t="s">
        <v>162</v>
      </c>
      <c r="B30" s="5">
        <v>14549.140546207398</v>
      </c>
    </row>
    <row r="31" spans="1:8">
      <c r="A31" s="84" t="s">
        <v>143</v>
      </c>
      <c r="B31" s="5">
        <v>8803.9772127052092</v>
      </c>
    </row>
    <row r="32" spans="1:8">
      <c r="A32" s="85" t="s">
        <v>170</v>
      </c>
      <c r="B32" s="5">
        <v>8464</v>
      </c>
    </row>
    <row r="33" spans="1:2">
      <c r="A33" s="85" t="s">
        <v>172</v>
      </c>
      <c r="B33" s="91">
        <v>7303</v>
      </c>
    </row>
    <row r="34" spans="1:2" s="93" customFormat="1">
      <c r="A34" s="90" t="s">
        <v>168</v>
      </c>
      <c r="B34" s="5">
        <v>6277</v>
      </c>
    </row>
    <row r="35" spans="1:2">
      <c r="A35" s="84" t="s">
        <v>171</v>
      </c>
      <c r="B35" s="92">
        <v>402.3298453031345</v>
      </c>
    </row>
    <row r="37" spans="1:2">
      <c r="A37" s="50"/>
      <c r="B37" s="7"/>
    </row>
    <row r="38" spans="1:2">
      <c r="A38" s="51"/>
      <c r="B38" s="7"/>
    </row>
    <row r="39" spans="1:2">
      <c r="A39" s="51"/>
      <c r="B39" s="7"/>
    </row>
    <row r="40" spans="1:2">
      <c r="A40" s="52"/>
      <c r="B40" s="7"/>
    </row>
    <row r="41" spans="1:2">
      <c r="A41" s="52"/>
      <c r="B41" s="7"/>
    </row>
    <row r="42" spans="1:2">
      <c r="A42" s="52"/>
      <c r="B42" s="7"/>
    </row>
    <row r="43" spans="1:2">
      <c r="A43" s="50"/>
      <c r="B43" s="7"/>
    </row>
    <row r="44" spans="1:2">
      <c r="A44" s="52"/>
      <c r="B44" s="7"/>
    </row>
    <row r="45" spans="1:2">
      <c r="A45" s="52"/>
      <c r="B45" s="7"/>
    </row>
  </sheetData>
  <autoFilter ref="A24:B36" xr:uid="{00000000-0001-0000-0800-000000000000}">
    <sortState xmlns:xlrd2="http://schemas.microsoft.com/office/spreadsheetml/2017/richdata2" ref="A25:B36">
      <sortCondition ref="B24:B36"/>
    </sortState>
  </autoFilter>
  <sortState xmlns:xlrd2="http://schemas.microsoft.com/office/spreadsheetml/2017/richdata2" ref="A42:B46">
    <sortCondition descending="1" ref="B42:B46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T41"/>
  <sheetViews>
    <sheetView tabSelected="1" topLeftCell="A12" zoomScale="90" zoomScaleNormal="90" workbookViewId="0">
      <selection activeCell="G29" sqref="G29"/>
    </sheetView>
  </sheetViews>
  <sheetFormatPr defaultColWidth="11.42578125" defaultRowHeight="14.45"/>
  <cols>
    <col min="1" max="1" width="6.42578125" customWidth="1"/>
    <col min="2" max="2" width="34.7109375" bestFit="1" customWidth="1"/>
    <col min="3" max="8" width="11.42578125" customWidth="1"/>
  </cols>
  <sheetData>
    <row r="2" spans="2:8" ht="15" customHeight="1">
      <c r="B2" s="4" t="s">
        <v>163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164</v>
      </c>
    </row>
    <row r="3" spans="2:8">
      <c r="B3" s="53" t="s">
        <v>166</v>
      </c>
      <c r="C3" s="5">
        <v>10017</v>
      </c>
      <c r="D3" s="5">
        <v>12187</v>
      </c>
      <c r="E3" s="5">
        <v>12000</v>
      </c>
      <c r="F3" s="5">
        <v>38900</v>
      </c>
      <c r="G3" s="5">
        <v>30000</v>
      </c>
      <c r="H3" s="5">
        <v>20621</v>
      </c>
    </row>
    <row r="4" spans="2:8">
      <c r="B4" s="53" t="s">
        <v>167</v>
      </c>
      <c r="C4" s="41">
        <v>2508.546458361996</v>
      </c>
      <c r="D4" s="5">
        <v>3107.478276253923</v>
      </c>
      <c r="E4" s="5">
        <v>2434.776906796892</v>
      </c>
      <c r="F4" s="5">
        <v>3445.7824350603769</v>
      </c>
      <c r="G4" s="5">
        <v>3790.2367749455971</v>
      </c>
      <c r="H4" s="5">
        <v>3057.3641702837567</v>
      </c>
    </row>
    <row r="5" spans="2:8">
      <c r="B5" s="48" t="s">
        <v>168</v>
      </c>
      <c r="C5" s="5">
        <v>4384</v>
      </c>
      <c r="D5" s="5">
        <v>4667</v>
      </c>
      <c r="E5" s="5">
        <v>6470</v>
      </c>
      <c r="F5" s="5">
        <v>8027</v>
      </c>
      <c r="G5" s="5">
        <v>7835</v>
      </c>
      <c r="H5" s="5">
        <v>6277</v>
      </c>
    </row>
    <row r="6" spans="2:8">
      <c r="B6" s="53" t="s">
        <v>162</v>
      </c>
      <c r="C6" s="5">
        <v>10217.19964758744</v>
      </c>
      <c r="D6" s="5">
        <v>10749.85063182936</v>
      </c>
      <c r="E6" s="5">
        <v>12643.532331714339</v>
      </c>
      <c r="F6" s="5">
        <v>17555.061911716592</v>
      </c>
      <c r="G6" s="5">
        <v>21580.05820818925</v>
      </c>
      <c r="H6" s="5">
        <v>14549.140546207398</v>
      </c>
    </row>
    <row r="7" spans="2:8">
      <c r="B7" s="53" t="s">
        <v>169</v>
      </c>
      <c r="C7" s="41">
        <v>1296.333333333333</v>
      </c>
      <c r="D7" s="5">
        <v>1313</v>
      </c>
      <c r="E7" s="5">
        <v>1547.166666666667</v>
      </c>
      <c r="F7" s="5">
        <v>2070.0406016413149</v>
      </c>
      <c r="G7" s="5">
        <v>2097.8481449701721</v>
      </c>
      <c r="H7" s="5">
        <v>1664.8777493222974</v>
      </c>
    </row>
    <row r="8" spans="2:8">
      <c r="B8" s="47" t="s">
        <v>143</v>
      </c>
      <c r="C8" s="5">
        <v>7117.3333333333321</v>
      </c>
      <c r="D8" s="5">
        <v>8517.8333333333339</v>
      </c>
      <c r="E8" s="5">
        <v>8872.9166666666661</v>
      </c>
      <c r="F8" s="5">
        <v>9110.6666666666642</v>
      </c>
      <c r="G8" s="5">
        <v>10401.13606352605</v>
      </c>
      <c r="H8" s="5">
        <v>8803.9772127052092</v>
      </c>
    </row>
    <row r="9" spans="2:8">
      <c r="B9" s="47" t="s">
        <v>14</v>
      </c>
      <c r="C9" s="5">
        <v>1580.8503522085809</v>
      </c>
      <c r="D9" s="5">
        <v>1254.938104479422</v>
      </c>
      <c r="E9" s="5">
        <v>1206.4729008522031</v>
      </c>
      <c r="F9" s="5">
        <v>2194.0013600212719</v>
      </c>
      <c r="G9" s="5">
        <v>2802.499553938369</v>
      </c>
      <c r="H9" s="5">
        <v>1807.7524542999695</v>
      </c>
    </row>
    <row r="10" spans="2:8">
      <c r="B10" s="48" t="s">
        <v>170</v>
      </c>
      <c r="C10" s="5">
        <v>6411</v>
      </c>
      <c r="D10" s="5">
        <v>6629</v>
      </c>
      <c r="E10" s="5">
        <v>8407</v>
      </c>
      <c r="F10" s="5">
        <v>9786</v>
      </c>
      <c r="G10" s="5">
        <v>11087</v>
      </c>
      <c r="H10" s="5">
        <v>8464</v>
      </c>
    </row>
    <row r="11" spans="2:8">
      <c r="B11" s="48" t="s">
        <v>171</v>
      </c>
      <c r="C11" s="5">
        <v>306</v>
      </c>
      <c r="D11" s="5">
        <v>317.05226308226861</v>
      </c>
      <c r="E11" s="5">
        <v>370.15821090020103</v>
      </c>
      <c r="F11" s="5">
        <v>486.71781498547011</v>
      </c>
      <c r="G11" s="5">
        <v>536.6058465542709</v>
      </c>
      <c r="H11" s="5">
        <v>402.3298453031345</v>
      </c>
    </row>
    <row r="12" spans="2:8">
      <c r="B12" s="48" t="s">
        <v>172</v>
      </c>
      <c r="C12" s="5">
        <v>5174</v>
      </c>
      <c r="D12" s="5">
        <v>5489</v>
      </c>
      <c r="E12" s="5">
        <v>7564</v>
      </c>
      <c r="F12" s="5">
        <v>8609</v>
      </c>
      <c r="G12" s="5">
        <v>9687</v>
      </c>
      <c r="H12" s="5">
        <v>7303</v>
      </c>
    </row>
    <row r="13" spans="2:8">
      <c r="B13" s="47" t="s">
        <v>25</v>
      </c>
      <c r="C13" s="86">
        <v>1477.2171869664139</v>
      </c>
      <c r="D13" s="86">
        <v>891.46251874944835</v>
      </c>
      <c r="E13" s="86">
        <v>1213.8653103902659</v>
      </c>
      <c r="F13" s="86">
        <v>2769.2140450494931</v>
      </c>
      <c r="G13" s="86">
        <v>1801.712016691504</v>
      </c>
      <c r="H13" s="86">
        <v>1630.6942155694248</v>
      </c>
    </row>
    <row r="14" spans="2:8" ht="15" thickBot="1">
      <c r="B14" s="54"/>
      <c r="C14" s="55"/>
      <c r="D14" s="55"/>
      <c r="E14" s="55"/>
      <c r="F14" s="55"/>
      <c r="G14" s="55"/>
      <c r="H14" s="55"/>
    </row>
    <row r="15" spans="2:8">
      <c r="B15" s="56" t="s">
        <v>173</v>
      </c>
      <c r="C15" s="7"/>
      <c r="D15" s="7"/>
      <c r="E15" s="8"/>
      <c r="H15" s="8"/>
    </row>
    <row r="16" spans="2:8">
      <c r="B16" s="14" t="s">
        <v>175</v>
      </c>
      <c r="C16" s="7"/>
      <c r="D16" s="7" t="s">
        <v>174</v>
      </c>
      <c r="E16" s="8"/>
      <c r="H16" s="8"/>
    </row>
    <row r="17" spans="2:8">
      <c r="B17" s="12" t="s">
        <v>176</v>
      </c>
      <c r="C17" s="7"/>
      <c r="D17" s="7"/>
      <c r="E17" s="8"/>
      <c r="H17" s="8"/>
    </row>
    <row r="18" spans="2:8" ht="23.45" thickBot="1">
      <c r="B18" s="13" t="s">
        <v>178</v>
      </c>
      <c r="C18" s="7"/>
      <c r="D18" s="7"/>
      <c r="E18" s="8"/>
      <c r="H18" s="8"/>
    </row>
    <row r="19" spans="2:8">
      <c r="B19" s="7"/>
      <c r="C19" s="7"/>
      <c r="D19" s="7"/>
      <c r="E19" s="8"/>
      <c r="H19" s="8"/>
    </row>
    <row r="20" spans="2:8">
      <c r="B20" s="6"/>
      <c r="C20" s="6"/>
      <c r="D20" s="7"/>
      <c r="E20" s="7"/>
      <c r="F20" s="7"/>
      <c r="G20" s="7"/>
      <c r="H20" s="8"/>
    </row>
    <row r="21" spans="2:8">
      <c r="B21" s="6"/>
      <c r="C21" s="6"/>
      <c r="D21" s="7"/>
      <c r="E21" s="7"/>
      <c r="F21" s="7"/>
      <c r="G21" s="7"/>
      <c r="H21" s="8"/>
    </row>
    <row r="22" spans="2:8">
      <c r="B22" s="6"/>
      <c r="C22" s="6"/>
      <c r="D22" s="7"/>
      <c r="E22" s="7"/>
      <c r="F22" s="7"/>
      <c r="G22" s="7"/>
      <c r="H22" s="8"/>
    </row>
    <row r="23" spans="2:8">
      <c r="B23" s="4" t="s">
        <v>163</v>
      </c>
      <c r="C23" s="4">
        <v>2020</v>
      </c>
      <c r="D23" s="4">
        <v>2021</v>
      </c>
      <c r="E23" s="4">
        <v>2022</v>
      </c>
      <c r="F23" s="4">
        <v>2023</v>
      </c>
      <c r="G23" s="7"/>
      <c r="H23" s="8"/>
    </row>
    <row r="24" spans="2:8">
      <c r="B24" s="47" t="s">
        <v>166</v>
      </c>
      <c r="C24" s="11">
        <f t="shared" ref="C24:F33" si="0">+D3/C3*100-100</f>
        <v>21.663172606568821</v>
      </c>
      <c r="D24" s="11">
        <f t="shared" si="0"/>
        <v>-1.5344219250020501</v>
      </c>
      <c r="E24" s="11">
        <f t="shared" si="0"/>
        <v>224.16666666666669</v>
      </c>
      <c r="F24" s="11">
        <f t="shared" si="0"/>
        <v>-22.879177377892034</v>
      </c>
      <c r="G24" s="16" cm="1">
        <f t="array" ref="G24">+AVERAGE(ABS(C24:F24))</f>
        <v>67.560859644032405</v>
      </c>
      <c r="H24" s="8"/>
    </row>
    <row r="25" spans="2:8">
      <c r="B25" s="47" t="s">
        <v>167</v>
      </c>
      <c r="C25" s="63">
        <f t="shared" si="0"/>
        <v>23.875651810053029</v>
      </c>
      <c r="D25" s="11">
        <f t="shared" si="0"/>
        <v>-21.64782211343325</v>
      </c>
      <c r="E25" s="11">
        <f t="shared" si="0"/>
        <v>41.523538581344951</v>
      </c>
      <c r="F25" s="11">
        <f t="shared" si="0"/>
        <v>9.9964041948918094</v>
      </c>
      <c r="G25" s="16" cm="1">
        <f t="array" ref="G25">+AVERAGE(ABS(C25:F25))</f>
        <v>24.26085417493076</v>
      </c>
      <c r="H25" s="8"/>
    </row>
    <row r="26" spans="2:8">
      <c r="B26" s="48" t="s">
        <v>168</v>
      </c>
      <c r="C26" s="11">
        <f t="shared" si="0"/>
        <v>6.4552919708029179</v>
      </c>
      <c r="D26" s="11">
        <f t="shared" si="0"/>
        <v>38.632954788943636</v>
      </c>
      <c r="E26" s="11">
        <f t="shared" si="0"/>
        <v>24.064914992272037</v>
      </c>
      <c r="F26" s="11">
        <f t="shared" si="0"/>
        <v>-2.3919272455462703</v>
      </c>
      <c r="G26" s="16" cm="1">
        <f t="array" ref="G26">+AVERAGE(ABS(C26:F26))</f>
        <v>17.886272249391215</v>
      </c>
      <c r="H26" s="8"/>
    </row>
    <row r="27" spans="2:8">
      <c r="B27" s="47" t="s">
        <v>162</v>
      </c>
      <c r="C27" s="11">
        <f t="shared" si="0"/>
        <v>5.2132776358901225</v>
      </c>
      <c r="D27" s="11">
        <f t="shared" si="0"/>
        <v>17.615888487584684</v>
      </c>
      <c r="E27" s="11">
        <f t="shared" si="0"/>
        <v>38.846181993638282</v>
      </c>
      <c r="F27" s="11">
        <f t="shared" si="0"/>
        <v>22.927838800649837</v>
      </c>
      <c r="G27" s="16" cm="1">
        <f t="array" ref="G27">+AVERAGE(ABS(C27:F27))</f>
        <v>21.150796729440732</v>
      </c>
      <c r="H27" s="8"/>
    </row>
    <row r="28" spans="2:8">
      <c r="B28" s="47" t="s">
        <v>169</v>
      </c>
      <c r="C28" s="63">
        <f t="shared" si="0"/>
        <v>1.2856775520699699</v>
      </c>
      <c r="D28" s="11">
        <f t="shared" si="0"/>
        <v>17.83447575526786</v>
      </c>
      <c r="E28" s="11">
        <f t="shared" si="0"/>
        <v>33.795579121489681</v>
      </c>
      <c r="F28" s="11">
        <f t="shared" si="0"/>
        <v>1.3433332325370344</v>
      </c>
      <c r="G28" s="16" cm="1">
        <f t="array" ref="G28">+AVERAGE(ABS(C28:F28))</f>
        <v>13.564766415341136</v>
      </c>
      <c r="H28" s="8"/>
    </row>
    <row r="29" spans="2:8">
      <c r="B29" s="47" t="s">
        <v>143</v>
      </c>
      <c r="C29" s="11">
        <f t="shared" si="0"/>
        <v>19.677313600599504</v>
      </c>
      <c r="D29" s="11">
        <f t="shared" si="0"/>
        <v>4.1687048740876946</v>
      </c>
      <c r="E29" s="11">
        <f t="shared" si="0"/>
        <v>2.6795022305705345</v>
      </c>
      <c r="F29" s="11">
        <f t="shared" si="0"/>
        <v>14.164379447454095</v>
      </c>
      <c r="G29" s="16" cm="1">
        <f t="array" ref="G29">+AVERAGE(ABS(C29:F29))</f>
        <v>10.172475038177957</v>
      </c>
    </row>
    <row r="30" spans="2:8" ht="15" customHeight="1">
      <c r="B30" s="47" t="s">
        <v>14</v>
      </c>
      <c r="C30" s="11">
        <f t="shared" si="0"/>
        <v>-20.6162618285679</v>
      </c>
      <c r="D30" s="11">
        <f t="shared" si="0"/>
        <v>-3.86195968185406</v>
      </c>
      <c r="E30" s="11">
        <f t="shared" si="0"/>
        <v>81.852518897980985</v>
      </c>
      <c r="F30" s="11">
        <f t="shared" si="0"/>
        <v>27.734631573391425</v>
      </c>
      <c r="G30" s="16" cm="1">
        <f t="array" ref="G30">+AVERAGE(ABS(C30:F30))</f>
        <v>33.516342995448596</v>
      </c>
    </row>
    <row r="31" spans="2:8">
      <c r="B31" s="48" t="s">
        <v>170</v>
      </c>
      <c r="C31" s="11">
        <f t="shared" si="0"/>
        <v>3.4004055529558599</v>
      </c>
      <c r="D31" s="11">
        <f t="shared" si="0"/>
        <v>26.821541710665258</v>
      </c>
      <c r="E31" s="11">
        <f t="shared" si="0"/>
        <v>16.402997502081604</v>
      </c>
      <c r="F31" s="11">
        <f t="shared" si="0"/>
        <v>13.294502350296341</v>
      </c>
      <c r="G31" s="16" cm="1">
        <f t="array" ref="G31">+AVERAGE(ABS(C31:F31))</f>
        <v>14.979861778999766</v>
      </c>
    </row>
    <row r="32" spans="2:8">
      <c r="B32" s="48" t="s">
        <v>171</v>
      </c>
      <c r="C32" s="11">
        <f t="shared" si="0"/>
        <v>3.6118506804799324</v>
      </c>
      <c r="D32" s="11">
        <f t="shared" si="0"/>
        <v>16.749903407613445</v>
      </c>
      <c r="E32" s="11">
        <f t="shared" si="0"/>
        <v>31.489131039887951</v>
      </c>
      <c r="F32" s="11">
        <f t="shared" si="0"/>
        <v>10.249888134932988</v>
      </c>
      <c r="G32" s="16" cm="1">
        <f t="array" ref="G32">+AVERAGE(ABS(C32:F32))</f>
        <v>15.525193315728579</v>
      </c>
    </row>
    <row r="33" spans="2:20">
      <c r="B33" s="48" t="s">
        <v>172</v>
      </c>
      <c r="C33" s="11">
        <f t="shared" si="0"/>
        <v>6.088132972555087</v>
      </c>
      <c r="D33" s="11">
        <f t="shared" si="0"/>
        <v>37.802878484241234</v>
      </c>
      <c r="E33" s="11">
        <f t="shared" si="0"/>
        <v>13.815441565309357</v>
      </c>
      <c r="F33" s="11">
        <f t="shared" si="0"/>
        <v>12.521779533046811</v>
      </c>
      <c r="G33" s="16" cm="1">
        <f t="array" ref="G33">+AVERAGE(ABS(C33:F33))</f>
        <v>17.557058138788122</v>
      </c>
    </row>
    <row r="34" spans="2:20">
      <c r="B34" s="47" t="s">
        <v>25</v>
      </c>
      <c r="C34" s="11">
        <f t="shared" ref="C34" si="1">+D13/C13*100-100</f>
        <v>-39.652576031819706</v>
      </c>
      <c r="D34" s="11">
        <f t="shared" ref="D34" si="2">+E13/D13*100-100</f>
        <v>36.165602575539253</v>
      </c>
      <c r="E34" s="11">
        <f t="shared" ref="E34" si="3">+F13/E13*100-100</f>
        <v>128.13190403795062</v>
      </c>
      <c r="F34" s="11">
        <f t="shared" ref="F34" si="4">+G13/F13*100-100</f>
        <v>-34.937784245590791</v>
      </c>
      <c r="G34" s="16" cm="1">
        <f t="array" ref="G34">+AVERAGE(ABS(C34:F34))</f>
        <v>59.721966722725092</v>
      </c>
    </row>
    <row r="35" spans="2:20" ht="14.25" customHeight="1">
      <c r="B35" s="60"/>
      <c r="C35" s="59"/>
      <c r="D35" s="59"/>
      <c r="E35" s="59"/>
      <c r="F35" s="59"/>
      <c r="G35" s="57"/>
    </row>
    <row r="36" spans="2:20">
      <c r="B36" s="58"/>
      <c r="C36" s="59"/>
      <c r="D36" s="59"/>
      <c r="E36" s="59"/>
      <c r="F36" s="59"/>
      <c r="G36" s="57"/>
      <c r="N36" s="161"/>
      <c r="O36" s="161"/>
      <c r="P36" s="161"/>
      <c r="Q36" s="161"/>
      <c r="R36" s="161"/>
      <c r="S36" s="161"/>
      <c r="T36" s="161"/>
    </row>
    <row r="37" spans="2:20">
      <c r="B37" s="61"/>
      <c r="C37" s="59"/>
      <c r="D37" s="59"/>
      <c r="E37" s="59"/>
      <c r="F37" s="59"/>
      <c r="G37" s="57"/>
      <c r="N37" s="161"/>
      <c r="O37" s="161"/>
      <c r="P37" s="161"/>
      <c r="Q37" s="161"/>
      <c r="R37" s="161"/>
      <c r="S37" s="161"/>
      <c r="T37" s="161"/>
    </row>
    <row r="38" spans="2:20">
      <c r="B38" s="62"/>
      <c r="C38" s="59"/>
      <c r="D38" s="59"/>
      <c r="E38" s="59"/>
      <c r="F38" s="59"/>
      <c r="G38" s="57"/>
      <c r="N38" s="161"/>
      <c r="O38" s="161"/>
      <c r="P38" s="161"/>
      <c r="Q38" s="161"/>
      <c r="R38" s="161"/>
      <c r="S38" s="161"/>
      <c r="T38" s="161"/>
    </row>
    <row r="39" spans="2:20">
      <c r="N39" s="161"/>
      <c r="O39" s="161"/>
      <c r="P39" s="161"/>
      <c r="Q39" s="161"/>
      <c r="R39" s="161"/>
      <c r="S39" s="161"/>
      <c r="T39" s="161"/>
    </row>
    <row r="40" spans="2:20">
      <c r="N40" s="161"/>
      <c r="O40" s="161"/>
      <c r="P40" s="161"/>
      <c r="Q40" s="161"/>
      <c r="R40" s="161"/>
      <c r="S40" s="161"/>
      <c r="T40" s="161"/>
    </row>
    <row r="41" spans="2:20">
      <c r="N41" s="161"/>
      <c r="O41" s="161"/>
      <c r="P41" s="161"/>
      <c r="Q41" s="161"/>
      <c r="R41" s="161"/>
      <c r="S41" s="161"/>
      <c r="T41" s="161"/>
    </row>
  </sheetData>
  <mergeCells count="1">
    <mergeCell ref="N36:T4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2025-08-13T20:21:18+00:00</FechayHora>
  </documentManagement>
</p:properties>
</file>

<file path=customXml/itemProps1.xml><?xml version="1.0" encoding="utf-8"?>
<ds:datastoreItem xmlns:ds="http://schemas.openxmlformats.org/officeDocument/2006/customXml" ds:itemID="{B04AB091-1147-424F-B0F4-4D3B7EF8FBE0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2025-08-15T00:43:27Z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