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3"/>
  <workbookPr updateLinks="always" defaultThemeVersion="166925"/>
  <mc:AlternateContent xmlns:mc="http://schemas.openxmlformats.org/markup-compatibility/2006">
    <mc:Choice Requires="x15">
      <x15ac:absPath xmlns:x15ac="http://schemas.microsoft.com/office/spreadsheetml/2010/11/ac" url="C:\Users\Cristina\Desktop\ANT\2025\MUNICIPIOS\2.REPELON\"/>
    </mc:Choice>
  </mc:AlternateContent>
  <xr:revisionPtr revIDLastSave="7" documentId="8_{475D03CF-49B7-4DBC-8F75-045D5A47155C}" xr6:coauthVersionLast="47" xr6:coauthVersionMax="47" xr10:uidLastSave="{FD2F71AD-1020-4763-B8E4-BB253392A08D}"/>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SIPRA!$B$1:$G$105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5" i="13" l="1"/>
  <c r="K105" i="13"/>
  <c r="J105" i="13"/>
  <c r="I105" i="13"/>
  <c r="H105" i="13"/>
  <c r="G105" i="13"/>
  <c r="F105" i="13"/>
  <c r="E105" i="13"/>
  <c r="D105" i="13"/>
  <c r="C105" i="13"/>
  <c r="L101" i="13"/>
  <c r="K101" i="13"/>
  <c r="J101" i="13"/>
  <c r="I101" i="13"/>
  <c r="H101" i="13"/>
  <c r="G101" i="13"/>
  <c r="F101" i="13"/>
  <c r="E101" i="13"/>
  <c r="D101" i="13"/>
  <c r="C101" i="13"/>
  <c r="L97" i="13"/>
  <c r="K97" i="13"/>
  <c r="J97" i="13"/>
  <c r="I97" i="13"/>
  <c r="H97" i="13"/>
  <c r="G97" i="13"/>
  <c r="F97" i="13"/>
  <c r="E97" i="13"/>
  <c r="D97" i="13"/>
  <c r="C97" i="13"/>
  <c r="L93" i="13"/>
  <c r="K93" i="13"/>
  <c r="J93" i="13"/>
  <c r="I93" i="13"/>
  <c r="H93" i="13"/>
  <c r="G93" i="13"/>
  <c r="F93" i="13"/>
  <c r="E93" i="13"/>
  <c r="D93" i="13"/>
  <c r="C93" i="13"/>
  <c r="L89" i="13"/>
  <c r="K89" i="13"/>
  <c r="J89" i="13"/>
  <c r="I89" i="13"/>
  <c r="H89" i="13"/>
  <c r="G89" i="13"/>
  <c r="F89" i="13"/>
  <c r="E89" i="13"/>
  <c r="D89" i="13"/>
  <c r="C89" i="13"/>
  <c r="L85" i="13"/>
  <c r="K85" i="13"/>
  <c r="J85" i="13"/>
  <c r="I85" i="13"/>
  <c r="H85" i="13"/>
  <c r="G85" i="13"/>
  <c r="F85" i="13"/>
  <c r="E85" i="13"/>
  <c r="D85" i="13"/>
  <c r="C85" i="13"/>
  <c r="L81" i="13"/>
  <c r="K81" i="13"/>
  <c r="J81" i="13"/>
  <c r="I81" i="13"/>
  <c r="H81" i="13"/>
  <c r="G81" i="13"/>
  <c r="F81" i="13"/>
  <c r="E81" i="13"/>
  <c r="D81" i="13"/>
  <c r="C81" i="13"/>
  <c r="L77" i="13"/>
  <c r="K77" i="13"/>
  <c r="J77" i="13"/>
  <c r="I77" i="13"/>
  <c r="H77" i="13"/>
  <c r="G77" i="13"/>
  <c r="F77" i="13"/>
  <c r="E77" i="13"/>
  <c r="D77" i="13"/>
  <c r="C77" i="13"/>
  <c r="L73" i="13"/>
  <c r="K73" i="13"/>
  <c r="J73" i="13"/>
  <c r="I73" i="13"/>
  <c r="H73" i="13"/>
  <c r="G73" i="13"/>
  <c r="F73" i="13"/>
  <c r="E73" i="13"/>
  <c r="D73" i="13"/>
  <c r="C73" i="13"/>
  <c r="L69" i="13"/>
  <c r="K69" i="13"/>
  <c r="J69" i="13"/>
  <c r="I69" i="13"/>
  <c r="H69" i="13"/>
  <c r="G69" i="13"/>
  <c r="F69" i="13"/>
  <c r="E69" i="13"/>
  <c r="D69" i="13"/>
  <c r="C69" i="13"/>
  <c r="L65" i="13"/>
  <c r="K65" i="13"/>
  <c r="J65" i="13"/>
  <c r="I65" i="13"/>
  <c r="H65" i="13"/>
  <c r="G65" i="13"/>
  <c r="F65" i="13"/>
  <c r="E65" i="13"/>
  <c r="D65" i="13"/>
  <c r="C65" i="13"/>
  <c r="L61" i="13"/>
  <c r="K61" i="13"/>
  <c r="J61" i="13"/>
  <c r="I61" i="13"/>
  <c r="H61" i="13"/>
  <c r="G61" i="13"/>
  <c r="F61" i="13"/>
  <c r="E61" i="13"/>
  <c r="D61" i="13"/>
  <c r="C61" i="13"/>
  <c r="L57" i="13"/>
  <c r="K57" i="13"/>
  <c r="J57" i="13"/>
  <c r="I57" i="13"/>
  <c r="H57" i="13"/>
  <c r="G57" i="13"/>
  <c r="F57" i="13"/>
  <c r="E57" i="13"/>
  <c r="D57" i="13"/>
  <c r="C57" i="13"/>
  <c r="L53" i="13"/>
  <c r="K53" i="13"/>
  <c r="J53" i="13"/>
  <c r="I53" i="13"/>
  <c r="H53" i="13"/>
  <c r="G53" i="13"/>
  <c r="F53" i="13"/>
  <c r="E53" i="13"/>
  <c r="D53" i="13"/>
  <c r="C53" i="13"/>
  <c r="L49" i="13"/>
  <c r="K49" i="13"/>
  <c r="J49" i="13"/>
  <c r="I49" i="13"/>
  <c r="H49" i="13"/>
  <c r="G49" i="13"/>
  <c r="F49" i="13"/>
  <c r="E49" i="13"/>
  <c r="D49" i="13"/>
  <c r="C49" i="13"/>
  <c r="L45" i="13"/>
  <c r="K45" i="13"/>
  <c r="J45" i="13"/>
  <c r="I45" i="13"/>
  <c r="H45" i="13"/>
  <c r="G45" i="13"/>
  <c r="F45" i="13"/>
  <c r="E45" i="13"/>
  <c r="D45" i="13"/>
  <c r="C45" i="13"/>
  <c r="L41" i="13"/>
  <c r="K41" i="13"/>
  <c r="J41" i="13"/>
  <c r="I41" i="13"/>
  <c r="H41" i="13"/>
  <c r="G41" i="13"/>
  <c r="F41" i="13"/>
  <c r="E41" i="13"/>
  <c r="D41" i="13"/>
  <c r="C41" i="13"/>
  <c r="L37" i="13"/>
  <c r="K37" i="13"/>
  <c r="J37" i="13"/>
  <c r="I37" i="13"/>
  <c r="H37" i="13"/>
  <c r="G37" i="13"/>
  <c r="F37" i="13"/>
  <c r="E37" i="13"/>
  <c r="D37" i="13"/>
  <c r="C37" i="13"/>
  <c r="L33" i="13"/>
  <c r="K33" i="13"/>
  <c r="J33" i="13"/>
  <c r="I33" i="13"/>
  <c r="H33" i="13"/>
  <c r="G33" i="13"/>
  <c r="F33" i="13"/>
  <c r="E33" i="13"/>
  <c r="D33" i="13"/>
  <c r="C33" i="13"/>
  <c r="L29" i="13"/>
  <c r="K29" i="13"/>
  <c r="J29" i="13"/>
  <c r="I29" i="13"/>
  <c r="H29" i="13"/>
  <c r="G29" i="13"/>
  <c r="F29" i="13"/>
  <c r="E29" i="13"/>
  <c r="D29" i="13"/>
  <c r="C29" i="13"/>
  <c r="L25" i="13"/>
  <c r="K25" i="13"/>
  <c r="J25" i="13"/>
  <c r="I25" i="13"/>
  <c r="H25" i="13"/>
  <c r="G25" i="13"/>
  <c r="F25" i="13"/>
  <c r="E25" i="13"/>
  <c r="D25" i="13"/>
  <c r="C25" i="13"/>
  <c r="L21" i="13"/>
  <c r="K21" i="13"/>
  <c r="J21" i="13"/>
  <c r="I21" i="13"/>
  <c r="H21" i="13"/>
  <c r="G21" i="13"/>
  <c r="F21" i="13"/>
  <c r="E21" i="13"/>
  <c r="D21" i="13"/>
  <c r="C21" i="13"/>
  <c r="L17" i="13"/>
  <c r="K17" i="13"/>
  <c r="J17" i="13"/>
  <c r="I17" i="13"/>
  <c r="H17" i="13"/>
  <c r="G17" i="13"/>
  <c r="F17" i="13"/>
  <c r="E17" i="13"/>
  <c r="D17" i="13"/>
  <c r="C17" i="13"/>
  <c r="L13" i="13"/>
  <c r="K13" i="13"/>
  <c r="J13" i="13"/>
  <c r="I13" i="13"/>
  <c r="H13" i="13"/>
  <c r="G13" i="13"/>
  <c r="F13" i="13"/>
  <c r="E13" i="13"/>
  <c r="D13" i="13"/>
  <c r="C13" i="13"/>
  <c r="L9" i="13"/>
  <c r="K9" i="13"/>
  <c r="J9" i="13"/>
  <c r="I9" i="13"/>
  <c r="H9" i="13"/>
  <c r="G9" i="13"/>
  <c r="F9" i="13"/>
  <c r="E9" i="13"/>
  <c r="D9" i="13"/>
  <c r="C9" i="13"/>
  <c r="D5" i="13"/>
  <c r="E5" i="13"/>
  <c r="F5" i="13"/>
  <c r="G5" i="13"/>
  <c r="H5" i="13"/>
  <c r="I5" i="13"/>
  <c r="J5" i="13"/>
  <c r="K5" i="13"/>
  <c r="L5" i="13"/>
  <c r="C5" i="13"/>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s="1"/>
  <c r="AS57" i="12"/>
  <c r="AP102" i="12" l="1"/>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<sst xmlns="http://schemas.openxmlformats.org/spreadsheetml/2006/main" count="280" uniqueCount="71">
  <si>
    <t>UFH</t>
  </si>
  <si>
    <t>maiz_amarillo_tradicional</t>
  </si>
  <si>
    <t>maiz_blanco_tradicional</t>
  </si>
  <si>
    <t>maiz_tradicional</t>
  </si>
  <si>
    <t>mango</t>
  </si>
  <si>
    <t>ahuyama</t>
  </si>
  <si>
    <t>platano</t>
  </si>
  <si>
    <t>yuca</t>
  </si>
  <si>
    <t>ganaderia_leche</t>
  </si>
  <si>
    <t>piscicultura_cachama</t>
  </si>
  <si>
    <t>porcicultura_ceba</t>
  </si>
  <si>
    <t>02Wa-80</t>
  </si>
  <si>
    <t>Área total</t>
  </si>
  <si>
    <t>Apto</t>
  </si>
  <si>
    <t>No apto</t>
  </si>
  <si>
    <t>% aptitud</t>
  </si>
  <si>
    <t>02Wai-80</t>
  </si>
  <si>
    <t>02Xa-80</t>
  </si>
  <si>
    <t>03Wai-73</t>
  </si>
  <si>
    <t>03Wc-73</t>
  </si>
  <si>
    <t>03Wc2s1-73</t>
  </si>
  <si>
    <t>04WaiE-67</t>
  </si>
  <si>
    <t>05Wa-61</t>
  </si>
  <si>
    <t>05Wai-61</t>
  </si>
  <si>
    <t>05Wc2s2-61</t>
  </si>
  <si>
    <t>05Xa-61</t>
  </si>
  <si>
    <t>06Wd2s1-55</t>
  </si>
  <si>
    <t>07WaiE-49</t>
  </si>
  <si>
    <t>07Wd2s1-49</t>
  </si>
  <si>
    <t>08Waiz-44</t>
  </si>
  <si>
    <t>08We2s1-44</t>
  </si>
  <si>
    <t>09Wd2s1-38</t>
  </si>
  <si>
    <t>09We2s1-38</t>
  </si>
  <si>
    <t> </t>
  </si>
  <si>
    <t>Para las lineas de Ahuyama, Platano y  Yuca, en SIPRA Territorial no se encuentra esta UFH, por tal motivo se corren tableros, asi mismo la linea de Piscicultura, Porcicultura y mango presenta datos de SIPRA territorial pero por la ausencia de esta UFH en este se toman datos de SIPRA Nacional</t>
  </si>
  <si>
    <t>10We2s1-30</t>
  </si>
  <si>
    <t>10Wf2s1-30</t>
  </si>
  <si>
    <t>11Waiz-23</t>
  </si>
  <si>
    <t>11Wf2s1-23</t>
  </si>
  <si>
    <t>11Xf2s1-23</t>
  </si>
  <si>
    <t>13Wais3-6</t>
  </si>
  <si>
    <t>13Waizs3-6</t>
  </si>
  <si>
    <t>13Wd2s3-6</t>
  </si>
  <si>
    <t>SIPRA TERRITORIAL: Maiz Amarillo tradicional, Maiz Blanco Tradicional, Maiz Tradicional, Mango Ahuyama, Platano, Yuca, Piscicultura y Porcicultura</t>
  </si>
  <si>
    <t>SIPRA NACIONAL: Ganaderia leche, UFH 09We2s1-38 para las lineas de Mango Piscicultura y Porcicultura</t>
  </si>
  <si>
    <t>frijol_cabeza_negra</t>
  </si>
  <si>
    <t>limon_tahiti</t>
  </si>
  <si>
    <t>name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</si>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</sst>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name val="Calibri"/>
      <family val="2"/>
      <scheme val="minor"/>
    </font>
    <font>
      <b/>
      <sz val="11"/>
      <color rgb="FFFFFFFF"/>
      <name val="Arial"/>
      <family val="2"/>
    </font>
    <font>
      <b/>
      <sz val="11"/>
      <color rgb="FF000000"/>
      <name val="Arial"/>
      <family val="2"/>
    </font>
    <font>
      <b/>
      <sz val="11"/>
      <name val="Arial"/>
      <family val="2"/>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bgColor indexed="64"/>
      </patternFill>
    </fill>
    <fill>
      <patternFill patternType="solid">
        <fgColor rgb="FF005CE6"/>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473626"/>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right style="thin">
        <color indexed="64"/>
      </right>
      <top/>
      <bottom/>
      <diagonal/>
    </border>
    <border>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1" borderId="1" xfId="0" applyFont="1" applyFill="1" applyBorder="1" applyAlignment="1">
      <alignment horizontal="center" vertical="center"/>
    </xf>
    <xf numFmtId="0" fontId="3" fillId="4" borderId="2" xfId="0" applyFont="1" applyFill="1" applyBorder="1" applyAlignment="1">
      <alignment horizontal="center" wrapText="1"/>
    </xf>
    <xf numFmtId="0" fontId="0" fillId="0" borderId="0" xfId="0" applyAlignment="1">
      <alignment horizontal="left"/>
    </xf>
    <xf numFmtId="0" fontId="17" fillId="12" borderId="6" xfId="0" applyFont="1" applyFill="1" applyBorder="1" applyAlignment="1">
      <alignment horizontal="center" vertical="center"/>
    </xf>
    <xf numFmtId="0" fontId="17" fillId="12" borderId="7" xfId="0" applyFont="1" applyFill="1" applyBorder="1" applyAlignment="1">
      <alignment horizontal="center" vertical="center"/>
    </xf>
    <xf numFmtId="0" fontId="17" fillId="12" borderId="8" xfId="0" applyFont="1" applyFill="1" applyBorder="1" applyAlignment="1">
      <alignment horizontal="center" vertical="center"/>
    </xf>
    <xf numFmtId="0" fontId="18" fillId="13" borderId="7" xfId="0" applyFont="1" applyFill="1" applyBorder="1" applyAlignment="1">
      <alignment horizontal="center" vertical="center"/>
    </xf>
    <xf numFmtId="0" fontId="18" fillId="13" borderId="8" xfId="0" applyFont="1" applyFill="1" applyBorder="1" applyAlignment="1">
      <alignment horizontal="center" vertical="center"/>
    </xf>
    <xf numFmtId="0" fontId="17" fillId="15" borderId="7" xfId="0" applyFont="1" applyFill="1" applyBorder="1" applyAlignment="1">
      <alignment horizontal="center" vertical="center"/>
    </xf>
    <xf numFmtId="0" fontId="17" fillId="15" borderId="8" xfId="0" applyFont="1" applyFill="1" applyBorder="1" applyAlignment="1">
      <alignment horizontal="center" vertical="center"/>
    </xf>
    <xf numFmtId="0" fontId="19" fillId="14" borderId="7" xfId="0" applyFont="1" applyFill="1" applyBorder="1" applyAlignment="1">
      <alignment horizontal="center" vertical="center" wrapText="1"/>
    </xf>
    <xf numFmtId="0" fontId="19" fillId="14" borderId="8" xfId="0" applyFont="1" applyFill="1" applyBorder="1" applyAlignment="1">
      <alignment horizontal="center" vertical="center" wrapText="1"/>
    </xf>
    <xf numFmtId="0" fontId="18" fillId="16" borderId="7" xfId="0" applyFont="1" applyFill="1" applyBorder="1" applyAlignment="1">
      <alignment horizontal="center" vertical="center"/>
    </xf>
    <xf numFmtId="0" fontId="18" fillId="16" borderId="8" xfId="0" applyFont="1" applyFill="1" applyBorder="1" applyAlignment="1">
      <alignment horizontal="center" vertical="center"/>
    </xf>
    <xf numFmtId="0" fontId="18" fillId="17" borderId="7" xfId="0" applyFont="1" applyFill="1" applyBorder="1" applyAlignment="1">
      <alignment horizontal="center" vertical="center"/>
    </xf>
    <xf numFmtId="0" fontId="18" fillId="17" borderId="8" xfId="0" applyFont="1" applyFill="1" applyBorder="1" applyAlignment="1">
      <alignment horizontal="center" vertical="center"/>
    </xf>
    <xf numFmtId="0" fontId="18" fillId="18" borderId="9" xfId="0" applyFont="1" applyFill="1" applyBorder="1" applyAlignment="1">
      <alignment horizontal="center" vertical="center"/>
    </xf>
    <xf numFmtId="0" fontId="18" fillId="18" borderId="10" xfId="0" applyFont="1" applyFill="1" applyBorder="1" applyAlignment="1">
      <alignment horizontal="center" vertical="center"/>
    </xf>
    <xf numFmtId="0" fontId="18" fillId="19" borderId="9" xfId="0" applyFont="1" applyFill="1" applyBorder="1" applyAlignment="1">
      <alignment horizontal="center" vertical="center"/>
    </xf>
    <xf numFmtId="0" fontId="18" fillId="19" borderId="10" xfId="0" applyFont="1" applyFill="1" applyBorder="1" applyAlignment="1">
      <alignment horizontal="center" vertical="center"/>
    </xf>
    <xf numFmtId="0" fontId="18" fillId="20" borderId="9" xfId="0" applyFont="1" applyFill="1" applyBorder="1" applyAlignment="1">
      <alignment horizontal="center" vertical="center"/>
    </xf>
    <xf numFmtId="0" fontId="18" fillId="20" borderId="10" xfId="0" applyFont="1" applyFill="1" applyBorder="1" applyAlignment="1">
      <alignment horizontal="center" vertical="center"/>
    </xf>
    <xf numFmtId="0" fontId="18" fillId="21" borderId="9" xfId="0" applyFont="1" applyFill="1" applyBorder="1" applyAlignment="1">
      <alignment horizontal="center" vertical="center" wrapText="1"/>
    </xf>
    <xf numFmtId="0" fontId="18" fillId="21" borderId="10" xfId="0" applyFont="1" applyFill="1" applyBorder="1" applyAlignment="1">
      <alignment horizontal="center" vertical="center" wrapText="1"/>
    </xf>
    <xf numFmtId="0" fontId="17" fillId="22" borderId="9" xfId="0" applyFont="1" applyFill="1" applyBorder="1" applyAlignment="1">
      <alignment horizontal="center" vertical="center"/>
    </xf>
    <xf numFmtId="0" fontId="17" fillId="22" borderId="10"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3" fillId="7" borderId="2" xfId="0" applyFont="1" applyFill="1" applyBorder="1" applyAlignment="1">
      <alignment horizontal="left"/>
    </xf>
  </cellXfs>
  <cellStyles count="4">
    <cellStyle name="Normal" xfId="0" builtinId="0"/>
    <cellStyle name="Normal 2" xfId="3" xr:uid="{00000000-0005-0000-0000-000030000000}"/>
    <cellStyle name="Normal 2 2" xfId="2" xr:uid="{22C3CC89-1C23-4790-B118-D85F2A655827}"/>
    <cellStyle name="Porcentaje" xfId="1" builtinId="5"/>
  </cellStyles>
  <dxfs count="4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name_espino</v>
          </cell>
          <cell r="C79" t="str">
            <v>Ñame espino</v>
          </cell>
        </row>
        <row r="80">
          <cell r="A80" t="str">
            <v>agricola</v>
          </cell>
          <cell r="B80" t="str">
            <v>naranja_valencia</v>
          </cell>
          <cell r="C80" t="str">
            <v>Naranja valencia</v>
          </cell>
        </row>
        <row r="81">
          <cell r="A81" t="str">
            <v>pecuaria</v>
          </cell>
          <cell r="B81" t="str">
            <v>ovinos</v>
          </cell>
          <cell r="C81" t="str">
            <v>Ovinos</v>
          </cell>
        </row>
        <row r="82">
          <cell r="A82" t="str">
            <v>agricola</v>
          </cell>
          <cell r="B82" t="str">
            <v>palma_aceite</v>
          </cell>
          <cell r="C82" t="str">
            <v>Palma de aceite</v>
          </cell>
        </row>
        <row r="83">
          <cell r="A83" t="str">
            <v>agricola</v>
          </cell>
          <cell r="B83" t="str">
            <v>papa</v>
          </cell>
          <cell r="C83" t="str">
            <v>Papa</v>
          </cell>
        </row>
        <row r="84">
          <cell r="A84" t="str">
            <v>agricola</v>
          </cell>
          <cell r="B84" t="str">
            <v>papa_criolla</v>
          </cell>
          <cell r="C84" t="str">
            <v>Papa criolla</v>
          </cell>
        </row>
        <row r="85">
          <cell r="A85" t="str">
            <v>agricola</v>
          </cell>
          <cell r="B85" t="str">
            <v>papaya</v>
          </cell>
          <cell r="C85" t="str">
            <v>Papaya</v>
          </cell>
        </row>
        <row r="86">
          <cell r="A86" t="str">
            <v>agricola</v>
          </cell>
          <cell r="B86" t="str">
            <v>patilla</v>
          </cell>
          <cell r="C86" t="str">
            <v>Patilla</v>
          </cell>
        </row>
        <row r="87">
          <cell r="A87" t="str">
            <v>agricola</v>
          </cell>
          <cell r="B87" t="str">
            <v>pepino_guiso</v>
          </cell>
          <cell r="C87" t="str">
            <v>Pepino guiso</v>
          </cell>
        </row>
        <row r="88">
          <cell r="A88" t="str">
            <v>pecuaria</v>
          </cell>
          <cell r="B88" t="str">
            <v>piangua</v>
          </cell>
          <cell r="C88" t="str">
            <v>Piangua</v>
          </cell>
        </row>
        <row r="89">
          <cell r="A89" t="str">
            <v>agricola</v>
          </cell>
          <cell r="B89" t="str">
            <v>pimienta</v>
          </cell>
          <cell r="C89" t="str">
            <v>Pimienta</v>
          </cell>
        </row>
        <row r="90">
          <cell r="A90" t="str">
            <v>agricola</v>
          </cell>
          <cell r="B90" t="str">
            <v>piña</v>
          </cell>
          <cell r="C90" t="str">
            <v>Piña</v>
          </cell>
        </row>
        <row r="91">
          <cell r="A91" t="str">
            <v>pecuaria</v>
          </cell>
          <cell r="B91" t="str">
            <v>piscicultura_bocachico</v>
          </cell>
          <cell r="C91" t="str">
            <v>Piscicultura</v>
          </cell>
        </row>
        <row r="92">
          <cell r="A92" t="str">
            <v>pecuaria</v>
          </cell>
          <cell r="B92" t="str">
            <v>piscicultura_cachama</v>
          </cell>
          <cell r="C92" t="str">
            <v>Piscicultura cachama</v>
          </cell>
        </row>
        <row r="93">
          <cell r="A93" t="str">
            <v>pecuaria</v>
          </cell>
          <cell r="B93" t="str">
            <v>piscicultura_cachama_bocachico</v>
          </cell>
          <cell r="C93" t="str">
            <v>Piscicultura cachama bocachico</v>
          </cell>
        </row>
        <row r="94">
          <cell r="A94" t="str">
            <v>pecuaria</v>
          </cell>
          <cell r="B94" t="str">
            <v>piscicultura_tilapia</v>
          </cell>
          <cell r="C94" t="str">
            <v>P</v>
          </cell>
        </row>
        <row r="95">
          <cell r="A95" t="str">
            <v>pecuaria</v>
          </cell>
          <cell r="B95" t="str">
            <v>piscicultura_tilapia_bocachico</v>
          </cell>
        </row>
        <row r="96">
          <cell r="A96" t="str">
            <v>pecuaria</v>
          </cell>
          <cell r="B96" t="str">
            <v>piscicultura_tilapia_cachama</v>
          </cell>
        </row>
        <row r="97">
          <cell r="A97" t="str">
            <v>pecuaria</v>
          </cell>
          <cell r="B97" t="str">
            <v>piscicultura_trucha</v>
          </cell>
        </row>
        <row r="98">
          <cell r="A98" t="str">
            <v>agricola</v>
          </cell>
          <cell r="B98" t="str">
            <v>platano</v>
          </cell>
        </row>
        <row r="99">
          <cell r="A99" t="str">
            <v>pecuaria</v>
          </cell>
          <cell r="B99" t="str">
            <v>porcicultura_ceba</v>
          </cell>
        </row>
        <row r="100">
          <cell r="A100" t="str">
            <v>pecuaria</v>
          </cell>
          <cell r="B100" t="str">
            <v>porcicultura_ciclo_completo</v>
          </cell>
        </row>
        <row r="101">
          <cell r="A101" t="str">
            <v>pecuaria</v>
          </cell>
          <cell r="B101" t="str">
            <v>porcicultura_cria</v>
          </cell>
        </row>
        <row r="102">
          <cell r="A102" t="str">
            <v>pecuaria</v>
          </cell>
          <cell r="B102" t="str">
            <v>porcicultura_cria_levante</v>
          </cell>
        </row>
        <row r="103">
          <cell r="A103" t="str">
            <v>agricola</v>
          </cell>
          <cell r="B103" t="str">
            <v>sacha_inchi</v>
          </cell>
        </row>
        <row r="104">
          <cell r="A104" t="str">
            <v>agricola</v>
          </cell>
          <cell r="B104" t="str">
            <v>sorgo</v>
          </cell>
        </row>
        <row r="105">
          <cell r="A105" t="str">
            <v>agricola</v>
          </cell>
          <cell r="B105" t="str">
            <v>stevia</v>
          </cell>
        </row>
        <row r="106">
          <cell r="A106" t="str">
            <v>agricola</v>
          </cell>
          <cell r="B106" t="str">
            <v>tomate_arbol</v>
          </cell>
        </row>
        <row r="107">
          <cell r="A107" t="str">
            <v>agricola</v>
          </cell>
          <cell r="B107" t="str">
            <v>tomate_cherry</v>
          </cell>
        </row>
        <row r="108">
          <cell r="A108" t="str">
            <v>agricola</v>
          </cell>
          <cell r="B108" t="str">
            <v>tomate_mesa</v>
          </cell>
        </row>
        <row r="109">
          <cell r="A109" t="str">
            <v>agricola</v>
          </cell>
          <cell r="B109" t="str">
            <v>uchuva</v>
          </cell>
        </row>
        <row r="110">
          <cell r="A110" t="str">
            <v>agricola</v>
          </cell>
          <cell r="B110" t="str">
            <v>yuca</v>
          </cell>
        </row>
        <row r="111">
          <cell r="A111" t="str">
            <v>agricola</v>
          </cell>
          <cell r="B111" t="str">
            <v>yuca_industrial</v>
          </cell>
        </row>
        <row r="112">
          <cell r="A112" t="str">
            <v>agricola</v>
          </cell>
          <cell r="B112" t="str">
            <v>yuca_maiz</v>
          </cell>
        </row>
        <row r="113">
          <cell r="A113" t="str">
            <v>agricola</v>
          </cell>
          <cell r="B113" t="str">
            <v>yuca_maiz_ahuyama</v>
          </cell>
        </row>
        <row r="114">
          <cell r="A114" t="str">
            <v>agricola</v>
          </cell>
          <cell r="B114" t="str">
            <v>yuca_maiz_name</v>
          </cell>
        </row>
        <row r="115">
          <cell r="A115" t="str">
            <v>agricola</v>
          </cell>
          <cell r="B115" t="str">
            <v>yuca_maiz_name_patilla</v>
          </cell>
        </row>
        <row r="116">
          <cell r="A116" t="str">
            <v>agricola</v>
          </cell>
          <cell r="B116" t="str">
            <v>yuca_maiz_patilla</v>
          </cell>
        </row>
        <row r="117">
          <cell r="A117" t="str">
            <v>agricola</v>
          </cell>
          <cell r="B117" t="str">
            <v>zanahoria</v>
          </cell>
        </row>
        <row r="118">
          <cell r="A118" t="str">
            <v>agricola</v>
          </cell>
          <cell r="B118" t="str">
            <v>patilla_melon</v>
          </cell>
        </row>
        <row r="119">
          <cell r="A119" t="str">
            <v>agricola</v>
          </cell>
          <cell r="B119" t="str">
            <v>tabaco</v>
          </cell>
        </row>
        <row r="120">
          <cell r="A120" t="str">
            <v>agricola</v>
          </cell>
          <cell r="B120" t="str">
            <v>ajonjoli</v>
          </cell>
        </row>
        <row r="121">
          <cell r="A121" t="str">
            <v>agricola</v>
          </cell>
          <cell r="B121" t="str">
            <v>mamoncillo</v>
          </cell>
        </row>
        <row r="122">
          <cell r="A122" t="str">
            <v>agricola</v>
          </cell>
          <cell r="B122" t="str">
            <v>yuca_name</v>
          </cell>
        </row>
        <row r="123">
          <cell r="A123" t="str">
            <v>agricola</v>
          </cell>
          <cell r="B123" t="str">
            <v>hierbabuena</v>
          </cell>
        </row>
        <row r="124">
          <cell r="A124" t="str">
            <v>agricola</v>
          </cell>
          <cell r="B124"/>
        </row>
        <row r="125">
          <cell r="A125" t="str">
            <v>agricola</v>
          </cell>
          <cell r="B125"/>
        </row>
        <row r="126">
          <cell r="A126" t="str">
            <v>agricola</v>
          </cell>
          <cell r="B126"/>
        </row>
        <row r="127">
          <cell r="A127" t="str">
            <v>agricola</v>
          </cell>
          <cell r="B12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M108"/>
  <sheetViews>
    <sheetView zoomScale="89" zoomScaleNormal="89" workbookViewId="0">
      <pane ySplit="1" topLeftCell="A2" activePane="bottomLeft" state="frozen"/>
      <selection pane="bottomLeft"/>
    </sheetView>
  </sheetViews>
  <sheetFormatPr defaultColWidth="11.42578125" defaultRowHeight="15"/>
  <cols>
    <col min="1" max="1" width="19"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2" width="16.85546875" style="1" bestFit="1" customWidth="1"/>
    <col min="13" max="16384" width="11.42578125" style="1"/>
  </cols>
  <sheetData>
    <row r="1" spans="1:12">
      <c r="A1" s="3" t="s">
        <v>0</v>
      </c>
      <c r="B1" s="3"/>
      <c r="C1" s="3" t="s">
        <v>1</v>
      </c>
      <c r="D1" s="3" t="s">
        <v>2</v>
      </c>
      <c r="E1" s="3" t="s">
        <v>3</v>
      </c>
      <c r="F1" s="3" t="s">
        <v>4</v>
      </c>
      <c r="G1" s="3" t="s">
        <v>5</v>
      </c>
      <c r="H1" s="3" t="s">
        <v>6</v>
      </c>
      <c r="I1" s="3" t="s">
        <v>7</v>
      </c>
      <c r="J1" s="3" t="s">
        <v>8</v>
      </c>
      <c r="K1" s="3" t="s">
        <v>9</v>
      </c>
      <c r="L1" s="3" t="s">
        <v>10</v>
      </c>
    </row>
    <row r="2" spans="1:12">
      <c r="A2" s="67" t="s">
        <v>11</v>
      </c>
      <c r="B2" s="22" t="s">
        <v>12</v>
      </c>
      <c r="C2" s="23">
        <v>3880.94</v>
      </c>
      <c r="D2" s="23">
        <v>3880.94</v>
      </c>
      <c r="E2" s="23">
        <v>3880.94</v>
      </c>
      <c r="F2" s="23">
        <v>3924</v>
      </c>
      <c r="G2" s="23">
        <v>3880.94</v>
      </c>
      <c r="H2" s="23">
        <v>3880.94</v>
      </c>
      <c r="I2" s="23">
        <v>3880.94</v>
      </c>
      <c r="J2" s="23">
        <v>3924</v>
      </c>
      <c r="K2" s="23">
        <v>3924</v>
      </c>
      <c r="L2" s="23">
        <v>3924</v>
      </c>
    </row>
    <row r="3" spans="1:12">
      <c r="A3" s="68"/>
      <c r="B3" s="22" t="s">
        <v>13</v>
      </c>
      <c r="C3" s="23">
        <v>2924.7</v>
      </c>
      <c r="D3" s="23">
        <v>2924.7</v>
      </c>
      <c r="E3" s="23">
        <v>2924.7</v>
      </c>
      <c r="F3" s="23">
        <v>3449.34</v>
      </c>
      <c r="G3" s="23">
        <v>2913.89</v>
      </c>
      <c r="H3" s="23">
        <v>2948.66</v>
      </c>
      <c r="I3" s="23">
        <v>2921.49</v>
      </c>
      <c r="J3" s="23">
        <v>3830.23</v>
      </c>
      <c r="K3" s="23">
        <v>3914.08</v>
      </c>
      <c r="L3" s="23">
        <v>3893.95</v>
      </c>
    </row>
    <row r="4" spans="1:12">
      <c r="A4" s="68"/>
      <c r="B4" s="22" t="s">
        <v>14</v>
      </c>
      <c r="C4" s="23">
        <v>956.24</v>
      </c>
      <c r="D4" s="23">
        <v>956.24</v>
      </c>
      <c r="E4" s="23">
        <v>956.24</v>
      </c>
      <c r="F4" s="23">
        <v>474.66</v>
      </c>
      <c r="G4" s="23">
        <v>967.05</v>
      </c>
      <c r="H4" s="23">
        <v>932.27</v>
      </c>
      <c r="I4" s="23">
        <v>959.45</v>
      </c>
      <c r="J4" s="23">
        <v>93.78</v>
      </c>
      <c r="K4" s="23">
        <v>9.93</v>
      </c>
      <c r="L4" s="23">
        <v>30.06</v>
      </c>
    </row>
    <row r="5" spans="1:12">
      <c r="A5" s="69"/>
      <c r="B5" s="24" t="s">
        <v>15</v>
      </c>
      <c r="C5" s="25">
        <f>C3/C2</f>
        <v>0.75360608512370708</v>
      </c>
      <c r="D5" s="25">
        <f t="shared" ref="D5:L5" si="0">D3/D2</f>
        <v>0.75360608512370708</v>
      </c>
      <c r="E5" s="25">
        <f t="shared" si="0"/>
        <v>0.75360608512370708</v>
      </c>
      <c r="F5" s="25">
        <f t="shared" si="0"/>
        <v>0.8790366972477065</v>
      </c>
      <c r="G5" s="25">
        <f t="shared" si="0"/>
        <v>0.75082067746473791</v>
      </c>
      <c r="H5" s="25">
        <f t="shared" si="0"/>
        <v>0.75977984715043256</v>
      </c>
      <c r="I5" s="25">
        <f t="shared" si="0"/>
        <v>0.75277896592062743</v>
      </c>
      <c r="J5" s="25">
        <f t="shared" si="0"/>
        <v>0.97610346585117225</v>
      </c>
      <c r="K5" s="25">
        <f t="shared" si="0"/>
        <v>0.99747196738022426</v>
      </c>
      <c r="L5" s="25">
        <f t="shared" si="0"/>
        <v>0.99234199796126399</v>
      </c>
    </row>
    <row r="6" spans="1:12">
      <c r="A6" s="68" t="s">
        <v>16</v>
      </c>
      <c r="B6" s="22" t="s">
        <v>12</v>
      </c>
      <c r="C6" s="23">
        <v>1.79</v>
      </c>
      <c r="D6" s="23">
        <v>1.79</v>
      </c>
      <c r="E6" s="23">
        <v>1.79</v>
      </c>
      <c r="F6" s="23">
        <v>1.79</v>
      </c>
      <c r="G6" s="23">
        <v>1.79</v>
      </c>
      <c r="H6" s="23">
        <v>1.79</v>
      </c>
      <c r="I6" s="23">
        <v>1.79</v>
      </c>
      <c r="J6" s="23">
        <v>1.79</v>
      </c>
      <c r="K6" s="23">
        <v>1.79</v>
      </c>
      <c r="L6" s="23">
        <v>1.79</v>
      </c>
    </row>
    <row r="7" spans="1:12">
      <c r="A7" s="68"/>
      <c r="B7" s="22" t="s">
        <v>13</v>
      </c>
      <c r="C7" s="23">
        <v>0</v>
      </c>
      <c r="D7" s="23">
        <v>0</v>
      </c>
      <c r="E7" s="23">
        <v>0</v>
      </c>
      <c r="F7" s="23">
        <v>0</v>
      </c>
      <c r="G7" s="23">
        <v>0</v>
      </c>
      <c r="H7" s="23">
        <v>0</v>
      </c>
      <c r="I7" s="23">
        <v>0</v>
      </c>
      <c r="J7" s="23">
        <v>0.31</v>
      </c>
      <c r="K7" s="23">
        <v>0.5</v>
      </c>
      <c r="L7" s="23">
        <v>0.24</v>
      </c>
    </row>
    <row r="8" spans="1:12">
      <c r="A8" s="68"/>
      <c r="B8" s="22" t="s">
        <v>14</v>
      </c>
      <c r="C8" s="23">
        <v>1.79</v>
      </c>
      <c r="D8" s="23">
        <v>1.79</v>
      </c>
      <c r="E8" s="23">
        <v>1.79</v>
      </c>
      <c r="F8" s="23">
        <v>1.79</v>
      </c>
      <c r="G8" s="23">
        <v>1.79</v>
      </c>
      <c r="H8" s="23">
        <v>1.79</v>
      </c>
      <c r="I8" s="23">
        <v>1.79</v>
      </c>
      <c r="J8" s="23">
        <v>1.48</v>
      </c>
      <c r="K8" s="23">
        <v>1.29</v>
      </c>
      <c r="L8" s="23">
        <v>1.55</v>
      </c>
    </row>
    <row r="9" spans="1:12">
      <c r="A9" s="69"/>
      <c r="B9" s="24" t="s">
        <v>15</v>
      </c>
      <c r="C9" s="25">
        <f>C7/C6</f>
        <v>0</v>
      </c>
      <c r="D9" s="25">
        <f t="shared" ref="D9:L9" si="1">D7/D6</f>
        <v>0</v>
      </c>
      <c r="E9" s="25">
        <f t="shared" si="1"/>
        <v>0</v>
      </c>
      <c r="F9" s="25">
        <f t="shared" si="1"/>
        <v>0</v>
      </c>
      <c r="G9" s="25">
        <f t="shared" si="1"/>
        <v>0</v>
      </c>
      <c r="H9" s="25">
        <f t="shared" si="1"/>
        <v>0</v>
      </c>
      <c r="I9" s="25">
        <f t="shared" si="1"/>
        <v>0</v>
      </c>
      <c r="J9" s="25">
        <f t="shared" si="1"/>
        <v>0.17318435754189943</v>
      </c>
      <c r="K9" s="25">
        <f t="shared" si="1"/>
        <v>0.27932960893854747</v>
      </c>
      <c r="L9" s="25">
        <f t="shared" si="1"/>
        <v>0.13407821229050279</v>
      </c>
    </row>
    <row r="10" spans="1:12">
      <c r="A10" s="68" t="s">
        <v>17</v>
      </c>
      <c r="B10" s="22" t="s">
        <v>12</v>
      </c>
      <c r="C10" s="23">
        <v>153.69999999999999</v>
      </c>
      <c r="D10" s="23">
        <v>153.69999999999999</v>
      </c>
      <c r="E10" s="23">
        <v>153.69999999999999</v>
      </c>
      <c r="F10" s="23">
        <v>153.69999999999999</v>
      </c>
      <c r="G10" s="23">
        <v>153.69999999999999</v>
      </c>
      <c r="H10" s="23">
        <v>153.69999999999999</v>
      </c>
      <c r="I10" s="23">
        <v>153.69999999999999</v>
      </c>
      <c r="J10" s="23">
        <v>153.69999999999999</v>
      </c>
      <c r="K10" s="23">
        <v>153.69999999999999</v>
      </c>
      <c r="L10" s="23">
        <v>153.69999999999999</v>
      </c>
    </row>
    <row r="11" spans="1:12">
      <c r="A11" s="68"/>
      <c r="B11" s="22" t="s">
        <v>13</v>
      </c>
      <c r="C11" s="23">
        <v>153.69999999999999</v>
      </c>
      <c r="D11" s="23">
        <v>153.69999999999999</v>
      </c>
      <c r="E11" s="23">
        <v>153.69999999999999</v>
      </c>
      <c r="F11" s="23">
        <v>153.69999999999999</v>
      </c>
      <c r="G11" s="23">
        <v>153.69999999999999</v>
      </c>
      <c r="H11" s="23">
        <v>153.69999999999999</v>
      </c>
      <c r="I11" s="23">
        <v>153.69999999999999</v>
      </c>
      <c r="J11" s="23">
        <v>35.18</v>
      </c>
      <c r="K11" s="23">
        <v>153.69999999999999</v>
      </c>
      <c r="L11" s="23">
        <v>153.69999999999999</v>
      </c>
    </row>
    <row r="12" spans="1:12">
      <c r="A12" s="68"/>
      <c r="B12" s="22" t="s">
        <v>14</v>
      </c>
      <c r="C12" s="23">
        <v>0</v>
      </c>
      <c r="D12" s="23">
        <v>0</v>
      </c>
      <c r="E12" s="23">
        <v>0</v>
      </c>
      <c r="F12" s="23">
        <v>0</v>
      </c>
      <c r="G12" s="23">
        <v>0</v>
      </c>
      <c r="H12" s="23">
        <v>0</v>
      </c>
      <c r="I12" s="23">
        <v>0</v>
      </c>
      <c r="J12" s="23">
        <v>118.51</v>
      </c>
      <c r="K12" s="23">
        <v>0</v>
      </c>
      <c r="L12" s="23">
        <v>0</v>
      </c>
    </row>
    <row r="13" spans="1:12">
      <c r="A13" s="69"/>
      <c r="B13" s="24" t="s">
        <v>15</v>
      </c>
      <c r="C13" s="25">
        <f>C11/C10</f>
        <v>1</v>
      </c>
      <c r="D13" s="25">
        <f t="shared" ref="D13:L13" si="2">D11/D10</f>
        <v>1</v>
      </c>
      <c r="E13" s="25">
        <f t="shared" si="2"/>
        <v>1</v>
      </c>
      <c r="F13" s="25">
        <f t="shared" si="2"/>
        <v>1</v>
      </c>
      <c r="G13" s="25">
        <f t="shared" si="2"/>
        <v>1</v>
      </c>
      <c r="H13" s="25">
        <f t="shared" si="2"/>
        <v>1</v>
      </c>
      <c r="I13" s="25">
        <f t="shared" si="2"/>
        <v>1</v>
      </c>
      <c r="J13" s="25">
        <f t="shared" si="2"/>
        <v>0.22888744307091738</v>
      </c>
      <c r="K13" s="25">
        <f t="shared" si="2"/>
        <v>1</v>
      </c>
      <c r="L13" s="25">
        <f t="shared" si="2"/>
        <v>1</v>
      </c>
    </row>
    <row r="14" spans="1:12">
      <c r="A14" s="70" t="s">
        <v>18</v>
      </c>
      <c r="B14" s="22" t="s">
        <v>12</v>
      </c>
      <c r="C14" s="23">
        <v>16.850000000000001</v>
      </c>
      <c r="D14" s="23">
        <v>16.850000000000001</v>
      </c>
      <c r="E14" s="23">
        <v>16.850000000000001</v>
      </c>
      <c r="F14" s="23">
        <v>16.850000000000001</v>
      </c>
      <c r="G14" s="23">
        <v>16.850000000000001</v>
      </c>
      <c r="H14" s="23">
        <v>16.850000000000001</v>
      </c>
      <c r="I14" s="23">
        <v>16.850000000000001</v>
      </c>
      <c r="J14" s="23">
        <v>16.850000000000001</v>
      </c>
      <c r="K14" s="23">
        <v>16.850000000000001</v>
      </c>
      <c r="L14" s="23">
        <v>16.850000000000001</v>
      </c>
    </row>
    <row r="15" spans="1:12">
      <c r="A15" s="70"/>
      <c r="B15" s="22" t="s">
        <v>13</v>
      </c>
      <c r="C15" s="23">
        <v>0</v>
      </c>
      <c r="D15" s="23">
        <v>0</v>
      </c>
      <c r="E15" s="23">
        <v>0</v>
      </c>
      <c r="F15" s="23">
        <v>0.47</v>
      </c>
      <c r="G15" s="23">
        <v>0</v>
      </c>
      <c r="H15" s="23">
        <v>0</v>
      </c>
      <c r="I15" s="23">
        <v>0</v>
      </c>
      <c r="J15" s="23">
        <v>14.54</v>
      </c>
      <c r="K15" s="23">
        <v>16.63</v>
      </c>
      <c r="L15" s="23">
        <v>16.739999999999998</v>
      </c>
    </row>
    <row r="16" spans="1:12">
      <c r="A16" s="70"/>
      <c r="B16" s="22" t="s">
        <v>14</v>
      </c>
      <c r="C16" s="23">
        <v>16.850000000000001</v>
      </c>
      <c r="D16" s="23">
        <v>16.850000000000001</v>
      </c>
      <c r="E16" s="23">
        <v>16.850000000000001</v>
      </c>
      <c r="F16" s="23">
        <v>16.38</v>
      </c>
      <c r="G16" s="23">
        <v>16.850000000000001</v>
      </c>
      <c r="H16" s="23">
        <v>16.850000000000001</v>
      </c>
      <c r="I16" s="23">
        <v>16.850000000000001</v>
      </c>
      <c r="J16" s="23">
        <v>2.31</v>
      </c>
      <c r="K16" s="23">
        <v>0.21</v>
      </c>
      <c r="L16" s="23">
        <v>0.11</v>
      </c>
    </row>
    <row r="17" spans="1:12">
      <c r="A17" s="71"/>
      <c r="B17" s="24" t="s">
        <v>15</v>
      </c>
      <c r="C17" s="25">
        <f>C15/C14</f>
        <v>0</v>
      </c>
      <c r="D17" s="25">
        <f t="shared" ref="D17:L17" si="3">D15/D14</f>
        <v>0</v>
      </c>
      <c r="E17" s="25">
        <f t="shared" si="3"/>
        <v>0</v>
      </c>
      <c r="F17" s="25">
        <f t="shared" si="3"/>
        <v>2.7893175074183971E-2</v>
      </c>
      <c r="G17" s="25">
        <f t="shared" si="3"/>
        <v>0</v>
      </c>
      <c r="H17" s="25">
        <f t="shared" si="3"/>
        <v>0</v>
      </c>
      <c r="I17" s="25">
        <f t="shared" si="3"/>
        <v>0</v>
      </c>
      <c r="J17" s="25">
        <f t="shared" si="3"/>
        <v>0.86290801186943611</v>
      </c>
      <c r="K17" s="25">
        <f t="shared" si="3"/>
        <v>0.98694362017804138</v>
      </c>
      <c r="L17" s="25">
        <f t="shared" si="3"/>
        <v>0.99347181008902063</v>
      </c>
    </row>
    <row r="18" spans="1:12">
      <c r="A18" s="70" t="s">
        <v>19</v>
      </c>
      <c r="B18" s="22" t="s">
        <v>12</v>
      </c>
      <c r="C18" s="23">
        <v>759.77</v>
      </c>
      <c r="D18" s="23">
        <v>759.77</v>
      </c>
      <c r="E18" s="23">
        <v>759.77</v>
      </c>
      <c r="F18" s="23">
        <v>759.77</v>
      </c>
      <c r="G18" s="23">
        <v>759.77</v>
      </c>
      <c r="H18" s="23">
        <v>759.77</v>
      </c>
      <c r="I18" s="23">
        <v>759.77</v>
      </c>
      <c r="J18" s="23">
        <v>759.77</v>
      </c>
      <c r="K18" s="23">
        <v>759.77</v>
      </c>
      <c r="L18" s="23">
        <v>759.77</v>
      </c>
    </row>
    <row r="19" spans="1:12">
      <c r="A19" s="70"/>
      <c r="B19" s="22" t="s">
        <v>13</v>
      </c>
      <c r="C19" s="23">
        <v>494.22</v>
      </c>
      <c r="D19" s="23">
        <v>494.22</v>
      </c>
      <c r="E19" s="23">
        <v>494.22</v>
      </c>
      <c r="F19" s="23">
        <v>712.84</v>
      </c>
      <c r="G19" s="23">
        <v>497.74</v>
      </c>
      <c r="H19" s="23">
        <v>472.88</v>
      </c>
      <c r="I19" s="23">
        <v>481.02</v>
      </c>
      <c r="J19" s="23">
        <v>700.77</v>
      </c>
      <c r="K19" s="23">
        <v>744.76</v>
      </c>
      <c r="L19" s="23">
        <v>708.39</v>
      </c>
    </row>
    <row r="20" spans="1:12">
      <c r="A20" s="70"/>
      <c r="B20" s="22" t="s">
        <v>14</v>
      </c>
      <c r="C20" s="23">
        <v>265.55</v>
      </c>
      <c r="D20" s="23">
        <v>265.55</v>
      </c>
      <c r="E20" s="23">
        <v>265.55</v>
      </c>
      <c r="F20" s="23">
        <v>46.93</v>
      </c>
      <c r="G20" s="23">
        <v>262.02999999999997</v>
      </c>
      <c r="H20" s="23">
        <v>286.89</v>
      </c>
      <c r="I20" s="23">
        <v>278.74</v>
      </c>
      <c r="J20" s="23">
        <v>58.99</v>
      </c>
      <c r="K20" s="23">
        <v>15</v>
      </c>
      <c r="L20" s="23">
        <v>51.38</v>
      </c>
    </row>
    <row r="21" spans="1:12">
      <c r="A21" s="71"/>
      <c r="B21" s="24" t="s">
        <v>15</v>
      </c>
      <c r="C21" s="25">
        <f>C19/C18</f>
        <v>0.65048633138976275</v>
      </c>
      <c r="D21" s="25">
        <f t="shared" ref="D21:L21" si="4">D19/D18</f>
        <v>0.65048633138976275</v>
      </c>
      <c r="E21" s="25">
        <f t="shared" si="4"/>
        <v>0.65048633138976275</v>
      </c>
      <c r="F21" s="25">
        <f t="shared" si="4"/>
        <v>0.93823130684286038</v>
      </c>
      <c r="G21" s="25">
        <f t="shared" si="4"/>
        <v>0.65511931242349664</v>
      </c>
      <c r="H21" s="25">
        <f t="shared" si="4"/>
        <v>0.622398883872751</v>
      </c>
      <c r="I21" s="25">
        <f t="shared" si="4"/>
        <v>0.63311265251326054</v>
      </c>
      <c r="J21" s="25">
        <f t="shared" si="4"/>
        <v>0.92234492017321035</v>
      </c>
      <c r="K21" s="25">
        <f t="shared" si="4"/>
        <v>0.9802440212169472</v>
      </c>
      <c r="L21" s="25">
        <f t="shared" si="4"/>
        <v>0.93237427116100924</v>
      </c>
    </row>
    <row r="22" spans="1:12">
      <c r="A22" s="70" t="s">
        <v>20</v>
      </c>
      <c r="B22" s="22" t="s">
        <v>12</v>
      </c>
      <c r="C22" s="23">
        <v>105.21</v>
      </c>
      <c r="D22" s="23">
        <v>105.21</v>
      </c>
      <c r="E22" s="23">
        <v>105.21</v>
      </c>
      <c r="F22" s="23">
        <v>180.84</v>
      </c>
      <c r="G22" s="23">
        <v>105.21</v>
      </c>
      <c r="H22" s="23">
        <v>105.21</v>
      </c>
      <c r="I22" s="23">
        <v>105.21</v>
      </c>
      <c r="J22" s="23">
        <v>180.84</v>
      </c>
      <c r="K22" s="23">
        <v>180.84</v>
      </c>
      <c r="L22" s="23">
        <v>180.84</v>
      </c>
    </row>
    <row r="23" spans="1:12">
      <c r="A23" s="70"/>
      <c r="B23" s="22" t="s">
        <v>13</v>
      </c>
      <c r="C23" s="23">
        <v>80.650000000000006</v>
      </c>
      <c r="D23" s="23">
        <v>80.650000000000006</v>
      </c>
      <c r="E23" s="23">
        <v>80.650000000000006</v>
      </c>
      <c r="F23" s="23">
        <v>177.55</v>
      </c>
      <c r="G23" s="23">
        <v>80.62</v>
      </c>
      <c r="H23" s="23">
        <v>75.02</v>
      </c>
      <c r="I23" s="23">
        <v>80.650000000000006</v>
      </c>
      <c r="J23" s="23">
        <v>172.34</v>
      </c>
      <c r="K23" s="23">
        <v>180.84</v>
      </c>
      <c r="L23" s="23">
        <v>180.84</v>
      </c>
    </row>
    <row r="24" spans="1:12">
      <c r="A24" s="70"/>
      <c r="B24" s="22" t="s">
        <v>14</v>
      </c>
      <c r="C24" s="23">
        <v>24.56</v>
      </c>
      <c r="D24" s="23">
        <v>24.56</v>
      </c>
      <c r="E24" s="23">
        <v>24.56</v>
      </c>
      <c r="F24" s="23">
        <v>3.29</v>
      </c>
      <c r="G24" s="23">
        <v>24.59</v>
      </c>
      <c r="H24" s="23">
        <v>30.2</v>
      </c>
      <c r="I24" s="23">
        <v>24.56</v>
      </c>
      <c r="J24" s="23">
        <v>8.5</v>
      </c>
      <c r="K24" s="23">
        <v>0</v>
      </c>
      <c r="L24" s="23">
        <v>0</v>
      </c>
    </row>
    <row r="25" spans="1:12">
      <c r="A25" s="71"/>
      <c r="B25" s="26" t="s">
        <v>15</v>
      </c>
      <c r="C25" s="25">
        <f>C23/C22</f>
        <v>0.76656211386750317</v>
      </c>
      <c r="D25" s="25">
        <f t="shared" ref="D25:L25" si="5">D23/D22</f>
        <v>0.76656211386750317</v>
      </c>
      <c r="E25" s="25">
        <f t="shared" si="5"/>
        <v>0.76656211386750317</v>
      </c>
      <c r="F25" s="25">
        <f t="shared" si="5"/>
        <v>0.98180712231807121</v>
      </c>
      <c r="G25" s="25">
        <f t="shared" si="5"/>
        <v>0.76627696986978433</v>
      </c>
      <c r="H25" s="25">
        <f t="shared" si="5"/>
        <v>0.71305009029559929</v>
      </c>
      <c r="I25" s="25">
        <f t="shared" si="5"/>
        <v>0.76656211386750317</v>
      </c>
      <c r="J25" s="25">
        <f t="shared" si="5"/>
        <v>0.95299712452997121</v>
      </c>
      <c r="K25" s="25">
        <f t="shared" si="5"/>
        <v>1</v>
      </c>
      <c r="L25" s="25">
        <f t="shared" si="5"/>
        <v>1</v>
      </c>
    </row>
    <row r="26" spans="1:12">
      <c r="A26" s="74" t="s">
        <v>21</v>
      </c>
      <c r="B26" s="22" t="s">
        <v>12</v>
      </c>
      <c r="C26" s="23">
        <v>108.36</v>
      </c>
      <c r="D26" s="23">
        <v>108.36</v>
      </c>
      <c r="E26" s="23">
        <v>108.36</v>
      </c>
      <c r="F26" s="23">
        <v>108.36</v>
      </c>
      <c r="G26" s="23">
        <v>108.36</v>
      </c>
      <c r="H26" s="23">
        <v>108.36</v>
      </c>
      <c r="I26" s="23">
        <v>108.36</v>
      </c>
      <c r="J26" s="23">
        <v>108.36</v>
      </c>
      <c r="K26" s="23">
        <v>108.36</v>
      </c>
      <c r="L26" s="23">
        <v>108.36</v>
      </c>
    </row>
    <row r="27" spans="1:12">
      <c r="A27" s="74"/>
      <c r="B27" s="22" t="s">
        <v>13</v>
      </c>
      <c r="C27" s="23">
        <v>0</v>
      </c>
      <c r="D27" s="23">
        <v>0</v>
      </c>
      <c r="E27" s="23">
        <v>0</v>
      </c>
      <c r="F27" s="23">
        <v>0</v>
      </c>
      <c r="G27" s="23">
        <v>0</v>
      </c>
      <c r="H27" s="23">
        <v>0</v>
      </c>
      <c r="I27" s="23">
        <v>0</v>
      </c>
      <c r="J27" s="23">
        <v>0</v>
      </c>
      <c r="K27" s="23">
        <v>3.28</v>
      </c>
      <c r="L27" s="23">
        <v>0.56000000000000005</v>
      </c>
    </row>
    <row r="28" spans="1:12">
      <c r="A28" s="74"/>
      <c r="B28" s="22" t="s">
        <v>14</v>
      </c>
      <c r="C28" s="23">
        <v>108.36</v>
      </c>
      <c r="D28" s="23">
        <v>108.36</v>
      </c>
      <c r="E28" s="23">
        <v>108.36</v>
      </c>
      <c r="F28" s="23">
        <v>108.36</v>
      </c>
      <c r="G28" s="23">
        <v>108.36</v>
      </c>
      <c r="H28" s="23">
        <v>108.36</v>
      </c>
      <c r="I28" s="23">
        <v>108.36</v>
      </c>
      <c r="J28" s="23">
        <v>108.36</v>
      </c>
      <c r="K28" s="23">
        <v>105.08</v>
      </c>
      <c r="L28" s="23">
        <v>107.8</v>
      </c>
    </row>
    <row r="29" spans="1:12">
      <c r="A29" s="75"/>
      <c r="B29" s="24" t="s">
        <v>15</v>
      </c>
      <c r="C29" s="25">
        <f>C27/C26</f>
        <v>0</v>
      </c>
      <c r="D29" s="25">
        <f t="shared" ref="D29:L29" si="6">D27/D26</f>
        <v>0</v>
      </c>
      <c r="E29" s="25">
        <f t="shared" si="6"/>
        <v>0</v>
      </c>
      <c r="F29" s="25">
        <f t="shared" si="6"/>
        <v>0</v>
      </c>
      <c r="G29" s="25">
        <f t="shared" si="6"/>
        <v>0</v>
      </c>
      <c r="H29" s="25">
        <f t="shared" si="6"/>
        <v>0</v>
      </c>
      <c r="I29" s="25">
        <f t="shared" si="6"/>
        <v>0</v>
      </c>
      <c r="J29" s="25">
        <f t="shared" si="6"/>
        <v>0</v>
      </c>
      <c r="K29" s="25">
        <f t="shared" si="6"/>
        <v>3.0269472129937244E-2</v>
      </c>
      <c r="L29" s="25">
        <f t="shared" si="6"/>
        <v>5.1679586563307496E-3</v>
      </c>
    </row>
    <row r="30" spans="1:12">
      <c r="A30" s="72" t="s">
        <v>22</v>
      </c>
      <c r="B30" s="22" t="s">
        <v>12</v>
      </c>
      <c r="C30" s="23">
        <v>3408.76</v>
      </c>
      <c r="D30" s="23">
        <v>3408.76</v>
      </c>
      <c r="E30" s="23">
        <v>3408.76</v>
      </c>
      <c r="F30" s="23">
        <v>3726.42</v>
      </c>
      <c r="G30" s="23">
        <v>3408.76</v>
      </c>
      <c r="H30" s="23">
        <v>3408.76</v>
      </c>
      <c r="I30" s="23">
        <v>3408.76</v>
      </c>
      <c r="J30" s="23">
        <v>3726.42</v>
      </c>
      <c r="K30" s="23">
        <v>3726.42</v>
      </c>
      <c r="L30" s="23">
        <v>3726.42</v>
      </c>
    </row>
    <row r="31" spans="1:12">
      <c r="A31" s="72"/>
      <c r="B31" s="22" t="s">
        <v>13</v>
      </c>
      <c r="C31" s="23">
        <v>1943.16</v>
      </c>
      <c r="D31" s="23">
        <v>1943.16</v>
      </c>
      <c r="E31" s="23">
        <v>1943.16</v>
      </c>
      <c r="F31" s="23">
        <v>3342.63</v>
      </c>
      <c r="G31" s="23">
        <v>1976.9</v>
      </c>
      <c r="H31" s="23">
        <v>1827.36</v>
      </c>
      <c r="I31" s="23">
        <v>1972.26</v>
      </c>
      <c r="J31" s="23">
        <v>3395.77</v>
      </c>
      <c r="K31" s="23">
        <v>3536.36</v>
      </c>
      <c r="L31" s="23">
        <v>3508.66</v>
      </c>
    </row>
    <row r="32" spans="1:12">
      <c r="A32" s="72"/>
      <c r="B32" s="22" t="s">
        <v>14</v>
      </c>
      <c r="C32" s="23">
        <v>1465.6</v>
      </c>
      <c r="D32" s="23">
        <v>1465.6</v>
      </c>
      <c r="E32" s="23">
        <v>1465.6</v>
      </c>
      <c r="F32" s="23">
        <v>383.79</v>
      </c>
      <c r="G32" s="23">
        <v>1431.86</v>
      </c>
      <c r="H32" s="23">
        <v>1581.4</v>
      </c>
      <c r="I32" s="23">
        <v>1436.5</v>
      </c>
      <c r="J32" s="23">
        <v>330.65</v>
      </c>
      <c r="K32" s="23">
        <v>190.05</v>
      </c>
      <c r="L32" s="23">
        <v>217.76</v>
      </c>
    </row>
    <row r="33" spans="1:12">
      <c r="A33" s="73"/>
      <c r="B33" s="24" t="s">
        <v>15</v>
      </c>
      <c r="C33" s="25">
        <f>C31/C30</f>
        <v>0.57004893274973889</v>
      </c>
      <c r="D33" s="25">
        <f t="shared" ref="D33:L33" si="7">D31/D30</f>
        <v>0.57004893274973889</v>
      </c>
      <c r="E33" s="25">
        <f t="shared" si="7"/>
        <v>0.57004893274973889</v>
      </c>
      <c r="F33" s="25">
        <f t="shared" si="7"/>
        <v>0.89700838874845024</v>
      </c>
      <c r="G33" s="25">
        <f t="shared" si="7"/>
        <v>0.5799469601849353</v>
      </c>
      <c r="H33" s="25">
        <f t="shared" si="7"/>
        <v>0.5360776352691301</v>
      </c>
      <c r="I33" s="25">
        <f t="shared" si="7"/>
        <v>0.57858576139123896</v>
      </c>
      <c r="J33" s="25">
        <f t="shared" si="7"/>
        <v>0.91126872440572992</v>
      </c>
      <c r="K33" s="25">
        <f t="shared" si="7"/>
        <v>0.94899662410571006</v>
      </c>
      <c r="L33" s="25">
        <f t="shared" si="7"/>
        <v>0.94156321616994321</v>
      </c>
    </row>
    <row r="34" spans="1:12">
      <c r="A34" s="72" t="s">
        <v>23</v>
      </c>
      <c r="B34" s="22" t="s">
        <v>12</v>
      </c>
      <c r="C34" s="23">
        <v>976.21</v>
      </c>
      <c r="D34" s="23">
        <v>976.21</v>
      </c>
      <c r="E34" s="23">
        <v>976.21</v>
      </c>
      <c r="F34" s="23">
        <v>976.21</v>
      </c>
      <c r="G34" s="23">
        <v>976.21</v>
      </c>
      <c r="H34" s="23">
        <v>976.21</v>
      </c>
      <c r="I34" s="23">
        <v>976.21</v>
      </c>
      <c r="J34" s="23">
        <v>976.21</v>
      </c>
      <c r="K34" s="23">
        <v>976.21</v>
      </c>
      <c r="L34" s="23">
        <v>976.21</v>
      </c>
    </row>
    <row r="35" spans="1:12">
      <c r="A35" s="72"/>
      <c r="B35" s="22" t="s">
        <v>13</v>
      </c>
      <c r="C35" s="23">
        <v>0</v>
      </c>
      <c r="D35" s="23">
        <v>0</v>
      </c>
      <c r="E35" s="23">
        <v>0</v>
      </c>
      <c r="F35" s="23">
        <v>21.63</v>
      </c>
      <c r="G35" s="23">
        <v>0</v>
      </c>
      <c r="H35" s="23">
        <v>0</v>
      </c>
      <c r="I35" s="23">
        <v>0</v>
      </c>
      <c r="J35" s="23">
        <v>61.54</v>
      </c>
      <c r="K35" s="23">
        <v>97.46</v>
      </c>
      <c r="L35" s="23">
        <v>51.16</v>
      </c>
    </row>
    <row r="36" spans="1:12">
      <c r="A36" s="72"/>
      <c r="B36" s="22" t="s">
        <v>14</v>
      </c>
      <c r="C36" s="23">
        <v>976.21</v>
      </c>
      <c r="D36" s="23">
        <v>976.21</v>
      </c>
      <c r="E36" s="23">
        <v>976.21</v>
      </c>
      <c r="F36" s="23">
        <v>954.58</v>
      </c>
      <c r="G36" s="23">
        <v>976.21</v>
      </c>
      <c r="H36" s="23">
        <v>976.21</v>
      </c>
      <c r="I36" s="23">
        <v>976.21</v>
      </c>
      <c r="J36" s="23">
        <v>914.67</v>
      </c>
      <c r="K36" s="23">
        <v>878.75</v>
      </c>
      <c r="L36" s="23">
        <v>925.05</v>
      </c>
    </row>
    <row r="37" spans="1:12">
      <c r="A37" s="73"/>
      <c r="B37" s="24" t="s">
        <v>15</v>
      </c>
      <c r="C37" s="25">
        <f>C35/C34</f>
        <v>0</v>
      </c>
      <c r="D37" s="25">
        <f t="shared" ref="D37:L37" si="8">D35/D34</f>
        <v>0</v>
      </c>
      <c r="E37" s="25">
        <f t="shared" si="8"/>
        <v>0</v>
      </c>
      <c r="F37" s="25">
        <f t="shared" si="8"/>
        <v>2.2157117833253089E-2</v>
      </c>
      <c r="G37" s="25">
        <f t="shared" si="8"/>
        <v>0</v>
      </c>
      <c r="H37" s="25">
        <f t="shared" si="8"/>
        <v>0</v>
      </c>
      <c r="I37" s="25">
        <f t="shared" si="8"/>
        <v>0</v>
      </c>
      <c r="J37" s="25">
        <f t="shared" si="8"/>
        <v>6.303971481545978E-2</v>
      </c>
      <c r="K37" s="25">
        <f t="shared" si="8"/>
        <v>9.9835076469202311E-2</v>
      </c>
      <c r="L37" s="25">
        <f t="shared" si="8"/>
        <v>5.2406756742913917E-2</v>
      </c>
    </row>
    <row r="38" spans="1:12">
      <c r="A38" s="72" t="s">
        <v>24</v>
      </c>
      <c r="B38" s="22" t="s">
        <v>12</v>
      </c>
      <c r="C38" s="23">
        <v>55.17</v>
      </c>
      <c r="D38" s="23">
        <v>55.17</v>
      </c>
      <c r="E38" s="23">
        <v>55.17</v>
      </c>
      <c r="F38" s="23">
        <v>104.7</v>
      </c>
      <c r="G38" s="23">
        <v>55.17</v>
      </c>
      <c r="H38" s="23">
        <v>55.17</v>
      </c>
      <c r="I38" s="23">
        <v>55.17</v>
      </c>
      <c r="J38" s="23">
        <v>104.7</v>
      </c>
      <c r="K38" s="23">
        <v>104.7</v>
      </c>
      <c r="L38" s="23">
        <v>104.7</v>
      </c>
    </row>
    <row r="39" spans="1:12">
      <c r="A39" s="72"/>
      <c r="B39" s="22" t="s">
        <v>13</v>
      </c>
      <c r="C39" s="23">
        <v>0</v>
      </c>
      <c r="D39" s="23">
        <v>0</v>
      </c>
      <c r="E39" s="23">
        <v>0</v>
      </c>
      <c r="F39" s="23">
        <v>17.77</v>
      </c>
      <c r="G39" s="23">
        <v>0</v>
      </c>
      <c r="H39" s="23">
        <v>0</v>
      </c>
      <c r="I39" s="23">
        <v>0</v>
      </c>
      <c r="J39" s="23">
        <v>11.68</v>
      </c>
      <c r="K39" s="23">
        <v>95.91</v>
      </c>
      <c r="L39" s="23">
        <v>96.88</v>
      </c>
    </row>
    <row r="40" spans="1:12">
      <c r="A40" s="72"/>
      <c r="B40" s="22" t="s">
        <v>14</v>
      </c>
      <c r="C40" s="23">
        <v>55.17</v>
      </c>
      <c r="D40" s="23">
        <v>55.17</v>
      </c>
      <c r="E40" s="23">
        <v>55.17</v>
      </c>
      <c r="F40" s="23">
        <v>86.92</v>
      </c>
      <c r="G40" s="23">
        <v>55.17</v>
      </c>
      <c r="H40" s="23">
        <v>55.17</v>
      </c>
      <c r="I40" s="23">
        <v>55.17</v>
      </c>
      <c r="J40" s="23">
        <v>93.02</v>
      </c>
      <c r="K40" s="23">
        <v>8.7899999999999991</v>
      </c>
      <c r="L40" s="23">
        <v>7.82</v>
      </c>
    </row>
    <row r="41" spans="1:12">
      <c r="A41" s="73"/>
      <c r="B41" s="24" t="s">
        <v>15</v>
      </c>
      <c r="C41" s="25">
        <f>C39/C38</f>
        <v>0</v>
      </c>
      <c r="D41" s="25">
        <f t="shared" ref="D41:L41" si="9">D39/D38</f>
        <v>0</v>
      </c>
      <c r="E41" s="25">
        <f t="shared" si="9"/>
        <v>0</v>
      </c>
      <c r="F41" s="25">
        <f t="shared" si="9"/>
        <v>0.1697230181470869</v>
      </c>
      <c r="G41" s="25">
        <f t="shared" si="9"/>
        <v>0</v>
      </c>
      <c r="H41" s="25">
        <f t="shared" si="9"/>
        <v>0</v>
      </c>
      <c r="I41" s="25">
        <f t="shared" si="9"/>
        <v>0</v>
      </c>
      <c r="J41" s="25">
        <f t="shared" si="9"/>
        <v>0.11155682903533906</v>
      </c>
      <c r="K41" s="25">
        <f t="shared" si="9"/>
        <v>0.91604584527220623</v>
      </c>
      <c r="L41" s="25">
        <f t="shared" si="9"/>
        <v>0.92531041069723008</v>
      </c>
    </row>
    <row r="42" spans="1:12">
      <c r="A42" s="72" t="s">
        <v>25</v>
      </c>
      <c r="B42" s="22" t="s">
        <v>12</v>
      </c>
      <c r="C42" s="23">
        <v>120.14</v>
      </c>
      <c r="D42" s="23">
        <v>120.14</v>
      </c>
      <c r="E42" s="23">
        <v>120.14</v>
      </c>
      <c r="F42" s="23">
        <v>120.14</v>
      </c>
      <c r="G42" s="23">
        <v>120.14</v>
      </c>
      <c r="H42" s="23">
        <v>120.14</v>
      </c>
      <c r="I42" s="23">
        <v>120.14</v>
      </c>
      <c r="J42" s="23">
        <v>120.14</v>
      </c>
      <c r="K42" s="23">
        <v>120.14</v>
      </c>
      <c r="L42" s="23">
        <v>120.14</v>
      </c>
    </row>
    <row r="43" spans="1:12">
      <c r="A43" s="72"/>
      <c r="B43" s="22" t="s">
        <v>13</v>
      </c>
      <c r="C43" s="23">
        <v>102.63</v>
      </c>
      <c r="D43" s="23">
        <v>102.63</v>
      </c>
      <c r="E43" s="23">
        <v>102.63</v>
      </c>
      <c r="F43" s="23">
        <v>101.11</v>
      </c>
      <c r="G43" s="23">
        <v>102.69</v>
      </c>
      <c r="H43" s="23">
        <v>100.89</v>
      </c>
      <c r="I43" s="23">
        <v>102.59</v>
      </c>
      <c r="J43" s="23">
        <v>31</v>
      </c>
      <c r="K43" s="23">
        <v>106.06</v>
      </c>
      <c r="L43" s="23">
        <v>104.01</v>
      </c>
    </row>
    <row r="44" spans="1:12">
      <c r="A44" s="72"/>
      <c r="B44" s="22" t="s">
        <v>14</v>
      </c>
      <c r="C44" s="23">
        <v>17.52</v>
      </c>
      <c r="D44" s="23">
        <v>17.52</v>
      </c>
      <c r="E44" s="23">
        <v>17.52</v>
      </c>
      <c r="F44" s="23">
        <v>19.04</v>
      </c>
      <c r="G44" s="23">
        <v>17.46</v>
      </c>
      <c r="H44" s="23">
        <v>19.25</v>
      </c>
      <c r="I44" s="23">
        <v>17.55</v>
      </c>
      <c r="J44" s="23">
        <v>89.14</v>
      </c>
      <c r="K44" s="23">
        <v>14.09</v>
      </c>
      <c r="L44" s="23">
        <v>16.13</v>
      </c>
    </row>
    <row r="45" spans="1:12">
      <c r="A45" s="73"/>
      <c r="B45" s="24" t="s">
        <v>15</v>
      </c>
      <c r="C45" s="25">
        <f>C43/C42</f>
        <v>0.85425337106708832</v>
      </c>
      <c r="D45" s="25">
        <f t="shared" ref="D45:L45" si="10">D43/D42</f>
        <v>0.85425337106708832</v>
      </c>
      <c r="E45" s="25">
        <f t="shared" si="10"/>
        <v>0.85425337106708832</v>
      </c>
      <c r="F45" s="25">
        <f t="shared" si="10"/>
        <v>0.84160146495754951</v>
      </c>
      <c r="G45" s="25">
        <f t="shared" si="10"/>
        <v>0.85475278841351754</v>
      </c>
      <c r="H45" s="25">
        <f t="shared" si="10"/>
        <v>0.83977026802064259</v>
      </c>
      <c r="I45" s="25">
        <f t="shared" si="10"/>
        <v>0.85392042616946895</v>
      </c>
      <c r="J45" s="25">
        <f t="shared" si="10"/>
        <v>0.25803229565506908</v>
      </c>
      <c r="K45" s="25">
        <f t="shared" si="10"/>
        <v>0.88280339603795577</v>
      </c>
      <c r="L45" s="25">
        <f t="shared" si="10"/>
        <v>0.86573997003495928</v>
      </c>
    </row>
    <row r="46" spans="1:12">
      <c r="A46" s="76" t="s">
        <v>26</v>
      </c>
      <c r="B46" s="22" t="s">
        <v>12</v>
      </c>
      <c r="C46" s="23">
        <v>568.15</v>
      </c>
      <c r="D46" s="23">
        <v>568.15</v>
      </c>
      <c r="E46" s="23">
        <v>568.15</v>
      </c>
      <c r="F46" s="23">
        <v>568.15</v>
      </c>
      <c r="G46" s="23">
        <v>568.15</v>
      </c>
      <c r="H46" s="23">
        <v>568.15</v>
      </c>
      <c r="I46" s="23">
        <v>568.15</v>
      </c>
      <c r="J46" s="23">
        <v>568.15</v>
      </c>
      <c r="K46" s="23">
        <v>568.15</v>
      </c>
      <c r="L46" s="23">
        <v>568.15</v>
      </c>
    </row>
    <row r="47" spans="1:12">
      <c r="A47" s="76"/>
      <c r="B47" s="22" t="s">
        <v>13</v>
      </c>
      <c r="C47" s="23">
        <v>209.66</v>
      </c>
      <c r="D47" s="23">
        <v>209.66</v>
      </c>
      <c r="E47" s="23">
        <v>209.66</v>
      </c>
      <c r="F47" s="23">
        <v>425.81</v>
      </c>
      <c r="G47" s="23">
        <v>208.66</v>
      </c>
      <c r="H47" s="23">
        <v>158.03</v>
      </c>
      <c r="I47" s="23">
        <v>208.73</v>
      </c>
      <c r="J47" s="23">
        <v>413.73</v>
      </c>
      <c r="K47" s="23">
        <v>513.88</v>
      </c>
      <c r="L47" s="23">
        <v>436.68</v>
      </c>
    </row>
    <row r="48" spans="1:12">
      <c r="A48" s="76"/>
      <c r="B48" s="22" t="s">
        <v>14</v>
      </c>
      <c r="C48" s="23">
        <v>358.49</v>
      </c>
      <c r="D48" s="23">
        <v>358.49</v>
      </c>
      <c r="E48" s="23">
        <v>358.49</v>
      </c>
      <c r="F48" s="23">
        <v>142.34</v>
      </c>
      <c r="G48" s="23">
        <v>359.49</v>
      </c>
      <c r="H48" s="23">
        <v>410.12</v>
      </c>
      <c r="I48" s="23">
        <v>359.42</v>
      </c>
      <c r="J48" s="23">
        <v>154.41999999999999</v>
      </c>
      <c r="K48" s="23">
        <v>54.27</v>
      </c>
      <c r="L48" s="23">
        <v>131.46</v>
      </c>
    </row>
    <row r="49" spans="1:12">
      <c r="A49" s="77"/>
      <c r="B49" s="24" t="s">
        <v>15</v>
      </c>
      <c r="C49" s="25">
        <f>C47/C46</f>
        <v>0.36902226524685383</v>
      </c>
      <c r="D49" s="25">
        <f t="shared" ref="D49:L49" si="11">D47/D46</f>
        <v>0.36902226524685383</v>
      </c>
      <c r="E49" s="25">
        <f t="shared" si="11"/>
        <v>0.36902226524685383</v>
      </c>
      <c r="F49" s="25">
        <f t="shared" si="11"/>
        <v>0.74946757018393029</v>
      </c>
      <c r="G49" s="25">
        <f t="shared" si="11"/>
        <v>0.36726216668133416</v>
      </c>
      <c r="H49" s="25">
        <f t="shared" si="11"/>
        <v>0.2781483763090733</v>
      </c>
      <c r="I49" s="25">
        <f t="shared" si="11"/>
        <v>0.36738537358092055</v>
      </c>
      <c r="J49" s="25">
        <f t="shared" si="11"/>
        <v>0.72820557951245279</v>
      </c>
      <c r="K49" s="25">
        <f t="shared" si="11"/>
        <v>0.90447945084924763</v>
      </c>
      <c r="L49" s="25">
        <f t="shared" si="11"/>
        <v>0.76859984159112915</v>
      </c>
    </row>
    <row r="50" spans="1:12">
      <c r="A50" s="78" t="s">
        <v>27</v>
      </c>
      <c r="B50" s="22" t="s">
        <v>12</v>
      </c>
      <c r="C50" s="23">
        <v>24.75</v>
      </c>
      <c r="D50" s="23">
        <v>24.75</v>
      </c>
      <c r="E50" s="23">
        <v>24.75</v>
      </c>
      <c r="F50" s="23">
        <v>24.75</v>
      </c>
      <c r="G50" s="23">
        <v>24.75</v>
      </c>
      <c r="H50" s="23">
        <v>24.75</v>
      </c>
      <c r="I50" s="23">
        <v>24.75</v>
      </c>
      <c r="J50" s="23">
        <v>24.75</v>
      </c>
      <c r="K50" s="23">
        <v>24.75</v>
      </c>
      <c r="L50" s="23">
        <v>24.75</v>
      </c>
    </row>
    <row r="51" spans="1:12">
      <c r="A51" s="78"/>
      <c r="B51" s="22" t="s">
        <v>13</v>
      </c>
      <c r="C51" s="23">
        <v>0</v>
      </c>
      <c r="D51" s="23">
        <v>0</v>
      </c>
      <c r="E51" s="23">
        <v>0</v>
      </c>
      <c r="F51" s="23">
        <v>0</v>
      </c>
      <c r="G51" s="23">
        <v>0</v>
      </c>
      <c r="H51" s="23">
        <v>0</v>
      </c>
      <c r="I51" s="23">
        <v>0</v>
      </c>
      <c r="J51" s="23">
        <v>1.77</v>
      </c>
      <c r="K51" s="23">
        <v>20.25</v>
      </c>
      <c r="L51" s="23">
        <v>6.58</v>
      </c>
    </row>
    <row r="52" spans="1:12">
      <c r="A52" s="78"/>
      <c r="B52" s="22" t="s">
        <v>14</v>
      </c>
      <c r="C52" s="23">
        <v>24.75</v>
      </c>
      <c r="D52" s="23">
        <v>24.75</v>
      </c>
      <c r="E52" s="23">
        <v>24.75</v>
      </c>
      <c r="F52" s="23">
        <v>24.75</v>
      </c>
      <c r="G52" s="23">
        <v>24.75</v>
      </c>
      <c r="H52" s="23">
        <v>24.75</v>
      </c>
      <c r="I52" s="23">
        <v>24.75</v>
      </c>
      <c r="J52" s="23">
        <v>22.98</v>
      </c>
      <c r="K52" s="23">
        <v>4.5</v>
      </c>
      <c r="L52" s="23">
        <v>18.170000000000002</v>
      </c>
    </row>
    <row r="53" spans="1:12">
      <c r="A53" s="79"/>
      <c r="B53" s="24" t="s">
        <v>15</v>
      </c>
      <c r="C53" s="25">
        <f>C51/C50</f>
        <v>0</v>
      </c>
      <c r="D53" s="25">
        <f t="shared" ref="D53:L53" si="12">D51/D50</f>
        <v>0</v>
      </c>
      <c r="E53" s="25">
        <f t="shared" si="12"/>
        <v>0</v>
      </c>
      <c r="F53" s="25">
        <f t="shared" si="12"/>
        <v>0</v>
      </c>
      <c r="G53" s="25">
        <f t="shared" si="12"/>
        <v>0</v>
      </c>
      <c r="H53" s="25">
        <f t="shared" si="12"/>
        <v>0</v>
      </c>
      <c r="I53" s="25">
        <f t="shared" si="12"/>
        <v>0</v>
      </c>
      <c r="J53" s="25">
        <f t="shared" si="12"/>
        <v>7.1515151515151518E-2</v>
      </c>
      <c r="K53" s="25">
        <f t="shared" si="12"/>
        <v>0.81818181818181823</v>
      </c>
      <c r="L53" s="25">
        <f t="shared" si="12"/>
        <v>0.26585858585858585</v>
      </c>
    </row>
    <row r="54" spans="1:12">
      <c r="A54" s="78" t="s">
        <v>28</v>
      </c>
      <c r="B54" s="22" t="s">
        <v>12</v>
      </c>
      <c r="C54" s="23">
        <v>726.74</v>
      </c>
      <c r="D54" s="23">
        <v>726.74</v>
      </c>
      <c r="E54" s="23">
        <v>726.74</v>
      </c>
      <c r="F54" s="23">
        <v>729.69</v>
      </c>
      <c r="G54" s="23">
        <v>726.74</v>
      </c>
      <c r="H54" s="23">
        <v>726.74</v>
      </c>
      <c r="I54" s="23">
        <v>726.74</v>
      </c>
      <c r="J54" s="23">
        <v>729.69</v>
      </c>
      <c r="K54" s="23">
        <v>729.69</v>
      </c>
      <c r="L54" s="23">
        <v>729.69</v>
      </c>
    </row>
    <row r="55" spans="1:12">
      <c r="A55" s="78"/>
      <c r="B55" s="22" t="s">
        <v>13</v>
      </c>
      <c r="C55" s="23">
        <v>313.27</v>
      </c>
      <c r="D55" s="23">
        <v>313.27</v>
      </c>
      <c r="E55" s="23">
        <v>313.27</v>
      </c>
      <c r="F55" s="23">
        <v>724.67</v>
      </c>
      <c r="G55" s="23">
        <v>311.64999999999998</v>
      </c>
      <c r="H55" s="23">
        <v>0.82</v>
      </c>
      <c r="I55" s="23">
        <v>309.42</v>
      </c>
      <c r="J55" s="23">
        <v>722.37</v>
      </c>
      <c r="K55" s="23">
        <v>727.38</v>
      </c>
      <c r="L55" s="23">
        <v>726.38</v>
      </c>
    </row>
    <row r="56" spans="1:12">
      <c r="A56" s="78"/>
      <c r="B56" s="22" t="s">
        <v>14</v>
      </c>
      <c r="C56" s="23">
        <v>413.48</v>
      </c>
      <c r="D56" s="23">
        <v>413.48</v>
      </c>
      <c r="E56" s="23">
        <v>413.48</v>
      </c>
      <c r="F56" s="23">
        <v>5.01</v>
      </c>
      <c r="G56" s="23">
        <v>415.09</v>
      </c>
      <c r="H56" s="23">
        <v>725.93</v>
      </c>
      <c r="I56" s="23">
        <v>417.32</v>
      </c>
      <c r="J56" s="23">
        <v>7.32</v>
      </c>
      <c r="K56" s="23">
        <v>2.2999999999999998</v>
      </c>
      <c r="L56" s="23">
        <v>3.3</v>
      </c>
    </row>
    <row r="57" spans="1:12">
      <c r="A57" s="79"/>
      <c r="B57" s="24" t="s">
        <v>15</v>
      </c>
      <c r="C57" s="25">
        <f>C55/C54</f>
        <v>0.43106200291713676</v>
      </c>
      <c r="D57" s="25">
        <f t="shared" ref="D57:L57" si="13">D55/D54</f>
        <v>0.43106200291713676</v>
      </c>
      <c r="E57" s="25">
        <f t="shared" si="13"/>
        <v>0.43106200291713676</v>
      </c>
      <c r="F57" s="25">
        <f t="shared" si="13"/>
        <v>0.99312036618289945</v>
      </c>
      <c r="G57" s="25">
        <f t="shared" si="13"/>
        <v>0.42883287007733162</v>
      </c>
      <c r="H57" s="25">
        <f t="shared" si="13"/>
        <v>1.1283264991606352E-3</v>
      </c>
      <c r="I57" s="25">
        <f t="shared" si="13"/>
        <v>0.42576437240278503</v>
      </c>
      <c r="J57" s="25">
        <f t="shared" si="13"/>
        <v>0.98996834272088141</v>
      </c>
      <c r="K57" s="25">
        <f t="shared" si="13"/>
        <v>0.9968342720881469</v>
      </c>
      <c r="L57" s="25">
        <f t="shared" si="13"/>
        <v>0.99546382710466075</v>
      </c>
    </row>
    <row r="58" spans="1:12">
      <c r="A58" s="80" t="s">
        <v>29</v>
      </c>
      <c r="B58" s="22" t="s">
        <v>12</v>
      </c>
      <c r="C58" s="23">
        <v>542.62</v>
      </c>
      <c r="D58" s="23">
        <v>542.62</v>
      </c>
      <c r="E58" s="23">
        <v>542.62</v>
      </c>
      <c r="F58" s="23">
        <v>542.62</v>
      </c>
      <c r="G58" s="23">
        <v>542.62</v>
      </c>
      <c r="H58" s="23">
        <v>542.62</v>
      </c>
      <c r="I58" s="23">
        <v>542.62</v>
      </c>
      <c r="J58" s="23">
        <v>542.62</v>
      </c>
      <c r="K58" s="23">
        <v>542.62</v>
      </c>
      <c r="L58" s="23">
        <v>542.62</v>
      </c>
    </row>
    <row r="59" spans="1:12">
      <c r="A59" s="80"/>
      <c r="B59" s="22" t="s">
        <v>13</v>
      </c>
      <c r="C59" s="23">
        <v>1.22</v>
      </c>
      <c r="D59" s="23">
        <v>1.22</v>
      </c>
      <c r="E59" s="23">
        <v>1.22</v>
      </c>
      <c r="F59" s="23">
        <v>6.78</v>
      </c>
      <c r="G59" s="23">
        <v>0.98</v>
      </c>
      <c r="H59" s="23">
        <v>1.28</v>
      </c>
      <c r="I59" s="23">
        <v>1.24</v>
      </c>
      <c r="J59" s="23">
        <v>278.60000000000002</v>
      </c>
      <c r="K59" s="23">
        <v>360.32</v>
      </c>
      <c r="L59" s="23">
        <v>308.36</v>
      </c>
    </row>
    <row r="60" spans="1:12">
      <c r="A60" s="80"/>
      <c r="B60" s="22" t="s">
        <v>14</v>
      </c>
      <c r="C60" s="23">
        <v>541.4</v>
      </c>
      <c r="D60" s="23">
        <v>541.4</v>
      </c>
      <c r="E60" s="23">
        <v>541.4</v>
      </c>
      <c r="F60" s="23">
        <v>535.84</v>
      </c>
      <c r="G60" s="23">
        <v>541.64</v>
      </c>
      <c r="H60" s="23">
        <v>541.34</v>
      </c>
      <c r="I60" s="23">
        <v>541.38</v>
      </c>
      <c r="J60" s="23">
        <v>264.01</v>
      </c>
      <c r="K60" s="23">
        <v>182.3</v>
      </c>
      <c r="L60" s="23">
        <v>234.26</v>
      </c>
    </row>
    <row r="61" spans="1:12">
      <c r="A61" s="81"/>
      <c r="B61" s="24" t="s">
        <v>15</v>
      </c>
      <c r="C61" s="25">
        <f>C59/C58</f>
        <v>2.2483505952600345E-3</v>
      </c>
      <c r="D61" s="25">
        <f t="shared" ref="D61:L61" si="14">D59/D58</f>
        <v>2.2483505952600345E-3</v>
      </c>
      <c r="E61" s="25">
        <f t="shared" si="14"/>
        <v>2.2483505952600345E-3</v>
      </c>
      <c r="F61" s="25">
        <f t="shared" si="14"/>
        <v>1.2494931996609046E-2</v>
      </c>
      <c r="G61" s="25">
        <f t="shared" si="14"/>
        <v>1.8060521175039621E-3</v>
      </c>
      <c r="H61" s="25">
        <f t="shared" si="14"/>
        <v>2.3589252146990528E-3</v>
      </c>
      <c r="I61" s="25">
        <f t="shared" si="14"/>
        <v>2.2852088017397071E-3</v>
      </c>
      <c r="J61" s="25">
        <f t="shared" si="14"/>
        <v>0.51343481626184073</v>
      </c>
      <c r="K61" s="25">
        <f t="shared" si="14"/>
        <v>0.6640374479377833</v>
      </c>
      <c r="L61" s="25">
        <f t="shared" si="14"/>
        <v>0.56827982750359374</v>
      </c>
    </row>
    <row r="62" spans="1:12">
      <c r="A62" s="80" t="s">
        <v>30</v>
      </c>
      <c r="B62" s="22" t="s">
        <v>12</v>
      </c>
      <c r="C62" s="23">
        <v>50.03</v>
      </c>
      <c r="D62" s="23">
        <v>50.03</v>
      </c>
      <c r="E62" s="23">
        <v>50.03</v>
      </c>
      <c r="F62" s="23">
        <v>50.03</v>
      </c>
      <c r="G62" s="23">
        <v>50.03</v>
      </c>
      <c r="H62" s="23">
        <v>50.03</v>
      </c>
      <c r="I62" s="23">
        <v>50.03</v>
      </c>
      <c r="J62" s="23">
        <v>50.03</v>
      </c>
      <c r="K62" s="23">
        <v>50.03</v>
      </c>
      <c r="L62" s="23">
        <v>50.03</v>
      </c>
    </row>
    <row r="63" spans="1:12">
      <c r="A63" s="80"/>
      <c r="B63" s="22" t="s">
        <v>13</v>
      </c>
      <c r="C63" s="23">
        <v>0.06</v>
      </c>
      <c r="D63" s="23">
        <v>0.06</v>
      </c>
      <c r="E63" s="23">
        <v>0.06</v>
      </c>
      <c r="F63" s="23">
        <v>0.68</v>
      </c>
      <c r="G63" s="23">
        <v>0.14000000000000001</v>
      </c>
      <c r="H63" s="23">
        <v>0.59</v>
      </c>
      <c r="I63" s="23">
        <v>0.15</v>
      </c>
      <c r="J63" s="23">
        <v>50.03</v>
      </c>
      <c r="K63" s="23">
        <v>50.03</v>
      </c>
      <c r="L63" s="23">
        <v>50.03</v>
      </c>
    </row>
    <row r="64" spans="1:12">
      <c r="A64" s="80"/>
      <c r="B64" s="22" t="s">
        <v>14</v>
      </c>
      <c r="C64" s="23">
        <v>49.97</v>
      </c>
      <c r="D64" s="23">
        <v>49.97</v>
      </c>
      <c r="E64" s="23">
        <v>49.97</v>
      </c>
      <c r="F64" s="23">
        <v>49.36</v>
      </c>
      <c r="G64" s="23">
        <v>49.89</v>
      </c>
      <c r="H64" s="23">
        <v>49.45</v>
      </c>
      <c r="I64" s="23">
        <v>49.88</v>
      </c>
      <c r="J64" s="23">
        <v>0</v>
      </c>
      <c r="K64" s="23">
        <v>0</v>
      </c>
      <c r="L64" s="23">
        <v>0</v>
      </c>
    </row>
    <row r="65" spans="1:13">
      <c r="A65" s="81"/>
      <c r="B65" s="24" t="s">
        <v>15</v>
      </c>
      <c r="C65" s="25">
        <f>C63/C62</f>
        <v>1.1992804317409553E-3</v>
      </c>
      <c r="D65" s="25">
        <f t="shared" ref="D65:L65" si="15">D63/D62</f>
        <v>1.1992804317409553E-3</v>
      </c>
      <c r="E65" s="25">
        <f t="shared" si="15"/>
        <v>1.1992804317409553E-3</v>
      </c>
      <c r="F65" s="25">
        <f t="shared" si="15"/>
        <v>1.3591844893064161E-2</v>
      </c>
      <c r="G65" s="25">
        <f t="shared" si="15"/>
        <v>2.7983210073955628E-3</v>
      </c>
      <c r="H65" s="25">
        <f t="shared" si="15"/>
        <v>1.1792924245452727E-2</v>
      </c>
      <c r="I65" s="25">
        <f t="shared" si="15"/>
        <v>2.9982010793523882E-3</v>
      </c>
      <c r="J65" s="25">
        <f t="shared" si="15"/>
        <v>1</v>
      </c>
      <c r="K65" s="25">
        <f t="shared" si="15"/>
        <v>1</v>
      </c>
      <c r="L65" s="25">
        <f t="shared" si="15"/>
        <v>1</v>
      </c>
    </row>
    <row r="66" spans="1:13">
      <c r="A66" s="82" t="s">
        <v>31</v>
      </c>
      <c r="B66" s="22" t="s">
        <v>12</v>
      </c>
      <c r="C66" s="23">
        <v>2015.4</v>
      </c>
      <c r="D66" s="23">
        <v>2015.4</v>
      </c>
      <c r="E66" s="23">
        <v>2015.4</v>
      </c>
      <c r="F66" s="23">
        <v>2015.44</v>
      </c>
      <c r="G66" s="23">
        <v>2015.4</v>
      </c>
      <c r="H66" s="23">
        <v>2015.4</v>
      </c>
      <c r="I66" s="23">
        <v>2015.4</v>
      </c>
      <c r="J66" s="23">
        <v>2015.44</v>
      </c>
      <c r="K66" s="23">
        <v>2015.44</v>
      </c>
      <c r="L66" s="23">
        <v>2015.44</v>
      </c>
    </row>
    <row r="67" spans="1:13">
      <c r="A67" s="82"/>
      <c r="B67" s="22" t="s">
        <v>13</v>
      </c>
      <c r="C67" s="23">
        <v>545.85</v>
      </c>
      <c r="D67" s="23">
        <v>545.85</v>
      </c>
      <c r="E67" s="23">
        <v>545.85</v>
      </c>
      <c r="F67" s="23">
        <v>1661.36</v>
      </c>
      <c r="G67" s="23">
        <v>531.72</v>
      </c>
      <c r="H67" s="23">
        <v>2.38</v>
      </c>
      <c r="I67" s="23">
        <v>555.25</v>
      </c>
      <c r="J67" s="23">
        <v>1696.51</v>
      </c>
      <c r="K67" s="23">
        <v>1754.07</v>
      </c>
      <c r="L67" s="23">
        <v>1735</v>
      </c>
    </row>
    <row r="68" spans="1:13">
      <c r="A68" s="82"/>
      <c r="B68" s="22" t="s">
        <v>14</v>
      </c>
      <c r="C68" s="23">
        <v>1469.55</v>
      </c>
      <c r="D68" s="23">
        <v>1469.55</v>
      </c>
      <c r="E68" s="23">
        <v>1469.55</v>
      </c>
      <c r="F68" s="23">
        <v>354.08</v>
      </c>
      <c r="G68" s="23">
        <v>1483.67</v>
      </c>
      <c r="H68" s="23">
        <v>2013.01</v>
      </c>
      <c r="I68" s="23">
        <v>1460.15</v>
      </c>
      <c r="J68" s="23">
        <v>318.92</v>
      </c>
      <c r="K68" s="23">
        <v>261.36</v>
      </c>
      <c r="L68" s="23">
        <v>280.44</v>
      </c>
    </row>
    <row r="69" spans="1:13">
      <c r="A69" s="83"/>
      <c r="B69" s="24" t="s">
        <v>15</v>
      </c>
      <c r="C69" s="25">
        <f>C67/C66</f>
        <v>0.27083953557606433</v>
      </c>
      <c r="D69" s="25">
        <f t="shared" ref="D69:L69" si="16">D67/D66</f>
        <v>0.27083953557606433</v>
      </c>
      <c r="E69" s="25">
        <f t="shared" si="16"/>
        <v>0.27083953557606433</v>
      </c>
      <c r="F69" s="25">
        <f t="shared" si="16"/>
        <v>0.8243162783312824</v>
      </c>
      <c r="G69" s="25">
        <f t="shared" si="16"/>
        <v>0.26382852039297411</v>
      </c>
      <c r="H69" s="25">
        <f t="shared" si="16"/>
        <v>1.1809070159769773E-3</v>
      </c>
      <c r="I69" s="25">
        <f t="shared" si="16"/>
        <v>0.27550362210975488</v>
      </c>
      <c r="J69" s="25">
        <f t="shared" si="16"/>
        <v>0.84175663874885875</v>
      </c>
      <c r="K69" s="25">
        <f t="shared" si="16"/>
        <v>0.87031615925058547</v>
      </c>
      <c r="L69" s="25">
        <f t="shared" si="16"/>
        <v>0.86085420553328307</v>
      </c>
    </row>
    <row r="70" spans="1:13">
      <c r="A70" s="82" t="s">
        <v>32</v>
      </c>
      <c r="B70" s="22" t="s">
        <v>12</v>
      </c>
      <c r="C70" s="23">
        <v>59.381100000000004</v>
      </c>
      <c r="D70" s="23">
        <v>59.381100000000004</v>
      </c>
      <c r="E70" s="23">
        <v>59.381100000000004</v>
      </c>
      <c r="F70" s="23">
        <v>59.381100000000004</v>
      </c>
      <c r="G70" s="23" t="s">
        <v>33</v>
      </c>
      <c r="H70" s="23" t="s">
        <v>33</v>
      </c>
      <c r="I70" s="23" t="s">
        <v>33</v>
      </c>
      <c r="J70" s="23">
        <v>59.381100000000004</v>
      </c>
      <c r="K70" s="23">
        <v>59.381100000000004</v>
      </c>
      <c r="L70" s="23">
        <v>59.381100000000004</v>
      </c>
    </row>
    <row r="71" spans="1:13">
      <c r="A71" s="82"/>
      <c r="B71" s="22" t="s">
        <v>13</v>
      </c>
      <c r="C71" s="23">
        <v>14.1639</v>
      </c>
      <c r="D71" s="23">
        <v>14.1639</v>
      </c>
      <c r="E71" s="23">
        <v>14.1639</v>
      </c>
      <c r="F71" s="23">
        <v>17.794899999999998</v>
      </c>
      <c r="G71" s="23" t="s">
        <v>33</v>
      </c>
      <c r="H71" s="23" t="s">
        <v>33</v>
      </c>
      <c r="I71" s="23" t="s">
        <v>33</v>
      </c>
      <c r="J71" s="23">
        <v>15.946099999999999</v>
      </c>
      <c r="K71" s="23">
        <v>20.465399999999999</v>
      </c>
      <c r="L71" s="23">
        <v>18.051100000000002</v>
      </c>
    </row>
    <row r="72" spans="1:13">
      <c r="A72" s="82"/>
      <c r="B72" s="22" t="s">
        <v>14</v>
      </c>
      <c r="C72" s="23">
        <v>45.217199999999998</v>
      </c>
      <c r="D72" s="23">
        <v>45.217199999999998</v>
      </c>
      <c r="E72" s="23">
        <v>45.217199999999998</v>
      </c>
      <c r="F72" s="23">
        <v>41.586199999999998</v>
      </c>
      <c r="G72" s="23" t="s">
        <v>33</v>
      </c>
      <c r="H72" s="23" t="s">
        <v>33</v>
      </c>
      <c r="I72" s="23" t="s">
        <v>33</v>
      </c>
      <c r="J72" s="23">
        <v>43.435000000000002</v>
      </c>
      <c r="K72" s="23">
        <v>38.915700000000001</v>
      </c>
      <c r="L72" s="23">
        <v>41.329900000000002</v>
      </c>
    </row>
    <row r="73" spans="1:13">
      <c r="A73" s="83"/>
      <c r="B73" s="24" t="s">
        <v>15</v>
      </c>
      <c r="C73" s="25">
        <f>C71/C70</f>
        <v>0.23852538939157408</v>
      </c>
      <c r="D73" s="25">
        <f t="shared" ref="D73:L73" si="17">D71/D70</f>
        <v>0.23852538939157408</v>
      </c>
      <c r="E73" s="25">
        <f t="shared" si="17"/>
        <v>0.23852538939157408</v>
      </c>
      <c r="F73" s="25">
        <f t="shared" si="17"/>
        <v>0.29967279151110365</v>
      </c>
      <c r="G73" s="25" t="e">
        <f t="shared" si="17"/>
        <v>#VALUE!</v>
      </c>
      <c r="H73" s="25" t="e">
        <f t="shared" si="17"/>
        <v>#VALUE!</v>
      </c>
      <c r="I73" s="25" t="e">
        <f t="shared" si="17"/>
        <v>#VALUE!</v>
      </c>
      <c r="J73" s="25">
        <f t="shared" si="17"/>
        <v>0.2685383059593035</v>
      </c>
      <c r="K73" s="25">
        <f t="shared" si="17"/>
        <v>0.34464501331231651</v>
      </c>
      <c r="L73" s="25">
        <f t="shared" si="17"/>
        <v>0.30398729562099724</v>
      </c>
      <c r="M73" s="1" t="s">
        <v>34</v>
      </c>
    </row>
    <row r="74" spans="1:13">
      <c r="A74" s="84" t="s">
        <v>35</v>
      </c>
      <c r="B74" s="22" t="s">
        <v>12</v>
      </c>
      <c r="C74" s="23">
        <v>1599.29</v>
      </c>
      <c r="D74" s="23">
        <v>1599.29</v>
      </c>
      <c r="E74" s="23">
        <v>1599.29</v>
      </c>
      <c r="F74" s="23">
        <v>1599.29</v>
      </c>
      <c r="G74" s="23">
        <v>1599.29</v>
      </c>
      <c r="H74" s="23">
        <v>1599.29</v>
      </c>
      <c r="I74" s="23">
        <v>1599.29</v>
      </c>
      <c r="J74" s="23">
        <v>1599.29</v>
      </c>
      <c r="K74" s="23">
        <v>1599.29</v>
      </c>
      <c r="L74" s="23">
        <v>1599.29</v>
      </c>
    </row>
    <row r="75" spans="1:13">
      <c r="A75" s="84"/>
      <c r="B75" s="22" t="s">
        <v>13</v>
      </c>
      <c r="C75" s="23">
        <v>0.71</v>
      </c>
      <c r="D75" s="23">
        <v>0.71</v>
      </c>
      <c r="E75" s="23">
        <v>0.71</v>
      </c>
      <c r="F75" s="23">
        <v>3</v>
      </c>
      <c r="G75" s="23">
        <v>0.05</v>
      </c>
      <c r="H75" s="23">
        <v>0.43</v>
      </c>
      <c r="I75" s="23">
        <v>0.71</v>
      </c>
      <c r="J75" s="23">
        <v>861.75</v>
      </c>
      <c r="K75" s="23">
        <v>907.76</v>
      </c>
      <c r="L75" s="23">
        <v>902.41</v>
      </c>
    </row>
    <row r="76" spans="1:13">
      <c r="A76" s="84"/>
      <c r="B76" s="22" t="s">
        <v>14</v>
      </c>
      <c r="C76" s="23">
        <v>1598.57</v>
      </c>
      <c r="D76" s="23">
        <v>1598.57</v>
      </c>
      <c r="E76" s="23">
        <v>1598.57</v>
      </c>
      <c r="F76" s="23">
        <v>1596.29</v>
      </c>
      <c r="G76" s="23">
        <v>1599.23</v>
      </c>
      <c r="H76" s="23">
        <v>1598.86</v>
      </c>
      <c r="I76" s="23">
        <v>1598.58</v>
      </c>
      <c r="J76" s="23">
        <v>737.54</v>
      </c>
      <c r="K76" s="23">
        <v>691.52</v>
      </c>
      <c r="L76" s="23">
        <v>696.88</v>
      </c>
    </row>
    <row r="77" spans="1:13">
      <c r="A77" s="85"/>
      <c r="B77" s="24" t="s">
        <v>15</v>
      </c>
      <c r="C77" s="25">
        <f>C75/C74</f>
        <v>4.4394700148190757E-4</v>
      </c>
      <c r="D77" s="25">
        <f t="shared" ref="D77:L77" si="18">D75/D74</f>
        <v>4.4394700148190757E-4</v>
      </c>
      <c r="E77" s="25">
        <f t="shared" si="18"/>
        <v>4.4394700148190757E-4</v>
      </c>
      <c r="F77" s="25">
        <f t="shared" si="18"/>
        <v>1.8758324006277786E-3</v>
      </c>
      <c r="G77" s="25">
        <f t="shared" si="18"/>
        <v>3.1263873343796311E-5</v>
      </c>
      <c r="H77" s="25">
        <f t="shared" si="18"/>
        <v>2.6886931075664826E-4</v>
      </c>
      <c r="I77" s="25">
        <f t="shared" si="18"/>
        <v>4.4394700148190757E-4</v>
      </c>
      <c r="J77" s="25">
        <f t="shared" si="18"/>
        <v>0.53883285708032946</v>
      </c>
      <c r="K77" s="25">
        <f t="shared" si="18"/>
        <v>0.56760187333129075</v>
      </c>
      <c r="L77" s="25">
        <f t="shared" si="18"/>
        <v>0.56425663888350452</v>
      </c>
    </row>
    <row r="78" spans="1:13">
      <c r="A78" s="84" t="s">
        <v>36</v>
      </c>
      <c r="B78" s="22" t="s">
        <v>12</v>
      </c>
      <c r="C78" s="23">
        <v>267.27999999999997</v>
      </c>
      <c r="D78" s="23">
        <v>267.27999999999997</v>
      </c>
      <c r="E78" s="23">
        <v>267.27999999999997</v>
      </c>
      <c r="F78" s="23">
        <v>267.43</v>
      </c>
      <c r="G78" s="23">
        <v>267.27999999999997</v>
      </c>
      <c r="H78" s="23">
        <v>267.27999999999997</v>
      </c>
      <c r="I78" s="23">
        <v>267.27999999999997</v>
      </c>
      <c r="J78" s="23">
        <v>267.43</v>
      </c>
      <c r="K78" s="23">
        <v>267.43</v>
      </c>
      <c r="L78" s="23">
        <v>267.43</v>
      </c>
    </row>
    <row r="79" spans="1:13">
      <c r="A79" s="84"/>
      <c r="B79" s="22" t="s">
        <v>13</v>
      </c>
      <c r="C79" s="23">
        <v>0</v>
      </c>
      <c r="D79" s="23">
        <v>0</v>
      </c>
      <c r="E79" s="23">
        <v>0</v>
      </c>
      <c r="F79" s="23">
        <v>74.58</v>
      </c>
      <c r="G79" s="23">
        <v>0</v>
      </c>
      <c r="H79" s="23">
        <v>0</v>
      </c>
      <c r="I79" s="23">
        <v>0</v>
      </c>
      <c r="J79" s="23">
        <v>0</v>
      </c>
      <c r="K79" s="23">
        <v>73.17</v>
      </c>
      <c r="L79" s="23">
        <v>61.75</v>
      </c>
    </row>
    <row r="80" spans="1:13">
      <c r="A80" s="84"/>
      <c r="B80" s="22" t="s">
        <v>14</v>
      </c>
      <c r="C80" s="23">
        <v>267.27999999999997</v>
      </c>
      <c r="D80" s="23">
        <v>267.27999999999997</v>
      </c>
      <c r="E80" s="23">
        <v>267.27999999999997</v>
      </c>
      <c r="F80" s="23">
        <v>192.85</v>
      </c>
      <c r="G80" s="23">
        <v>267.27999999999997</v>
      </c>
      <c r="H80" s="23">
        <v>267.27999999999997</v>
      </c>
      <c r="I80" s="23">
        <v>267.27999999999997</v>
      </c>
      <c r="J80" s="23">
        <v>267.43</v>
      </c>
      <c r="K80" s="23">
        <v>194.26</v>
      </c>
      <c r="L80" s="23">
        <v>205.68</v>
      </c>
    </row>
    <row r="81" spans="1:12">
      <c r="A81" s="85"/>
      <c r="B81" s="24" t="s">
        <v>15</v>
      </c>
      <c r="C81" s="25">
        <f>C79/C78</f>
        <v>0</v>
      </c>
      <c r="D81" s="25">
        <f t="shared" ref="D81:L81" si="19">D79/D78</f>
        <v>0</v>
      </c>
      <c r="E81" s="25">
        <f t="shared" si="19"/>
        <v>0</v>
      </c>
      <c r="F81" s="25">
        <f t="shared" si="19"/>
        <v>0.2788767154021613</v>
      </c>
      <c r="G81" s="25">
        <f t="shared" si="19"/>
        <v>0</v>
      </c>
      <c r="H81" s="25">
        <f t="shared" si="19"/>
        <v>0</v>
      </c>
      <c r="I81" s="25">
        <f t="shared" si="19"/>
        <v>0</v>
      </c>
      <c r="J81" s="25">
        <f t="shared" si="19"/>
        <v>0</v>
      </c>
      <c r="K81" s="25">
        <f t="shared" si="19"/>
        <v>0.27360430766929666</v>
      </c>
      <c r="L81" s="25">
        <f t="shared" si="19"/>
        <v>0.23090154432935722</v>
      </c>
    </row>
    <row r="82" spans="1:12">
      <c r="A82" s="86" t="s">
        <v>37</v>
      </c>
      <c r="B82" s="22" t="s">
        <v>12</v>
      </c>
      <c r="C82" s="23">
        <v>79.5</v>
      </c>
      <c r="D82" s="23">
        <v>79.5</v>
      </c>
      <c r="E82" s="23">
        <v>79.5</v>
      </c>
      <c r="F82" s="23">
        <v>79.5</v>
      </c>
      <c r="G82" s="23">
        <v>79.5</v>
      </c>
      <c r="H82" s="23">
        <v>79.5</v>
      </c>
      <c r="I82" s="23">
        <v>79.5</v>
      </c>
      <c r="J82" s="23">
        <v>79.5</v>
      </c>
      <c r="K82" s="23">
        <v>79.5</v>
      </c>
      <c r="L82" s="23">
        <v>79.5</v>
      </c>
    </row>
    <row r="83" spans="1:12">
      <c r="A83" s="86"/>
      <c r="B83" s="22" t="s">
        <v>13</v>
      </c>
      <c r="C83" s="23">
        <v>2.98</v>
      </c>
      <c r="D83" s="23">
        <v>2.98</v>
      </c>
      <c r="E83" s="23">
        <v>2.98</v>
      </c>
      <c r="F83" s="23">
        <v>4.58</v>
      </c>
      <c r="G83" s="23">
        <v>3.3</v>
      </c>
      <c r="H83" s="23">
        <v>0.94</v>
      </c>
      <c r="I83" s="23">
        <v>0.92</v>
      </c>
      <c r="J83" s="23">
        <v>63.28</v>
      </c>
      <c r="K83" s="23">
        <v>78.12</v>
      </c>
      <c r="L83" s="23">
        <v>74.78</v>
      </c>
    </row>
    <row r="84" spans="1:12">
      <c r="A84" s="86"/>
      <c r="B84" s="22" t="s">
        <v>14</v>
      </c>
      <c r="C84" s="23">
        <v>76.510000000000005</v>
      </c>
      <c r="D84" s="23">
        <v>76.510000000000005</v>
      </c>
      <c r="E84" s="23">
        <v>76.510000000000005</v>
      </c>
      <c r="F84" s="23">
        <v>74.91</v>
      </c>
      <c r="G84" s="23">
        <v>76.2</v>
      </c>
      <c r="H84" s="23">
        <v>78.55</v>
      </c>
      <c r="I84" s="23">
        <v>78.569999999999993</v>
      </c>
      <c r="J84" s="23">
        <v>16.21</v>
      </c>
      <c r="K84" s="23">
        <v>1.37</v>
      </c>
      <c r="L84" s="23">
        <v>4.72</v>
      </c>
    </row>
    <row r="85" spans="1:12">
      <c r="A85" s="87"/>
      <c r="B85" s="24" t="s">
        <v>15</v>
      </c>
      <c r="C85" s="25">
        <f>C83/C82</f>
        <v>3.748427672955975E-2</v>
      </c>
      <c r="D85" s="25">
        <f t="shared" ref="D85:L85" si="20">D83/D82</f>
        <v>3.748427672955975E-2</v>
      </c>
      <c r="E85" s="25">
        <f t="shared" si="20"/>
        <v>3.748427672955975E-2</v>
      </c>
      <c r="F85" s="25">
        <f t="shared" si="20"/>
        <v>5.7610062893081765E-2</v>
      </c>
      <c r="G85" s="25">
        <f t="shared" si="20"/>
        <v>4.1509433962264149E-2</v>
      </c>
      <c r="H85" s="25">
        <f t="shared" si="20"/>
        <v>1.1823899371069181E-2</v>
      </c>
      <c r="I85" s="25">
        <f t="shared" si="20"/>
        <v>1.1572327044025157E-2</v>
      </c>
      <c r="J85" s="25">
        <f t="shared" si="20"/>
        <v>0.79597484276729558</v>
      </c>
      <c r="K85" s="25">
        <f t="shared" si="20"/>
        <v>0.98264150943396233</v>
      </c>
      <c r="L85" s="25">
        <f t="shared" si="20"/>
        <v>0.94062893081761012</v>
      </c>
    </row>
    <row r="86" spans="1:12">
      <c r="A86" s="86" t="s">
        <v>38</v>
      </c>
      <c r="B86" s="22" t="s">
        <v>12</v>
      </c>
      <c r="C86" s="23">
        <v>7047.28</v>
      </c>
      <c r="D86" s="23">
        <v>7047.28</v>
      </c>
      <c r="E86" s="23">
        <v>7047.28</v>
      </c>
      <c r="F86" s="23">
        <v>7514.8</v>
      </c>
      <c r="G86" s="23">
        <v>7047.28</v>
      </c>
      <c r="H86" s="23">
        <v>7047.28</v>
      </c>
      <c r="I86" s="23">
        <v>7047.28</v>
      </c>
      <c r="J86" s="23">
        <v>7514.8</v>
      </c>
      <c r="K86" s="23">
        <v>7514.8</v>
      </c>
      <c r="L86" s="23">
        <v>7514.8</v>
      </c>
    </row>
    <row r="87" spans="1:12">
      <c r="A87" s="86"/>
      <c r="B87" s="22" t="s">
        <v>13</v>
      </c>
      <c r="C87" s="23">
        <v>9.6999999999999993</v>
      </c>
      <c r="D87" s="23">
        <v>9.6999999999999993</v>
      </c>
      <c r="E87" s="23">
        <v>9.6999999999999993</v>
      </c>
      <c r="F87" s="23">
        <v>20.91</v>
      </c>
      <c r="G87" s="23">
        <v>12.27</v>
      </c>
      <c r="H87" s="23">
        <v>7.42</v>
      </c>
      <c r="I87" s="23">
        <v>9.75</v>
      </c>
      <c r="J87" s="23">
        <v>61.11</v>
      </c>
      <c r="K87" s="23">
        <v>4312.49</v>
      </c>
      <c r="L87" s="23">
        <v>4371.41</v>
      </c>
    </row>
    <row r="88" spans="1:12">
      <c r="A88" s="86"/>
      <c r="B88" s="22" t="s">
        <v>14</v>
      </c>
      <c r="C88" s="23">
        <v>7037.57</v>
      </c>
      <c r="D88" s="23">
        <v>7037.57</v>
      </c>
      <c r="E88" s="23">
        <v>7037.57</v>
      </c>
      <c r="F88" s="23">
        <v>7493.89</v>
      </c>
      <c r="G88" s="23">
        <v>7035.01</v>
      </c>
      <c r="H88" s="23">
        <v>7039.85</v>
      </c>
      <c r="I88" s="23">
        <v>7037.53</v>
      </c>
      <c r="J88" s="23">
        <v>7453.69</v>
      </c>
      <c r="K88" s="23">
        <v>3202.31</v>
      </c>
      <c r="L88" s="23">
        <v>3143.4</v>
      </c>
    </row>
    <row r="89" spans="1:12">
      <c r="A89" s="87"/>
      <c r="B89" s="24" t="s">
        <v>15</v>
      </c>
      <c r="C89" s="25">
        <f>C87/C86</f>
        <v>1.3764175681965239E-3</v>
      </c>
      <c r="D89" s="25">
        <f t="shared" ref="D89:L89" si="21">D87/D86</f>
        <v>1.3764175681965239E-3</v>
      </c>
      <c r="E89" s="25">
        <f t="shared" si="21"/>
        <v>1.3764175681965239E-3</v>
      </c>
      <c r="F89" s="25">
        <f t="shared" si="21"/>
        <v>2.7825091818810877E-3</v>
      </c>
      <c r="G89" s="25">
        <f t="shared" si="21"/>
        <v>1.7410972744094175E-3</v>
      </c>
      <c r="H89" s="25">
        <f t="shared" si="21"/>
        <v>1.0528884903111555E-3</v>
      </c>
      <c r="I89" s="25">
        <f t="shared" si="21"/>
        <v>1.3835125041150628E-3</v>
      </c>
      <c r="J89" s="25">
        <f t="shared" si="21"/>
        <v>8.1319529461861915E-3</v>
      </c>
      <c r="K89" s="25">
        <f t="shared" si="21"/>
        <v>0.57386623729174424</v>
      </c>
      <c r="L89" s="25">
        <f t="shared" si="21"/>
        <v>0.58170676531644216</v>
      </c>
    </row>
    <row r="90" spans="1:12">
      <c r="A90" s="86" t="s">
        <v>39</v>
      </c>
      <c r="B90" s="22" t="s">
        <v>12</v>
      </c>
      <c r="C90" s="23">
        <v>38.22</v>
      </c>
      <c r="D90" s="23">
        <v>38.22</v>
      </c>
      <c r="E90" s="23">
        <v>38.22</v>
      </c>
      <c r="F90" s="23">
        <v>38.22</v>
      </c>
      <c r="G90" s="23">
        <v>38.22</v>
      </c>
      <c r="H90" s="23">
        <v>38.22</v>
      </c>
      <c r="I90" s="23">
        <v>38.22</v>
      </c>
      <c r="J90" s="23">
        <v>38.22</v>
      </c>
      <c r="K90" s="23">
        <v>38.22</v>
      </c>
      <c r="L90" s="23">
        <v>38.22</v>
      </c>
    </row>
    <row r="91" spans="1:12">
      <c r="A91" s="86"/>
      <c r="B91" s="22" t="s">
        <v>13</v>
      </c>
      <c r="C91" s="23">
        <v>0</v>
      </c>
      <c r="D91" s="23">
        <v>0</v>
      </c>
      <c r="E91" s="23">
        <v>0</v>
      </c>
      <c r="F91" s="23">
        <v>0</v>
      </c>
      <c r="G91" s="23">
        <v>0</v>
      </c>
      <c r="H91" s="23">
        <v>0</v>
      </c>
      <c r="I91" s="23">
        <v>0</v>
      </c>
      <c r="J91" s="23">
        <v>0</v>
      </c>
      <c r="K91" s="23">
        <v>0.11</v>
      </c>
      <c r="L91" s="23">
        <v>0.32</v>
      </c>
    </row>
    <row r="92" spans="1:12">
      <c r="A92" s="86"/>
      <c r="B92" s="22" t="s">
        <v>14</v>
      </c>
      <c r="C92" s="23">
        <v>38.22</v>
      </c>
      <c r="D92" s="23">
        <v>38.22</v>
      </c>
      <c r="E92" s="23">
        <v>38.22</v>
      </c>
      <c r="F92" s="23">
        <v>38.22</v>
      </c>
      <c r="G92" s="23">
        <v>38.22</v>
      </c>
      <c r="H92" s="23">
        <v>38.22</v>
      </c>
      <c r="I92" s="23">
        <v>38.22</v>
      </c>
      <c r="J92" s="23">
        <v>38.22</v>
      </c>
      <c r="K92" s="23">
        <v>38.1</v>
      </c>
      <c r="L92" s="23">
        <v>37.9</v>
      </c>
    </row>
    <row r="93" spans="1:12">
      <c r="A93" s="87"/>
      <c r="B93" s="24" t="s">
        <v>15</v>
      </c>
      <c r="C93" s="25">
        <f>C91/C90</f>
        <v>0</v>
      </c>
      <c r="D93" s="25">
        <f t="shared" ref="D93:L93" si="22">D91/D90</f>
        <v>0</v>
      </c>
      <c r="E93" s="25">
        <f t="shared" si="22"/>
        <v>0</v>
      </c>
      <c r="F93" s="25">
        <f t="shared" si="22"/>
        <v>0</v>
      </c>
      <c r="G93" s="25">
        <f t="shared" si="22"/>
        <v>0</v>
      </c>
      <c r="H93" s="25">
        <f t="shared" si="22"/>
        <v>0</v>
      </c>
      <c r="I93" s="25">
        <f t="shared" si="22"/>
        <v>0</v>
      </c>
      <c r="J93" s="25">
        <f t="shared" si="22"/>
        <v>0</v>
      </c>
      <c r="K93" s="25">
        <f t="shared" si="22"/>
        <v>2.8780743066457353E-3</v>
      </c>
      <c r="L93" s="25">
        <f t="shared" si="22"/>
        <v>8.3725798011512302E-3</v>
      </c>
    </row>
    <row r="94" spans="1:12">
      <c r="A94" s="88" t="s">
        <v>40</v>
      </c>
      <c r="B94" s="22" t="s">
        <v>12</v>
      </c>
      <c r="C94" s="23">
        <v>260.76</v>
      </c>
      <c r="D94" s="23">
        <v>260.76</v>
      </c>
      <c r="E94" s="23">
        <v>260.76</v>
      </c>
      <c r="F94" s="23">
        <v>260.76</v>
      </c>
      <c r="G94" s="23">
        <v>260.76</v>
      </c>
      <c r="H94" s="23">
        <v>260.76</v>
      </c>
      <c r="I94" s="23">
        <v>260.76</v>
      </c>
      <c r="J94" s="23">
        <v>260.76</v>
      </c>
      <c r="K94" s="23">
        <v>260.76</v>
      </c>
      <c r="L94" s="23">
        <v>260.76</v>
      </c>
    </row>
    <row r="95" spans="1:12">
      <c r="A95" s="88"/>
      <c r="B95" s="22" t="s">
        <v>13</v>
      </c>
      <c r="C95" s="23">
        <v>0</v>
      </c>
      <c r="D95" s="23">
        <v>0</v>
      </c>
      <c r="E95" s="23">
        <v>0</v>
      </c>
      <c r="F95" s="23">
        <v>0</v>
      </c>
      <c r="G95" s="23">
        <v>0</v>
      </c>
      <c r="H95" s="23">
        <v>0</v>
      </c>
      <c r="I95" s="23">
        <v>0</v>
      </c>
      <c r="J95" s="23">
        <v>3.45</v>
      </c>
      <c r="K95" s="23">
        <v>138.34</v>
      </c>
      <c r="L95" s="23">
        <v>4.9800000000000004</v>
      </c>
    </row>
    <row r="96" spans="1:12">
      <c r="A96" s="88"/>
      <c r="B96" s="22" t="s">
        <v>14</v>
      </c>
      <c r="C96" s="23">
        <v>260.76</v>
      </c>
      <c r="D96" s="23">
        <v>260.76</v>
      </c>
      <c r="E96" s="23">
        <v>260.76</v>
      </c>
      <c r="F96" s="23">
        <v>260.76</v>
      </c>
      <c r="G96" s="23">
        <v>260.76</v>
      </c>
      <c r="H96" s="23">
        <v>260.76</v>
      </c>
      <c r="I96" s="23">
        <v>260.76</v>
      </c>
      <c r="J96" s="23">
        <v>257.3</v>
      </c>
      <c r="K96" s="23">
        <v>122.41</v>
      </c>
      <c r="L96" s="23">
        <v>255.78</v>
      </c>
    </row>
    <row r="97" spans="1:12">
      <c r="A97" s="89"/>
      <c r="B97" s="24" t="s">
        <v>15</v>
      </c>
      <c r="C97" s="25">
        <f>C95/C94</f>
        <v>0</v>
      </c>
      <c r="D97" s="25">
        <f t="shared" ref="D97:L97" si="23">D95/D94</f>
        <v>0</v>
      </c>
      <c r="E97" s="25">
        <f t="shared" si="23"/>
        <v>0</v>
      </c>
      <c r="F97" s="25">
        <f t="shared" si="23"/>
        <v>0</v>
      </c>
      <c r="G97" s="25">
        <f t="shared" si="23"/>
        <v>0</v>
      </c>
      <c r="H97" s="25">
        <f t="shared" si="23"/>
        <v>0</v>
      </c>
      <c r="I97" s="25">
        <f t="shared" si="23"/>
        <v>0</v>
      </c>
      <c r="J97" s="25">
        <f t="shared" si="23"/>
        <v>1.3230556833870227E-2</v>
      </c>
      <c r="K97" s="25">
        <f t="shared" si="23"/>
        <v>0.53052615431814698</v>
      </c>
      <c r="L97" s="25">
        <f t="shared" si="23"/>
        <v>1.9098021168890936E-2</v>
      </c>
    </row>
    <row r="98" spans="1:12">
      <c r="A98" s="88" t="s">
        <v>41</v>
      </c>
      <c r="B98" s="22" t="s">
        <v>12</v>
      </c>
      <c r="C98" s="23">
        <v>31.39</v>
      </c>
      <c r="D98" s="23">
        <v>31.39</v>
      </c>
      <c r="E98" s="23">
        <v>31.39</v>
      </c>
      <c r="F98" s="23">
        <v>31.39</v>
      </c>
      <c r="G98" s="23">
        <v>31.39</v>
      </c>
      <c r="H98" s="23">
        <v>31.39</v>
      </c>
      <c r="I98" s="23">
        <v>31.39</v>
      </c>
      <c r="J98" s="23">
        <v>31.39</v>
      </c>
      <c r="K98" s="23">
        <v>31.39</v>
      </c>
      <c r="L98" s="23">
        <v>31.39</v>
      </c>
    </row>
    <row r="99" spans="1:12">
      <c r="A99" s="88"/>
      <c r="B99" s="22" t="s">
        <v>13</v>
      </c>
      <c r="C99" s="23">
        <v>0</v>
      </c>
      <c r="D99" s="23">
        <v>0</v>
      </c>
      <c r="E99" s="23">
        <v>0</v>
      </c>
      <c r="F99" s="23">
        <v>0</v>
      </c>
      <c r="G99" s="23">
        <v>0</v>
      </c>
      <c r="H99" s="23">
        <v>0</v>
      </c>
      <c r="I99" s="23">
        <v>0</v>
      </c>
      <c r="J99" s="23">
        <v>0.01</v>
      </c>
      <c r="K99" s="23">
        <v>29.26</v>
      </c>
      <c r="L99" s="23">
        <v>28.27</v>
      </c>
    </row>
    <row r="100" spans="1:12">
      <c r="A100" s="88"/>
      <c r="B100" s="22" t="s">
        <v>14</v>
      </c>
      <c r="C100" s="23">
        <v>31.39</v>
      </c>
      <c r="D100" s="23">
        <v>31.39</v>
      </c>
      <c r="E100" s="23">
        <v>31.39</v>
      </c>
      <c r="F100" s="23">
        <v>31.39</v>
      </c>
      <c r="G100" s="23">
        <v>31.39</v>
      </c>
      <c r="H100" s="23">
        <v>31.39</v>
      </c>
      <c r="I100" s="23">
        <v>31.39</v>
      </c>
      <c r="J100" s="23">
        <v>31.38</v>
      </c>
      <c r="K100" s="23">
        <v>2.14</v>
      </c>
      <c r="L100" s="23">
        <v>3.13</v>
      </c>
    </row>
    <row r="101" spans="1:12">
      <c r="A101" s="89"/>
      <c r="B101" s="24" t="s">
        <v>15</v>
      </c>
      <c r="C101" s="25">
        <f>C99/C98</f>
        <v>0</v>
      </c>
      <c r="D101" s="25">
        <f t="shared" ref="D101:L101" si="24">D99/D98</f>
        <v>0</v>
      </c>
      <c r="E101" s="25">
        <f t="shared" si="24"/>
        <v>0</v>
      </c>
      <c r="F101" s="25">
        <f t="shared" si="24"/>
        <v>0</v>
      </c>
      <c r="G101" s="25">
        <f t="shared" si="24"/>
        <v>0</v>
      </c>
      <c r="H101" s="25">
        <f t="shared" si="24"/>
        <v>0</v>
      </c>
      <c r="I101" s="25">
        <f t="shared" si="24"/>
        <v>0</v>
      </c>
      <c r="J101" s="25">
        <f t="shared" si="24"/>
        <v>3.1857279388340236E-4</v>
      </c>
      <c r="K101" s="25">
        <f t="shared" si="24"/>
        <v>0.93214399490283528</v>
      </c>
      <c r="L101" s="25">
        <f t="shared" si="24"/>
        <v>0.90060528830837838</v>
      </c>
    </row>
    <row r="102" spans="1:12">
      <c r="A102" s="88" t="s">
        <v>42</v>
      </c>
      <c r="B102" s="22" t="s">
        <v>12</v>
      </c>
      <c r="C102" s="23">
        <v>184.91</v>
      </c>
      <c r="D102" s="23">
        <v>184.91</v>
      </c>
      <c r="E102" s="23">
        <v>184.91</v>
      </c>
      <c r="F102" s="23">
        <v>184.91</v>
      </c>
      <c r="G102" s="23">
        <v>184.91</v>
      </c>
      <c r="H102" s="23">
        <v>184.91</v>
      </c>
      <c r="I102" s="23">
        <v>184.91</v>
      </c>
      <c r="J102" s="23">
        <v>184.91</v>
      </c>
      <c r="K102" s="23">
        <v>184.91</v>
      </c>
      <c r="L102" s="23">
        <v>184.91</v>
      </c>
    </row>
    <row r="103" spans="1:12">
      <c r="A103" s="88"/>
      <c r="B103" s="22" t="s">
        <v>13</v>
      </c>
      <c r="C103" s="23">
        <v>0.17</v>
      </c>
      <c r="D103" s="23">
        <v>0.17</v>
      </c>
      <c r="E103" s="23">
        <v>0.17</v>
      </c>
      <c r="F103" s="23">
        <v>8.77</v>
      </c>
      <c r="G103" s="23">
        <v>0.17</v>
      </c>
      <c r="H103" s="23">
        <v>0</v>
      </c>
      <c r="I103" s="23">
        <v>0.17</v>
      </c>
      <c r="J103" s="23">
        <v>15.49</v>
      </c>
      <c r="K103" s="23">
        <v>168.15</v>
      </c>
      <c r="L103" s="23">
        <v>166.36</v>
      </c>
    </row>
    <row r="104" spans="1:12">
      <c r="A104" s="88"/>
      <c r="B104" s="22" t="s">
        <v>14</v>
      </c>
      <c r="C104" s="23">
        <v>184.74</v>
      </c>
      <c r="D104" s="23">
        <v>184.74</v>
      </c>
      <c r="E104" s="23">
        <v>184.74</v>
      </c>
      <c r="F104" s="23">
        <v>176.14</v>
      </c>
      <c r="G104" s="23">
        <v>184.74</v>
      </c>
      <c r="H104" s="23">
        <v>184.91</v>
      </c>
      <c r="I104" s="23">
        <v>184.74</v>
      </c>
      <c r="J104" s="23">
        <v>169.42</v>
      </c>
      <c r="K104" s="23">
        <v>16.760000000000002</v>
      </c>
      <c r="L104" s="23">
        <v>18.55</v>
      </c>
    </row>
    <row r="105" spans="1:12">
      <c r="A105" s="88"/>
      <c r="B105" s="24" t="s">
        <v>15</v>
      </c>
      <c r="C105" s="25">
        <f>C103/C102</f>
        <v>9.1936617814071715E-4</v>
      </c>
      <c r="D105" s="25">
        <f t="shared" ref="D105:L105" si="25">D103/D102</f>
        <v>9.1936617814071715E-4</v>
      </c>
      <c r="E105" s="25">
        <f t="shared" si="25"/>
        <v>9.1936617814071715E-4</v>
      </c>
      <c r="F105" s="25">
        <f t="shared" si="25"/>
        <v>4.7428478719376992E-2</v>
      </c>
      <c r="G105" s="25">
        <f t="shared" si="25"/>
        <v>9.1936617814071715E-4</v>
      </c>
      <c r="H105" s="25">
        <f t="shared" si="25"/>
        <v>0</v>
      </c>
      <c r="I105" s="25">
        <f t="shared" si="25"/>
        <v>9.1936617814071715E-4</v>
      </c>
      <c r="J105" s="25">
        <f t="shared" si="25"/>
        <v>8.3770482937645344E-2</v>
      </c>
      <c r="K105" s="25">
        <f t="shared" si="25"/>
        <v>0.90936131090800931</v>
      </c>
      <c r="L105" s="25">
        <f t="shared" si="25"/>
        <v>0.89968092585582182</v>
      </c>
    </row>
    <row r="107" spans="1:12">
      <c r="A107" s="66" t="s">
        <v>43</v>
      </c>
    </row>
    <row r="108" spans="1:12">
      <c r="A108" s="66" t="s">
        <v>44</v>
      </c>
    </row>
  </sheetData>
  <autoFilter ref="B1:G105" xr:uid="{0A81C690-5968-40EA-9542-AD00D72632C9}"/>
  <mergeCells count="26">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C5:L5 C9:L9 C13:L13 C17:L17 C21:L21 C25:L25 C29:L29 C33:L33 C37:L37 C41:L41 C45:L45 C49:L49 C53:L53 C57:L57 C61:L61 C65:L65 C69:L69 C73:L73 C77:L77 C81:L81 C85:L85 C89:L89 C93:L93 C97:L97 C101:L101 C105:L105">
    <cfRule type="cellIs" dxfId="42" priority="5" operator="greaterThan">
      <formula>0.25</formula>
    </cfRule>
  </conditionalFormatting>
  <conditionalFormatting sqref="A2 A6 A10 A14 A18 A22 A26 A30 A34 A38 A42">
    <cfRule type="beginsWith" dxfId="41" priority="2" operator="beginsWith" text="8">
      <formula>LEFT((A2),LEN("8"))=("8")</formula>
    </cfRule>
    <cfRule type="beginsWith" dxfId="40" priority="3" operator="beginsWith" text="7">
      <formula>LEFT((A2),LEN("7"))=("7")</formula>
    </cfRule>
    <cfRule type="beginsWith" dxfId="39" priority="4" operator="beginsWith" text="4">
      <formula>LEFT((A2),LEN("4"))=("4")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W219"/>
  <sheetViews>
    <sheetView tabSelected="1" zoomScale="60" zoomScaleNormal="60" workbookViewId="0">
      <pane xSplit="1" ySplit="1" topLeftCell="B103" activePane="bottomRight" state="frozen"/>
      <selection pane="bottomRight" activeCell="K119" sqref="K119"/>
      <selection pane="bottomLeft" activeCell="A2" sqref="A2"/>
      <selection pane="topRight" activeCell="B1" sqref="B1"/>
    </sheetView>
  </sheetViews>
  <sheetFormatPr defaultColWidth="11.42578125" defaultRowHeight="15" customHeight="1"/>
  <cols>
    <col min="1" max="1" width="28.85546875" style="45" customWidth="1"/>
    <col min="2" max="6" width="15.42578125" style="33" customWidth="1"/>
    <col min="7" max="10" width="15.85546875" style="33" customWidth="1"/>
    <col min="11" max="11" width="21.7109375" style="33" customWidth="1"/>
    <col min="12" max="14" width="15.85546875" style="33" customWidth="1"/>
    <col min="15" max="16" width="15.85546875" style="33" hidden="1" customWidth="1"/>
    <col min="17" max="17" width="11.42578125" style="33" hidden="1" customWidth="1"/>
    <col min="18" max="41" width="15.85546875" style="33" hidden="1" customWidth="1"/>
    <col min="42" max="43" width="16.28515625" style="40" customWidth="1"/>
    <col min="44" max="45" width="16.28515625" style="56" customWidth="1"/>
    <col min="46" max="46" width="16.28515625" style="40" customWidth="1"/>
    <col min="47" max="16384" width="11.42578125" style="33"/>
  </cols>
  <sheetData>
    <row r="1" spans="1:49" ht="30.75">
      <c r="A1" s="30" t="s">
        <v>0</v>
      </c>
      <c r="B1" s="31" t="s">
        <v>8</v>
      </c>
      <c r="C1" s="63" t="s">
        <v>9</v>
      </c>
      <c r="D1" s="63" t="s">
        <v>10</v>
      </c>
      <c r="E1" s="31" t="s">
        <v>1</v>
      </c>
      <c r="F1" s="31" t="s">
        <v>2</v>
      </c>
      <c r="G1" s="31" t="s">
        <v>3</v>
      </c>
      <c r="H1" s="31" t="s">
        <v>4</v>
      </c>
      <c r="I1" s="31" t="s">
        <v>5</v>
      </c>
      <c r="J1" s="31" t="s">
        <v>6</v>
      </c>
      <c r="K1" s="31" t="s">
        <v>7</v>
      </c>
      <c r="L1" s="64" t="s">
        <v>45</v>
      </c>
      <c r="M1" s="64" t="s">
        <v>46</v>
      </c>
      <c r="N1" s="64" t="s">
        <v>47</v>
      </c>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5" t="s">
        <v>48</v>
      </c>
      <c r="AQ1" s="13" t="s">
        <v>49</v>
      </c>
      <c r="AR1" s="46" t="s">
        <v>50</v>
      </c>
      <c r="AS1" s="46" t="s">
        <v>51</v>
      </c>
      <c r="AT1" s="32" t="s">
        <v>52</v>
      </c>
    </row>
    <row r="2" spans="1:49">
      <c r="A2" s="16" t="s">
        <v>11</v>
      </c>
      <c r="B2" s="20">
        <v>1</v>
      </c>
      <c r="C2" s="20">
        <v>1</v>
      </c>
      <c r="D2" s="20">
        <v>1</v>
      </c>
      <c r="E2" s="20">
        <v>1</v>
      </c>
      <c r="F2" s="20">
        <v>1</v>
      </c>
      <c r="G2" s="20">
        <v>1</v>
      </c>
      <c r="H2" s="20">
        <v>1</v>
      </c>
      <c r="I2" s="20">
        <v>1</v>
      </c>
      <c r="J2" s="20">
        <v>1</v>
      </c>
      <c r="K2" s="20">
        <v>1</v>
      </c>
      <c r="L2" s="21">
        <v>1</v>
      </c>
      <c r="M2" s="21">
        <v>1</v>
      </c>
      <c r="N2" s="21">
        <v>1</v>
      </c>
      <c r="O2" s="21"/>
      <c r="P2" s="21"/>
      <c r="Q2" s="21"/>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10</v>
      </c>
      <c r="AQ2" s="15">
        <f>SUMIFS(B2:AO2,$B$103:$AO$103,"X")</f>
        <v>13</v>
      </c>
      <c r="AR2" s="47">
        <v>3924.0034000000001</v>
      </c>
      <c r="AS2" s="47">
        <f t="shared" ref="AS2:AS33" si="0">IFERROR(AR2/$AR$102,0)*100</f>
        <v>16.471303008434298</v>
      </c>
      <c r="AT2" s="6"/>
    </row>
    <row r="3" spans="1:49">
      <c r="A3" s="16" t="s">
        <v>16</v>
      </c>
      <c r="B3" s="20">
        <v>0</v>
      </c>
      <c r="C3" s="20">
        <v>1</v>
      </c>
      <c r="D3" s="20">
        <v>0</v>
      </c>
      <c r="E3" s="20">
        <v>0</v>
      </c>
      <c r="F3" s="20">
        <v>0</v>
      </c>
      <c r="G3" s="20">
        <v>0</v>
      </c>
      <c r="H3" s="20">
        <v>0</v>
      </c>
      <c r="I3" s="20">
        <v>0</v>
      </c>
      <c r="J3" s="20">
        <v>0</v>
      </c>
      <c r="K3" s="20">
        <v>0</v>
      </c>
      <c r="L3" s="21">
        <v>1</v>
      </c>
      <c r="M3" s="21">
        <v>1</v>
      </c>
      <c r="N3" s="21">
        <v>1</v>
      </c>
      <c r="O3" s="21"/>
      <c r="P3" s="21"/>
      <c r="Q3" s="21"/>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3</v>
      </c>
      <c r="AQ3" s="15">
        <f t="shared" ref="AQ3:AQ66" si="1">SUMIFS(B3:AO3,$B$103:$AO$103,"X")</f>
        <v>4</v>
      </c>
      <c r="AR3" s="47">
        <v>1.7948</v>
      </c>
      <c r="AS3" s="47">
        <f t="shared" si="0"/>
        <v>7.533809639292839E-3</v>
      </c>
      <c r="AT3" s="34"/>
    </row>
    <row r="4" spans="1:49">
      <c r="A4" s="16" t="s">
        <v>17</v>
      </c>
      <c r="B4" s="20">
        <v>0</v>
      </c>
      <c r="C4" s="20">
        <v>1</v>
      </c>
      <c r="D4" s="20">
        <v>1</v>
      </c>
      <c r="E4" s="20">
        <v>1</v>
      </c>
      <c r="F4" s="20">
        <v>1</v>
      </c>
      <c r="G4" s="20">
        <v>1</v>
      </c>
      <c r="H4" s="20">
        <v>1</v>
      </c>
      <c r="I4" s="20">
        <v>1</v>
      </c>
      <c r="J4" s="20">
        <v>1</v>
      </c>
      <c r="K4" s="20">
        <v>1</v>
      </c>
      <c r="L4" s="21">
        <v>1</v>
      </c>
      <c r="M4" s="21">
        <v>1</v>
      </c>
      <c r="N4" s="21">
        <v>1</v>
      </c>
      <c r="O4" s="21"/>
      <c r="P4" s="21"/>
      <c r="Q4" s="21"/>
      <c r="R4" s="19"/>
      <c r="S4" s="19"/>
      <c r="T4" s="19"/>
      <c r="U4" s="19"/>
      <c r="V4" s="19"/>
      <c r="W4" s="19"/>
      <c r="X4" s="19"/>
      <c r="Y4" s="19"/>
      <c r="Z4" s="19"/>
      <c r="AA4" s="19"/>
      <c r="AB4" s="19"/>
      <c r="AC4" s="19"/>
      <c r="AD4" s="19"/>
      <c r="AE4" s="19"/>
      <c r="AF4" s="19"/>
      <c r="AG4" s="19"/>
      <c r="AH4" s="19"/>
      <c r="AI4" s="19"/>
      <c r="AJ4" s="19"/>
      <c r="AK4" s="19"/>
      <c r="AL4" s="19"/>
      <c r="AM4" s="19"/>
      <c r="AN4" s="19"/>
      <c r="AO4" s="19"/>
      <c r="AP4" s="15">
        <f t="shared" ref="AP4:AP67" si="2">SUMIF($B$106:$U$106,"X",B4:U4)</f>
        <v>10</v>
      </c>
      <c r="AQ4" s="15">
        <f t="shared" si="1"/>
        <v>12</v>
      </c>
      <c r="AR4" s="47">
        <v>153.6969</v>
      </c>
      <c r="AS4" s="47">
        <f t="shared" si="0"/>
        <v>0.64515443879508994</v>
      </c>
      <c r="AT4" s="34"/>
    </row>
    <row r="5" spans="1:49">
      <c r="A5" s="16" t="s">
        <v>18</v>
      </c>
      <c r="B5" s="20">
        <v>1</v>
      </c>
      <c r="C5" s="20">
        <v>1</v>
      </c>
      <c r="D5" s="20">
        <v>1</v>
      </c>
      <c r="E5" s="20">
        <v>0</v>
      </c>
      <c r="F5" s="20">
        <v>0</v>
      </c>
      <c r="G5" s="20">
        <v>0</v>
      </c>
      <c r="H5" s="20">
        <v>0</v>
      </c>
      <c r="I5" s="20">
        <v>0</v>
      </c>
      <c r="J5" s="20">
        <v>0</v>
      </c>
      <c r="K5" s="20">
        <v>0</v>
      </c>
      <c r="L5" s="21">
        <v>1</v>
      </c>
      <c r="M5" s="21">
        <v>1</v>
      </c>
      <c r="N5" s="21">
        <v>1</v>
      </c>
      <c r="O5" s="21"/>
      <c r="P5" s="21"/>
      <c r="Q5" s="21"/>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3</v>
      </c>
      <c r="AQ5" s="15">
        <f t="shared" si="1"/>
        <v>6</v>
      </c>
      <c r="AR5" s="47">
        <v>16.848600000000001</v>
      </c>
      <c r="AS5" s="47">
        <f t="shared" si="0"/>
        <v>7.0723281194890436E-2</v>
      </c>
      <c r="AT5" s="6"/>
    </row>
    <row r="6" spans="1:49">
      <c r="A6" s="16" t="s">
        <v>19</v>
      </c>
      <c r="B6" s="20">
        <v>1</v>
      </c>
      <c r="C6" s="20">
        <v>1</v>
      </c>
      <c r="D6" s="20">
        <v>1</v>
      </c>
      <c r="E6" s="20">
        <v>1</v>
      </c>
      <c r="F6" s="20">
        <v>1</v>
      </c>
      <c r="G6" s="20">
        <v>1</v>
      </c>
      <c r="H6" s="20">
        <v>1</v>
      </c>
      <c r="I6" s="20">
        <v>1</v>
      </c>
      <c r="J6" s="20">
        <v>1</v>
      </c>
      <c r="K6" s="20">
        <v>1</v>
      </c>
      <c r="L6" s="21">
        <v>1</v>
      </c>
      <c r="M6" s="21">
        <v>1</v>
      </c>
      <c r="N6" s="21">
        <v>1</v>
      </c>
      <c r="O6" s="21"/>
      <c r="P6" s="21"/>
      <c r="Q6" s="21"/>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10</v>
      </c>
      <c r="AQ6" s="15">
        <f t="shared" si="1"/>
        <v>13</v>
      </c>
      <c r="AR6" s="47">
        <v>759.7663</v>
      </c>
      <c r="AS6" s="47">
        <f t="shared" si="0"/>
        <v>3.1891768857532061</v>
      </c>
      <c r="AT6" s="34"/>
    </row>
    <row r="7" spans="1:49">
      <c r="A7" s="16" t="s">
        <v>20</v>
      </c>
      <c r="B7" s="20">
        <v>1</v>
      </c>
      <c r="C7" s="20">
        <v>1</v>
      </c>
      <c r="D7" s="20">
        <v>1</v>
      </c>
      <c r="E7" s="20">
        <v>1</v>
      </c>
      <c r="F7" s="20">
        <v>1</v>
      </c>
      <c r="G7" s="20">
        <v>1</v>
      </c>
      <c r="H7" s="20">
        <v>1</v>
      </c>
      <c r="I7" s="20">
        <v>1</v>
      </c>
      <c r="J7" s="20">
        <v>1</v>
      </c>
      <c r="K7" s="20">
        <v>1</v>
      </c>
      <c r="L7" s="21">
        <v>1</v>
      </c>
      <c r="M7" s="21">
        <v>1</v>
      </c>
      <c r="N7" s="21">
        <v>1</v>
      </c>
      <c r="O7" s="21"/>
      <c r="P7" s="21"/>
      <c r="Q7" s="21"/>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10</v>
      </c>
      <c r="AQ7" s="15">
        <f t="shared" si="1"/>
        <v>13</v>
      </c>
      <c r="AR7" s="47">
        <v>180.84039999999999</v>
      </c>
      <c r="AS7" s="47">
        <f t="shared" si="0"/>
        <v>0.75909134649742172</v>
      </c>
      <c r="AT7" s="34"/>
    </row>
    <row r="8" spans="1:49">
      <c r="A8" s="16" t="s">
        <v>21</v>
      </c>
      <c r="B8" s="20">
        <v>0</v>
      </c>
      <c r="C8" s="20">
        <v>0</v>
      </c>
      <c r="D8" s="20">
        <v>0</v>
      </c>
      <c r="E8" s="20">
        <v>0</v>
      </c>
      <c r="F8" s="20">
        <v>0</v>
      </c>
      <c r="G8" s="20">
        <v>0</v>
      </c>
      <c r="H8" s="20">
        <v>0</v>
      </c>
      <c r="I8" s="20">
        <v>0</v>
      </c>
      <c r="J8" s="20">
        <v>0</v>
      </c>
      <c r="K8" s="20">
        <v>0</v>
      </c>
      <c r="L8" s="21">
        <v>1</v>
      </c>
      <c r="M8" s="21">
        <v>1</v>
      </c>
      <c r="N8" s="21">
        <v>1</v>
      </c>
      <c r="O8" s="21"/>
      <c r="P8" s="21"/>
      <c r="Q8" s="21"/>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3</v>
      </c>
      <c r="AQ8" s="15">
        <f t="shared" si="1"/>
        <v>3</v>
      </c>
      <c r="AR8" s="47">
        <v>0.26140000000000002</v>
      </c>
      <c r="AS8" s="47">
        <f t="shared" si="0"/>
        <v>1.0972464005522334E-3</v>
      </c>
      <c r="AT8" s="34"/>
      <c r="AW8" s="56"/>
    </row>
    <row r="9" spans="1:49">
      <c r="A9" s="16" t="s">
        <v>22</v>
      </c>
      <c r="B9" s="20">
        <v>1</v>
      </c>
      <c r="C9" s="20">
        <v>1</v>
      </c>
      <c r="D9" s="20">
        <v>1</v>
      </c>
      <c r="E9" s="20">
        <v>1</v>
      </c>
      <c r="F9" s="20">
        <v>1</v>
      </c>
      <c r="G9" s="20">
        <v>1</v>
      </c>
      <c r="H9" s="20">
        <v>1</v>
      </c>
      <c r="I9" s="20">
        <v>1</v>
      </c>
      <c r="J9" s="20">
        <v>1</v>
      </c>
      <c r="K9" s="20">
        <v>1</v>
      </c>
      <c r="L9" s="21">
        <v>1</v>
      </c>
      <c r="M9" s="21">
        <v>1</v>
      </c>
      <c r="N9" s="21">
        <v>1</v>
      </c>
      <c r="O9" s="21"/>
      <c r="P9" s="21"/>
      <c r="Q9" s="21"/>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10</v>
      </c>
      <c r="AQ9" s="15">
        <f t="shared" si="1"/>
        <v>13</v>
      </c>
      <c r="AR9" s="47">
        <v>108.36360000000001</v>
      </c>
      <c r="AS9" s="47">
        <f t="shared" si="0"/>
        <v>0.45486446079143827</v>
      </c>
      <c r="AT9" s="6"/>
    </row>
    <row r="10" spans="1:49">
      <c r="A10" s="16" t="s">
        <v>23</v>
      </c>
      <c r="B10" s="20">
        <v>0</v>
      </c>
      <c r="C10" s="20">
        <v>0</v>
      </c>
      <c r="D10" s="20">
        <v>0</v>
      </c>
      <c r="E10" s="20">
        <v>0</v>
      </c>
      <c r="F10" s="20">
        <v>0</v>
      </c>
      <c r="G10" s="20">
        <v>0</v>
      </c>
      <c r="H10" s="20">
        <v>0</v>
      </c>
      <c r="I10" s="20">
        <v>0</v>
      </c>
      <c r="J10" s="20">
        <v>0</v>
      </c>
      <c r="K10" s="20">
        <v>0</v>
      </c>
      <c r="L10" s="21">
        <v>1</v>
      </c>
      <c r="M10" s="21">
        <v>1</v>
      </c>
      <c r="N10" s="21">
        <v>1</v>
      </c>
      <c r="O10" s="21"/>
      <c r="P10" s="21"/>
      <c r="Q10" s="21"/>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3</v>
      </c>
      <c r="AQ10" s="15">
        <f t="shared" si="1"/>
        <v>3</v>
      </c>
      <c r="AR10" s="47">
        <v>3726.4191999999998</v>
      </c>
      <c r="AS10" s="47">
        <f t="shared" si="0"/>
        <v>15.641928286720475</v>
      </c>
      <c r="AT10" s="6"/>
    </row>
    <row r="11" spans="1:49">
      <c r="A11" s="16" t="s">
        <v>24</v>
      </c>
      <c r="B11" s="20">
        <v>0</v>
      </c>
      <c r="C11" s="20">
        <v>1</v>
      </c>
      <c r="D11" s="20">
        <v>1</v>
      </c>
      <c r="E11" s="20">
        <v>0</v>
      </c>
      <c r="F11" s="20">
        <v>0</v>
      </c>
      <c r="G11" s="20">
        <v>0</v>
      </c>
      <c r="H11" s="20">
        <v>0</v>
      </c>
      <c r="I11" s="20">
        <v>0</v>
      </c>
      <c r="J11" s="20">
        <v>0</v>
      </c>
      <c r="K11" s="20">
        <v>0</v>
      </c>
      <c r="L11" s="21">
        <v>1</v>
      </c>
      <c r="M11" s="21">
        <v>1</v>
      </c>
      <c r="N11" s="21">
        <v>1</v>
      </c>
      <c r="O11" s="21"/>
      <c r="P11" s="21"/>
      <c r="Q11" s="21"/>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3</v>
      </c>
      <c r="AQ11" s="15">
        <f t="shared" si="1"/>
        <v>5</v>
      </c>
      <c r="AR11" s="47">
        <v>976.21079999999995</v>
      </c>
      <c r="AS11" s="47">
        <f t="shared" si="0"/>
        <v>4.0977191525639478</v>
      </c>
      <c r="AT11" s="34"/>
    </row>
    <row r="12" spans="1:49">
      <c r="A12" s="16" t="s">
        <v>25</v>
      </c>
      <c r="B12" s="20">
        <v>1</v>
      </c>
      <c r="C12" s="20">
        <v>1</v>
      </c>
      <c r="D12" s="20">
        <v>1</v>
      </c>
      <c r="E12" s="20">
        <v>1</v>
      </c>
      <c r="F12" s="20">
        <v>1</v>
      </c>
      <c r="G12" s="20">
        <v>1</v>
      </c>
      <c r="H12" s="20">
        <v>1</v>
      </c>
      <c r="I12" s="20">
        <v>1</v>
      </c>
      <c r="J12" s="20">
        <v>1</v>
      </c>
      <c r="K12" s="20">
        <v>1</v>
      </c>
      <c r="L12" s="21">
        <v>1</v>
      </c>
      <c r="M12" s="21">
        <v>1</v>
      </c>
      <c r="N12" s="21">
        <v>1</v>
      </c>
      <c r="O12" s="21"/>
      <c r="P12" s="21"/>
      <c r="Q12" s="21"/>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10</v>
      </c>
      <c r="AQ12" s="15">
        <f t="shared" si="1"/>
        <v>13</v>
      </c>
      <c r="AR12" s="47">
        <v>0.18679999999999999</v>
      </c>
      <c r="AS12" s="47">
        <f t="shared" si="0"/>
        <v>7.8410722120565094E-4</v>
      </c>
      <c r="AT12" s="34"/>
    </row>
    <row r="13" spans="1:49">
      <c r="A13" s="16" t="s">
        <v>26</v>
      </c>
      <c r="B13" s="20">
        <v>1</v>
      </c>
      <c r="C13" s="20">
        <v>1</v>
      </c>
      <c r="D13" s="20">
        <v>1</v>
      </c>
      <c r="E13" s="20">
        <v>1</v>
      </c>
      <c r="F13" s="20">
        <v>1</v>
      </c>
      <c r="G13" s="20">
        <v>1</v>
      </c>
      <c r="H13" s="20">
        <v>1</v>
      </c>
      <c r="I13" s="20">
        <v>1</v>
      </c>
      <c r="J13" s="20">
        <v>1</v>
      </c>
      <c r="K13" s="20">
        <v>1</v>
      </c>
      <c r="L13" s="21">
        <v>1</v>
      </c>
      <c r="M13" s="21">
        <v>1</v>
      </c>
      <c r="N13" s="21">
        <v>0</v>
      </c>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9</v>
      </c>
      <c r="AQ13" s="15">
        <f t="shared" si="1"/>
        <v>12</v>
      </c>
      <c r="AR13" s="47">
        <v>104.69880000000001</v>
      </c>
      <c r="AS13" s="47">
        <f t="shared" si="0"/>
        <v>0.43948118378782763</v>
      </c>
      <c r="AT13" s="6"/>
    </row>
    <row r="14" spans="1:49">
      <c r="A14" s="16" t="s">
        <v>27</v>
      </c>
      <c r="B14" s="20">
        <v>0</v>
      </c>
      <c r="C14" s="20">
        <v>1</v>
      </c>
      <c r="D14" s="20">
        <v>1</v>
      </c>
      <c r="E14" s="20">
        <v>0</v>
      </c>
      <c r="F14" s="20">
        <v>0</v>
      </c>
      <c r="G14" s="20">
        <v>0</v>
      </c>
      <c r="H14" s="20">
        <v>0</v>
      </c>
      <c r="I14" s="20">
        <v>0</v>
      </c>
      <c r="J14" s="20">
        <v>0</v>
      </c>
      <c r="K14" s="20">
        <v>0</v>
      </c>
      <c r="L14" s="21">
        <v>0</v>
      </c>
      <c r="M14" s="21">
        <v>0</v>
      </c>
      <c r="N14" s="21">
        <v>0</v>
      </c>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0</v>
      </c>
      <c r="AQ14" s="15">
        <f t="shared" si="1"/>
        <v>2</v>
      </c>
      <c r="AR14" s="47">
        <v>120.1443</v>
      </c>
      <c r="AS14" s="47">
        <f t="shared" si="0"/>
        <v>0.50431484591380127</v>
      </c>
      <c r="AT14" s="34"/>
    </row>
    <row r="15" spans="1:49">
      <c r="A15" s="16" t="s">
        <v>28</v>
      </c>
      <c r="B15" s="20">
        <v>1</v>
      </c>
      <c r="C15" s="20">
        <v>1</v>
      </c>
      <c r="D15" s="20">
        <v>1</v>
      </c>
      <c r="E15" s="20">
        <v>1</v>
      </c>
      <c r="F15" s="20">
        <v>1</v>
      </c>
      <c r="G15" s="20">
        <v>1</v>
      </c>
      <c r="H15" s="20">
        <v>1</v>
      </c>
      <c r="I15" s="20">
        <v>1</v>
      </c>
      <c r="J15" s="20">
        <v>0</v>
      </c>
      <c r="K15" s="20">
        <v>1</v>
      </c>
      <c r="L15" s="21">
        <v>1</v>
      </c>
      <c r="M15" s="21">
        <v>1</v>
      </c>
      <c r="N15" s="21">
        <v>0</v>
      </c>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8</v>
      </c>
      <c r="AQ15" s="15">
        <f t="shared" si="1"/>
        <v>11</v>
      </c>
      <c r="AR15" s="47">
        <v>568.14829999999995</v>
      </c>
      <c r="AS15" s="47">
        <f t="shared" si="0"/>
        <v>2.3848457427500773</v>
      </c>
      <c r="AT15" s="34"/>
    </row>
    <row r="16" spans="1:49">
      <c r="A16" s="16" t="s">
        <v>29</v>
      </c>
      <c r="B16" s="20">
        <v>1</v>
      </c>
      <c r="C16" s="20">
        <v>1</v>
      </c>
      <c r="D16" s="20">
        <v>1</v>
      </c>
      <c r="E16" s="20">
        <v>0</v>
      </c>
      <c r="F16" s="20">
        <v>0</v>
      </c>
      <c r="G16" s="20">
        <v>0</v>
      </c>
      <c r="H16" s="20">
        <v>0</v>
      </c>
      <c r="I16" s="20">
        <v>0</v>
      </c>
      <c r="J16" s="20">
        <v>0</v>
      </c>
      <c r="K16" s="20">
        <v>0</v>
      </c>
      <c r="L16" s="21">
        <v>1</v>
      </c>
      <c r="M16" s="21">
        <v>0</v>
      </c>
      <c r="N16" s="21">
        <v>0</v>
      </c>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1</v>
      </c>
      <c r="AQ16" s="15">
        <f t="shared" si="1"/>
        <v>4</v>
      </c>
      <c r="AR16" s="47">
        <v>24.749300000000002</v>
      </c>
      <c r="AS16" s="47">
        <f t="shared" si="0"/>
        <v>0.10388707093032665</v>
      </c>
      <c r="AT16" s="6"/>
    </row>
    <row r="17" spans="1:46">
      <c r="A17" s="16" t="s">
        <v>30</v>
      </c>
      <c r="B17" s="20">
        <v>1</v>
      </c>
      <c r="C17" s="20">
        <v>1</v>
      </c>
      <c r="D17" s="20">
        <v>1</v>
      </c>
      <c r="E17" s="20">
        <v>0</v>
      </c>
      <c r="F17" s="20">
        <v>0</v>
      </c>
      <c r="G17" s="20">
        <v>0</v>
      </c>
      <c r="H17" s="20">
        <v>0</v>
      </c>
      <c r="I17" s="20">
        <v>0</v>
      </c>
      <c r="J17" s="20">
        <v>0</v>
      </c>
      <c r="K17" s="20">
        <v>0</v>
      </c>
      <c r="L17" s="21">
        <v>0</v>
      </c>
      <c r="M17" s="21">
        <v>1</v>
      </c>
      <c r="N17" s="21">
        <v>0</v>
      </c>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1</v>
      </c>
      <c r="AQ17" s="15">
        <f t="shared" si="1"/>
        <v>4</v>
      </c>
      <c r="AR17" s="47">
        <v>729.68539999999996</v>
      </c>
      <c r="AS17" s="47">
        <f t="shared" si="0"/>
        <v>3.0629100179246995</v>
      </c>
      <c r="AT17" s="34"/>
    </row>
    <row r="18" spans="1:46">
      <c r="A18" s="16" t="s">
        <v>31</v>
      </c>
      <c r="B18" s="20">
        <v>1</v>
      </c>
      <c r="C18" s="20">
        <v>1</v>
      </c>
      <c r="D18" s="20">
        <v>1</v>
      </c>
      <c r="E18" s="20">
        <v>1</v>
      </c>
      <c r="F18" s="20">
        <v>1</v>
      </c>
      <c r="G18" s="20">
        <v>1</v>
      </c>
      <c r="H18" s="20">
        <v>1</v>
      </c>
      <c r="I18" s="20">
        <v>1</v>
      </c>
      <c r="J18" s="20">
        <v>0</v>
      </c>
      <c r="K18" s="20">
        <v>1</v>
      </c>
      <c r="L18" s="21">
        <v>1</v>
      </c>
      <c r="M18" s="21">
        <v>1</v>
      </c>
      <c r="N18" s="21">
        <v>0</v>
      </c>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8</v>
      </c>
      <c r="AQ18" s="15">
        <f t="shared" si="1"/>
        <v>11</v>
      </c>
      <c r="AR18" s="47">
        <v>542.61739999999998</v>
      </c>
      <c r="AS18" s="47">
        <f t="shared" si="0"/>
        <v>2.2776778463160339</v>
      </c>
      <c r="AT18" s="34"/>
    </row>
    <row r="19" spans="1:46">
      <c r="A19" s="16" t="s">
        <v>32</v>
      </c>
      <c r="B19" s="20">
        <v>1</v>
      </c>
      <c r="C19" s="20">
        <v>1</v>
      </c>
      <c r="D19" s="20">
        <v>1</v>
      </c>
      <c r="E19" s="65">
        <v>1</v>
      </c>
      <c r="F19" s="65">
        <v>1</v>
      </c>
      <c r="G19" s="65">
        <v>1</v>
      </c>
      <c r="H19" s="20">
        <v>1</v>
      </c>
      <c r="I19" s="20">
        <v>0</v>
      </c>
      <c r="J19" s="20">
        <v>1</v>
      </c>
      <c r="K19" s="20">
        <v>0</v>
      </c>
      <c r="L19" s="21">
        <v>0</v>
      </c>
      <c r="M19" s="21">
        <v>1</v>
      </c>
      <c r="N19" s="21">
        <v>0</v>
      </c>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6</v>
      </c>
      <c r="AQ19" s="15">
        <f t="shared" si="1"/>
        <v>9</v>
      </c>
      <c r="AR19" s="47">
        <v>50.034199999999998</v>
      </c>
      <c r="AS19" s="47">
        <f t="shared" si="0"/>
        <v>0.21002236363623009</v>
      </c>
      <c r="AT19" s="34" t="s">
        <v>53</v>
      </c>
    </row>
    <row r="20" spans="1:46">
      <c r="A20" s="16" t="s">
        <v>35</v>
      </c>
      <c r="B20" s="20">
        <v>1</v>
      </c>
      <c r="C20" s="20">
        <v>1</v>
      </c>
      <c r="D20" s="20">
        <v>1</v>
      </c>
      <c r="E20" s="20">
        <v>0</v>
      </c>
      <c r="F20" s="20">
        <v>0</v>
      </c>
      <c r="G20" s="20">
        <v>0</v>
      </c>
      <c r="H20" s="20">
        <v>0</v>
      </c>
      <c r="I20" s="20">
        <v>0</v>
      </c>
      <c r="J20" s="20">
        <v>0</v>
      </c>
      <c r="K20" s="20">
        <v>0</v>
      </c>
      <c r="L20" s="21">
        <v>0</v>
      </c>
      <c r="M20" s="21">
        <v>1</v>
      </c>
      <c r="N20" s="21">
        <v>0</v>
      </c>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1</v>
      </c>
      <c r="AQ20" s="15">
        <f t="shared" si="1"/>
        <v>4</v>
      </c>
      <c r="AR20" s="47">
        <v>2015.4357</v>
      </c>
      <c r="AS20" s="47">
        <f t="shared" si="0"/>
        <v>8.4599447871823656</v>
      </c>
      <c r="AT20" s="34"/>
    </row>
    <row r="21" spans="1:46">
      <c r="A21" s="16" t="s">
        <v>36</v>
      </c>
      <c r="B21" s="20">
        <v>0</v>
      </c>
      <c r="C21" s="20">
        <v>1</v>
      </c>
      <c r="D21" s="20">
        <v>0</v>
      </c>
      <c r="E21" s="20">
        <v>0</v>
      </c>
      <c r="F21" s="20">
        <v>0</v>
      </c>
      <c r="G21" s="20">
        <v>0</v>
      </c>
      <c r="H21" s="20">
        <v>1</v>
      </c>
      <c r="I21" s="20">
        <v>0</v>
      </c>
      <c r="J21" s="20">
        <v>0</v>
      </c>
      <c r="K21" s="20">
        <v>0</v>
      </c>
      <c r="L21" s="21">
        <v>0</v>
      </c>
      <c r="M21" s="21">
        <v>0</v>
      </c>
      <c r="N21" s="21">
        <v>0</v>
      </c>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1</v>
      </c>
      <c r="AQ21" s="15">
        <f t="shared" si="1"/>
        <v>2</v>
      </c>
      <c r="AR21" s="47">
        <v>59.381100000000004</v>
      </c>
      <c r="AS21" s="47">
        <f t="shared" si="0"/>
        <v>0.24925668797181416</v>
      </c>
      <c r="AT21" s="34"/>
    </row>
    <row r="22" spans="1:46">
      <c r="A22" s="16" t="s">
        <v>37</v>
      </c>
      <c r="B22" s="20">
        <v>1</v>
      </c>
      <c r="C22" s="20">
        <v>1</v>
      </c>
      <c r="D22" s="20">
        <v>1</v>
      </c>
      <c r="E22" s="20">
        <v>0</v>
      </c>
      <c r="F22" s="20">
        <v>0</v>
      </c>
      <c r="G22" s="20">
        <v>0</v>
      </c>
      <c r="H22" s="20">
        <v>0</v>
      </c>
      <c r="I22" s="20">
        <v>0</v>
      </c>
      <c r="J22" s="20">
        <v>0</v>
      </c>
      <c r="K22" s="20">
        <v>0</v>
      </c>
      <c r="L22" s="21">
        <v>1</v>
      </c>
      <c r="M22" s="21">
        <v>0</v>
      </c>
      <c r="N22" s="21">
        <v>0</v>
      </c>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1</v>
      </c>
      <c r="AQ22" s="15">
        <f t="shared" si="1"/>
        <v>4</v>
      </c>
      <c r="AR22" s="47">
        <v>1599.2861</v>
      </c>
      <c r="AS22" s="47">
        <f t="shared" si="0"/>
        <v>6.7131251594423054</v>
      </c>
      <c r="AT22" s="34"/>
    </row>
    <row r="23" spans="1:46">
      <c r="A23" s="16" t="s">
        <v>38</v>
      </c>
      <c r="B23" s="20">
        <v>0</v>
      </c>
      <c r="C23" s="20">
        <v>1</v>
      </c>
      <c r="D23" s="20">
        <v>1</v>
      </c>
      <c r="E23" s="20">
        <v>0</v>
      </c>
      <c r="F23" s="65">
        <v>1</v>
      </c>
      <c r="G23" s="20">
        <v>0</v>
      </c>
      <c r="H23" s="65">
        <v>1</v>
      </c>
      <c r="I23" s="65">
        <v>1</v>
      </c>
      <c r="J23" s="20">
        <v>0</v>
      </c>
      <c r="K23" s="20">
        <v>0</v>
      </c>
      <c r="L23" s="65">
        <v>1</v>
      </c>
      <c r="M23" s="21">
        <v>0</v>
      </c>
      <c r="N23" s="65">
        <v>1</v>
      </c>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5</v>
      </c>
      <c r="AQ23" s="15">
        <f t="shared" si="1"/>
        <v>7</v>
      </c>
      <c r="AR23" s="47">
        <v>267.43020000000001</v>
      </c>
      <c r="AS23" s="47">
        <f t="shared" si="0"/>
        <v>1.1225586241352863</v>
      </c>
      <c r="AT23" s="34" t="s">
        <v>53</v>
      </c>
    </row>
    <row r="24" spans="1:46">
      <c r="A24" s="16" t="s">
        <v>39</v>
      </c>
      <c r="B24" s="20">
        <v>0</v>
      </c>
      <c r="C24" s="20">
        <v>0</v>
      </c>
      <c r="D24" s="20">
        <v>0</v>
      </c>
      <c r="E24" s="20">
        <v>0</v>
      </c>
      <c r="F24" s="20">
        <v>0</v>
      </c>
      <c r="G24" s="20">
        <v>0</v>
      </c>
      <c r="H24" s="20">
        <v>0</v>
      </c>
      <c r="I24" s="20">
        <v>0</v>
      </c>
      <c r="J24" s="20">
        <v>0</v>
      </c>
      <c r="K24" s="20">
        <v>0</v>
      </c>
      <c r="L24" s="21">
        <v>0</v>
      </c>
      <c r="M24" s="21">
        <v>0</v>
      </c>
      <c r="N24" s="21">
        <v>0</v>
      </c>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0</v>
      </c>
      <c r="AQ24" s="15">
        <f t="shared" si="1"/>
        <v>0</v>
      </c>
      <c r="AR24" s="47">
        <v>79.495199999999997</v>
      </c>
      <c r="AS24" s="47">
        <f t="shared" si="0"/>
        <v>0.33368715402134613</v>
      </c>
      <c r="AT24" s="34"/>
    </row>
    <row r="25" spans="1:46">
      <c r="A25" s="16" t="s">
        <v>40</v>
      </c>
      <c r="B25" s="20">
        <v>0</v>
      </c>
      <c r="C25" s="20">
        <v>1</v>
      </c>
      <c r="D25" s="20">
        <v>0</v>
      </c>
      <c r="E25" s="20">
        <v>0</v>
      </c>
      <c r="F25" s="20">
        <v>0</v>
      </c>
      <c r="G25" s="20">
        <v>0</v>
      </c>
      <c r="H25" s="20">
        <v>0</v>
      </c>
      <c r="I25" s="20">
        <v>0</v>
      </c>
      <c r="J25" s="20">
        <v>0</v>
      </c>
      <c r="K25" s="20">
        <v>0</v>
      </c>
      <c r="L25" s="21">
        <v>1</v>
      </c>
      <c r="M25" s="21">
        <v>1</v>
      </c>
      <c r="N25" s="21">
        <v>1</v>
      </c>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3</v>
      </c>
      <c r="AQ25" s="15">
        <f t="shared" si="1"/>
        <v>4</v>
      </c>
      <c r="AR25" s="47">
        <v>7514.8014999999996</v>
      </c>
      <c r="AS25" s="47">
        <f t="shared" si="0"/>
        <v>31.543951402982106</v>
      </c>
      <c r="AT25" s="34"/>
    </row>
    <row r="26" spans="1:46">
      <c r="A26" s="16" t="s">
        <v>41</v>
      </c>
      <c r="B26" s="20">
        <v>0</v>
      </c>
      <c r="C26" s="20">
        <v>1</v>
      </c>
      <c r="D26" s="20">
        <v>1</v>
      </c>
      <c r="E26" s="20">
        <v>0</v>
      </c>
      <c r="F26" s="20">
        <v>0</v>
      </c>
      <c r="G26" s="20">
        <v>0</v>
      </c>
      <c r="H26" s="20">
        <v>0</v>
      </c>
      <c r="I26" s="20">
        <v>0</v>
      </c>
      <c r="J26" s="20">
        <v>0</v>
      </c>
      <c r="K26" s="20">
        <v>0</v>
      </c>
      <c r="L26" s="21">
        <v>1</v>
      </c>
      <c r="M26" s="21">
        <v>0</v>
      </c>
      <c r="N26" s="21">
        <v>0</v>
      </c>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1</v>
      </c>
      <c r="AQ26" s="15">
        <f t="shared" si="1"/>
        <v>3</v>
      </c>
      <c r="AR26" s="47">
        <v>38.216799999999999</v>
      </c>
      <c r="AS26" s="47">
        <f t="shared" si="0"/>
        <v>0.16041792746987216</v>
      </c>
      <c r="AT26" s="34"/>
    </row>
    <row r="27" spans="1:46">
      <c r="A27" s="16" t="s">
        <v>42</v>
      </c>
      <c r="B27" s="20">
        <v>0</v>
      </c>
      <c r="C27" s="20">
        <v>1</v>
      </c>
      <c r="D27" s="20">
        <v>1</v>
      </c>
      <c r="E27" s="20">
        <v>0</v>
      </c>
      <c r="F27" s="20">
        <v>0</v>
      </c>
      <c r="G27" s="20">
        <v>0</v>
      </c>
      <c r="H27" s="20">
        <v>0</v>
      </c>
      <c r="I27" s="20">
        <v>0</v>
      </c>
      <c r="J27" s="20">
        <v>0</v>
      </c>
      <c r="K27" s="20">
        <v>0</v>
      </c>
      <c r="L27" s="21">
        <v>1</v>
      </c>
      <c r="M27" s="21">
        <v>1</v>
      </c>
      <c r="N27" s="21">
        <v>0</v>
      </c>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2</v>
      </c>
      <c r="AQ27" s="15">
        <f t="shared" si="1"/>
        <v>4</v>
      </c>
      <c r="AR27" s="47">
        <v>260.75599999999997</v>
      </c>
      <c r="AS27" s="47">
        <f t="shared" si="0"/>
        <v>1.0945431615240937</v>
      </c>
      <c r="AT27" s="34"/>
    </row>
    <row r="28" spans="1:46" hidden="1">
      <c r="A28" s="16"/>
      <c r="B28" s="17"/>
      <c r="C28" s="17"/>
      <c r="D28" s="17"/>
      <c r="E28" s="17"/>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0</v>
      </c>
      <c r="AQ28" s="15">
        <f t="shared" si="1"/>
        <v>0</v>
      </c>
      <c r="AR28" s="47"/>
      <c r="AS28" s="47">
        <f t="shared" si="0"/>
        <v>0</v>
      </c>
      <c r="AT28" s="34"/>
    </row>
    <row r="29" spans="1:46" hidden="1">
      <c r="A29" s="16"/>
      <c r="B29" s="17"/>
      <c r="C29" s="17"/>
      <c r="D29" s="17"/>
      <c r="E29" s="17"/>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0</v>
      </c>
      <c r="AQ29" s="15">
        <f t="shared" si="1"/>
        <v>0</v>
      </c>
      <c r="AR29" s="47"/>
      <c r="AS29" s="47">
        <f t="shared" si="0"/>
        <v>0</v>
      </c>
      <c r="AT29" s="34"/>
    </row>
    <row r="30" spans="1:46" hidden="1">
      <c r="A30" s="16"/>
      <c r="B30" s="17"/>
      <c r="C30" s="17"/>
      <c r="D30" s="17"/>
      <c r="E30" s="17"/>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0</v>
      </c>
      <c r="AQ30" s="15">
        <f t="shared" si="1"/>
        <v>0</v>
      </c>
      <c r="AR30" s="47"/>
      <c r="AS30" s="47">
        <f t="shared" si="0"/>
        <v>0</v>
      </c>
      <c r="AT30" s="34"/>
    </row>
    <row r="31" spans="1:46" hidden="1">
      <c r="A31" s="16"/>
      <c r="B31" s="17"/>
      <c r="C31" s="17"/>
      <c r="D31" s="17"/>
      <c r="E31" s="17"/>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0</v>
      </c>
      <c r="AQ31" s="15">
        <f t="shared" si="1"/>
        <v>0</v>
      </c>
      <c r="AR31" s="47"/>
      <c r="AS31" s="47">
        <f t="shared" si="0"/>
        <v>0</v>
      </c>
      <c r="AT31" s="34"/>
    </row>
    <row r="32" spans="1:46" hidden="1">
      <c r="A32" s="16"/>
      <c r="B32" s="17"/>
      <c r="C32" s="17"/>
      <c r="D32" s="17"/>
      <c r="E32" s="17"/>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0</v>
      </c>
      <c r="AQ32" s="15">
        <f t="shared" si="1"/>
        <v>0</v>
      </c>
      <c r="AR32" s="47"/>
      <c r="AS32" s="47">
        <f t="shared" si="0"/>
        <v>0</v>
      </c>
      <c r="AT32" s="34"/>
    </row>
    <row r="33" spans="1:46" hidden="1">
      <c r="A33" s="16"/>
      <c r="B33" s="17"/>
      <c r="C33" s="17"/>
      <c r="D33" s="17"/>
      <c r="E33" s="17"/>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0</v>
      </c>
      <c r="AQ33" s="15">
        <f t="shared" si="1"/>
        <v>0</v>
      </c>
      <c r="AR33" s="47"/>
      <c r="AS33" s="47">
        <f t="shared" si="0"/>
        <v>0</v>
      </c>
      <c r="AT33" s="34"/>
    </row>
    <row r="34" spans="1:46" hidden="1">
      <c r="A34" s="16"/>
      <c r="B34" s="17"/>
      <c r="C34" s="17"/>
      <c r="D34" s="17"/>
      <c r="E34" s="17"/>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0</v>
      </c>
      <c r="AQ34" s="15">
        <f t="shared" si="1"/>
        <v>0</v>
      </c>
      <c r="AR34" s="47"/>
      <c r="AS34" s="47">
        <f t="shared" ref="AS34:AS65" si="3">IFERROR(AR34/$AR$102,0)*100</f>
        <v>0</v>
      </c>
      <c r="AT34" s="34"/>
    </row>
    <row r="35" spans="1:46" hidden="1">
      <c r="A35" s="16"/>
      <c r="B35" s="17"/>
      <c r="C35" s="17"/>
      <c r="D35" s="17"/>
      <c r="E35" s="17"/>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0</v>
      </c>
      <c r="AQ35" s="15">
        <f t="shared" si="1"/>
        <v>0</v>
      </c>
      <c r="AR35" s="47"/>
      <c r="AS35" s="47">
        <f t="shared" si="3"/>
        <v>0</v>
      </c>
      <c r="AT35" s="34"/>
    </row>
    <row r="36" spans="1:46" hidden="1">
      <c r="A36" s="16"/>
      <c r="B36" s="17"/>
      <c r="C36" s="17"/>
      <c r="D36" s="17"/>
      <c r="E36" s="17"/>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0</v>
      </c>
      <c r="AQ36" s="15">
        <f t="shared" si="1"/>
        <v>0</v>
      </c>
      <c r="AR36" s="47"/>
      <c r="AS36" s="47">
        <f t="shared" si="3"/>
        <v>0</v>
      </c>
      <c r="AT36" s="34"/>
    </row>
    <row r="37" spans="1:46" hidden="1">
      <c r="A37" s="16"/>
      <c r="B37" s="17"/>
      <c r="C37" s="17"/>
      <c r="D37" s="17"/>
      <c r="E37" s="17"/>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0</v>
      </c>
      <c r="AQ37" s="15">
        <f t="shared" si="1"/>
        <v>0</v>
      </c>
      <c r="AR37" s="47"/>
      <c r="AS37" s="47">
        <f t="shared" si="3"/>
        <v>0</v>
      </c>
      <c r="AT37" s="34"/>
    </row>
    <row r="38" spans="1:46" hidden="1">
      <c r="A38" s="16"/>
      <c r="B38" s="17"/>
      <c r="C38" s="17"/>
      <c r="D38" s="17"/>
      <c r="E38" s="17"/>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0</v>
      </c>
      <c r="AQ38" s="15">
        <f t="shared" si="1"/>
        <v>0</v>
      </c>
      <c r="AR38" s="47"/>
      <c r="AS38" s="47">
        <f t="shared" si="3"/>
        <v>0</v>
      </c>
      <c r="AT38" s="34"/>
    </row>
    <row r="39" spans="1:46" hidden="1">
      <c r="A39" s="16"/>
      <c r="B39" s="17"/>
      <c r="C39" s="17"/>
      <c r="D39" s="17"/>
      <c r="E39" s="17"/>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0</v>
      </c>
      <c r="AQ39" s="15">
        <f t="shared" si="1"/>
        <v>0</v>
      </c>
      <c r="AR39" s="47"/>
      <c r="AS39" s="47">
        <f t="shared" si="3"/>
        <v>0</v>
      </c>
      <c r="AT39" s="34"/>
    </row>
    <row r="40" spans="1:46" hidden="1">
      <c r="A40" s="16"/>
      <c r="B40" s="17"/>
      <c r="C40" s="17"/>
      <c r="D40" s="17"/>
      <c r="E40" s="17"/>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0</v>
      </c>
      <c r="AQ40" s="15">
        <f t="shared" si="1"/>
        <v>0</v>
      </c>
      <c r="AR40" s="47"/>
      <c r="AS40" s="47">
        <f t="shared" si="3"/>
        <v>0</v>
      </c>
      <c r="AT40" s="34"/>
    </row>
    <row r="41" spans="1:46" hidden="1">
      <c r="A41" s="16"/>
      <c r="B41" s="17"/>
      <c r="C41" s="17"/>
      <c r="D41" s="17"/>
      <c r="E41" s="17"/>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0</v>
      </c>
      <c r="AQ41" s="15">
        <f t="shared" si="1"/>
        <v>0</v>
      </c>
      <c r="AR41" s="47"/>
      <c r="AS41" s="47">
        <f t="shared" si="3"/>
        <v>0</v>
      </c>
      <c r="AT41" s="34"/>
    </row>
    <row r="42" spans="1:46" hidden="1">
      <c r="A42" s="16"/>
      <c r="B42" s="17"/>
      <c r="C42" s="17"/>
      <c r="D42" s="17"/>
      <c r="E42" s="17"/>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0</v>
      </c>
      <c r="AQ42" s="15">
        <f t="shared" si="1"/>
        <v>0</v>
      </c>
      <c r="AR42" s="47"/>
      <c r="AS42" s="47">
        <f t="shared" si="3"/>
        <v>0</v>
      </c>
      <c r="AT42" s="34"/>
    </row>
    <row r="43" spans="1:46"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7"/>
      <c r="AS43" s="47">
        <f t="shared" si="3"/>
        <v>0</v>
      </c>
      <c r="AT43" s="34"/>
    </row>
    <row r="44" spans="1:46"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7"/>
      <c r="AS44" s="47">
        <f t="shared" si="3"/>
        <v>0</v>
      </c>
      <c r="AT44" s="34"/>
    </row>
    <row r="45" spans="1:46"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7"/>
      <c r="AS45" s="47">
        <f t="shared" si="3"/>
        <v>0</v>
      </c>
      <c r="AT45" s="34"/>
    </row>
    <row r="46" spans="1:46"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7"/>
      <c r="AS46" s="47">
        <f t="shared" si="3"/>
        <v>0</v>
      </c>
      <c r="AT46" s="34"/>
    </row>
    <row r="47" spans="1:46"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7"/>
      <c r="AS47" s="47">
        <f t="shared" si="3"/>
        <v>0</v>
      </c>
      <c r="AT47" s="34"/>
    </row>
    <row r="48" spans="1:46"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7"/>
      <c r="AS48" s="47">
        <f t="shared" si="3"/>
        <v>0</v>
      </c>
      <c r="AT48" s="34"/>
    </row>
    <row r="49" spans="1:46"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7"/>
      <c r="AS49" s="47">
        <f t="shared" si="3"/>
        <v>0</v>
      </c>
      <c r="AT49" s="34"/>
    </row>
    <row r="50" spans="1:46"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7"/>
      <c r="AS50" s="47">
        <f t="shared" si="3"/>
        <v>0</v>
      </c>
      <c r="AT50" s="34"/>
    </row>
    <row r="51" spans="1:46"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7"/>
      <c r="AS51" s="47">
        <f t="shared" si="3"/>
        <v>0</v>
      </c>
      <c r="AT51" s="34"/>
    </row>
    <row r="52" spans="1:46"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7"/>
      <c r="AS52" s="47">
        <f t="shared" si="3"/>
        <v>0</v>
      </c>
      <c r="AT52" s="34"/>
    </row>
    <row r="53" spans="1:46"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7"/>
      <c r="AS53" s="47">
        <f t="shared" si="3"/>
        <v>0</v>
      </c>
      <c r="AT53" s="34"/>
    </row>
    <row r="54" spans="1:46"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7"/>
      <c r="AS54" s="47">
        <f t="shared" si="3"/>
        <v>0</v>
      </c>
      <c r="AT54" s="34"/>
    </row>
    <row r="55" spans="1:46"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7"/>
      <c r="AS55" s="47">
        <f t="shared" si="3"/>
        <v>0</v>
      </c>
      <c r="AT55" s="34"/>
    </row>
    <row r="56" spans="1:46"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7"/>
      <c r="AS56" s="47">
        <f t="shared" si="3"/>
        <v>0</v>
      </c>
      <c r="AT56" s="34"/>
    </row>
    <row r="57" spans="1:46"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7"/>
      <c r="AS57" s="47">
        <f t="shared" si="3"/>
        <v>0</v>
      </c>
      <c r="AT57" s="34"/>
    </row>
    <row r="58" spans="1:46"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7"/>
      <c r="AS58" s="47">
        <f t="shared" si="3"/>
        <v>0</v>
      </c>
      <c r="AT58" s="34"/>
    </row>
    <row r="59" spans="1:46"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7"/>
      <c r="AS59" s="47">
        <f t="shared" si="3"/>
        <v>0</v>
      </c>
      <c r="AT59" s="34"/>
    </row>
    <row r="60" spans="1:46"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7"/>
      <c r="AS60" s="47">
        <f t="shared" si="3"/>
        <v>0</v>
      </c>
      <c r="AT60" s="34"/>
    </row>
    <row r="61" spans="1:46"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7"/>
      <c r="AS61" s="47">
        <f t="shared" si="3"/>
        <v>0</v>
      </c>
      <c r="AT61" s="34"/>
    </row>
    <row r="62" spans="1:46"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7"/>
      <c r="AS62" s="47">
        <f t="shared" si="3"/>
        <v>0</v>
      </c>
      <c r="AT62" s="34"/>
    </row>
    <row r="63" spans="1:46"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7"/>
      <c r="AS63" s="47">
        <f t="shared" si="3"/>
        <v>0</v>
      </c>
      <c r="AT63" s="34"/>
    </row>
    <row r="64" spans="1:46"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7"/>
      <c r="AS64" s="47">
        <f t="shared" si="3"/>
        <v>0</v>
      </c>
      <c r="AT64" s="34"/>
    </row>
    <row r="65" spans="1:46"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7"/>
      <c r="AS65" s="47">
        <f t="shared" si="3"/>
        <v>0</v>
      </c>
      <c r="AT65" s="34"/>
    </row>
    <row r="66" spans="1:46"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7"/>
      <c r="AS66" s="47">
        <f t="shared" ref="AS66:AS97" si="4">IFERROR(AR66/$AR$102,0)*100</f>
        <v>0</v>
      </c>
      <c r="AT66" s="34"/>
    </row>
    <row r="67" spans="1:46"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7"/>
      <c r="AS67" s="47">
        <f t="shared" si="4"/>
        <v>0</v>
      </c>
      <c r="AT67" s="34"/>
    </row>
    <row r="68" spans="1:46"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7"/>
      <c r="AS68" s="47">
        <f t="shared" si="4"/>
        <v>0</v>
      </c>
      <c r="AT68" s="34"/>
    </row>
    <row r="69" spans="1:46"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7"/>
      <c r="AS69" s="47">
        <f t="shared" si="4"/>
        <v>0</v>
      </c>
      <c r="AT69" s="34"/>
    </row>
    <row r="70" spans="1:46"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7"/>
      <c r="AS70" s="47">
        <f t="shared" si="4"/>
        <v>0</v>
      </c>
      <c r="AT70" s="34"/>
    </row>
    <row r="71" spans="1:46"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7"/>
      <c r="AS71" s="47">
        <f t="shared" si="4"/>
        <v>0</v>
      </c>
      <c r="AT71" s="34"/>
    </row>
    <row r="72" spans="1:46"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7"/>
      <c r="AS72" s="47">
        <f t="shared" si="4"/>
        <v>0</v>
      </c>
      <c r="AT72" s="34"/>
    </row>
    <row r="73" spans="1:46"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7"/>
      <c r="AS73" s="47">
        <f t="shared" si="4"/>
        <v>0</v>
      </c>
      <c r="AT73" s="34"/>
    </row>
    <row r="74" spans="1:46"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7"/>
      <c r="AS74" s="47">
        <f t="shared" si="4"/>
        <v>0</v>
      </c>
      <c r="AT74" s="34"/>
    </row>
    <row r="75" spans="1:46"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7"/>
      <c r="AS75" s="47">
        <f t="shared" si="4"/>
        <v>0</v>
      </c>
      <c r="AT75" s="34"/>
    </row>
    <row r="76" spans="1:46"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7"/>
      <c r="AS76" s="47">
        <f t="shared" si="4"/>
        <v>0</v>
      </c>
      <c r="AT76" s="34"/>
    </row>
    <row r="77" spans="1:46"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7"/>
      <c r="AS77" s="47">
        <f t="shared" si="4"/>
        <v>0</v>
      </c>
      <c r="AT77" s="34"/>
    </row>
    <row r="78" spans="1:46"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7"/>
      <c r="AS78" s="47">
        <f t="shared" si="4"/>
        <v>0</v>
      </c>
      <c r="AT78" s="34"/>
    </row>
    <row r="79" spans="1:46"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7"/>
      <c r="AS79" s="47">
        <f t="shared" si="4"/>
        <v>0</v>
      </c>
      <c r="AT79" s="34"/>
    </row>
    <row r="80" spans="1:46"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7"/>
      <c r="AS80" s="47">
        <f t="shared" si="4"/>
        <v>0</v>
      </c>
      <c r="AT80" s="34"/>
    </row>
    <row r="81" spans="1:46"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7"/>
      <c r="AS81" s="47">
        <f t="shared" si="4"/>
        <v>0</v>
      </c>
      <c r="AT81" s="34"/>
    </row>
    <row r="82" spans="1:46"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7"/>
      <c r="AS82" s="47">
        <f t="shared" si="4"/>
        <v>0</v>
      </c>
      <c r="AT82" s="34"/>
    </row>
    <row r="83" spans="1:46"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7"/>
      <c r="AS83" s="47">
        <f t="shared" si="4"/>
        <v>0</v>
      </c>
      <c r="AT83" s="34"/>
    </row>
    <row r="84" spans="1:46"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7"/>
      <c r="AS84" s="47">
        <f t="shared" si="4"/>
        <v>0</v>
      </c>
      <c r="AT84" s="34"/>
    </row>
    <row r="85" spans="1:46"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7"/>
      <c r="AS85" s="47">
        <f t="shared" si="4"/>
        <v>0</v>
      </c>
      <c r="AT85" s="34"/>
    </row>
    <row r="86" spans="1:46"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7"/>
      <c r="AS86" s="47">
        <f t="shared" si="4"/>
        <v>0</v>
      </c>
      <c r="AT86" s="34"/>
    </row>
    <row r="87" spans="1:46"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7"/>
      <c r="AS87" s="47">
        <f t="shared" si="4"/>
        <v>0</v>
      </c>
      <c r="AT87" s="34"/>
    </row>
    <row r="88" spans="1:46"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7"/>
      <c r="AS88" s="47">
        <f t="shared" si="4"/>
        <v>0</v>
      </c>
      <c r="AT88" s="34"/>
    </row>
    <row r="89" spans="1:46"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7"/>
      <c r="AS89" s="47">
        <f t="shared" si="4"/>
        <v>0</v>
      </c>
      <c r="AT89" s="34"/>
    </row>
    <row r="90" spans="1:46"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7"/>
      <c r="AS90" s="47">
        <f t="shared" si="4"/>
        <v>0</v>
      </c>
      <c r="AT90" s="34"/>
    </row>
    <row r="91" spans="1:46"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7"/>
      <c r="AS91" s="47">
        <f t="shared" si="4"/>
        <v>0</v>
      </c>
      <c r="AT91" s="34"/>
    </row>
    <row r="92" spans="1:46"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7"/>
      <c r="AS92" s="47">
        <f t="shared" si="4"/>
        <v>0</v>
      </c>
      <c r="AT92" s="34"/>
    </row>
    <row r="93" spans="1:46"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7"/>
      <c r="AS93" s="47">
        <f t="shared" si="4"/>
        <v>0</v>
      </c>
      <c r="AT93" s="34"/>
    </row>
    <row r="94" spans="1:46"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7"/>
      <c r="AS94" s="47">
        <f t="shared" si="4"/>
        <v>0</v>
      </c>
      <c r="AT94" s="34"/>
    </row>
    <row r="95" spans="1:46"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7"/>
      <c r="AS95" s="47">
        <f t="shared" si="4"/>
        <v>0</v>
      </c>
      <c r="AT95" s="34"/>
    </row>
    <row r="96" spans="1:46"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7"/>
      <c r="AS96" s="47">
        <f t="shared" si="4"/>
        <v>0</v>
      </c>
      <c r="AT96" s="34"/>
    </row>
    <row r="97" spans="1:47"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7"/>
      <c r="AS97" s="47">
        <f t="shared" si="4"/>
        <v>0</v>
      </c>
      <c r="AT97" s="34"/>
    </row>
    <row r="98" spans="1:47"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7"/>
      <c r="AS98" s="47">
        <f t="shared" ref="AS98:AS101" si="7">IFERROR(AR98/$AR$102,0)*100</f>
        <v>0</v>
      </c>
      <c r="AT98" s="34"/>
    </row>
    <row r="99" spans="1:47"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7"/>
      <c r="AS99" s="47">
        <f t="shared" si="7"/>
        <v>0</v>
      </c>
      <c r="AT99" s="34"/>
    </row>
    <row r="100" spans="1:47"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7"/>
      <c r="AS100" s="47">
        <f t="shared" si="7"/>
        <v>0</v>
      </c>
      <c r="AT100" s="34"/>
    </row>
    <row r="101" spans="1:47"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7"/>
      <c r="AS101" s="47">
        <f t="shared" si="7"/>
        <v>0</v>
      </c>
      <c r="AT101" s="34"/>
    </row>
    <row r="102" spans="1:47">
      <c r="A102" s="14" t="s">
        <v>54</v>
      </c>
      <c r="B102" s="18">
        <f>SUM(B2:B101)</f>
        <v>14</v>
      </c>
      <c r="C102" s="18">
        <f t="shared" ref="C102:AO102" si="8">SUM(C2:C101)</f>
        <v>23</v>
      </c>
      <c r="D102" s="18">
        <f t="shared" si="8"/>
        <v>20</v>
      </c>
      <c r="E102" s="18">
        <f t="shared" si="8"/>
        <v>10</v>
      </c>
      <c r="F102" s="18">
        <f t="shared" si="8"/>
        <v>11</v>
      </c>
      <c r="G102" s="18">
        <f t="shared" si="8"/>
        <v>10</v>
      </c>
      <c r="H102" s="18">
        <f t="shared" si="8"/>
        <v>12</v>
      </c>
      <c r="I102" s="18">
        <f t="shared" si="8"/>
        <v>10</v>
      </c>
      <c r="J102" s="18">
        <f t="shared" si="8"/>
        <v>8</v>
      </c>
      <c r="K102" s="18">
        <f t="shared" si="8"/>
        <v>9</v>
      </c>
      <c r="L102" s="18">
        <f t="shared" si="8"/>
        <v>20</v>
      </c>
      <c r="M102" s="18">
        <f t="shared" si="8"/>
        <v>19</v>
      </c>
      <c r="N102" s="18">
        <f t="shared" si="8"/>
        <v>13</v>
      </c>
      <c r="O102" s="18">
        <f t="shared" si="8"/>
        <v>0</v>
      </c>
      <c r="P102" s="18">
        <f t="shared" si="8"/>
        <v>0</v>
      </c>
      <c r="Q102" s="18">
        <f t="shared" si="8"/>
        <v>0</v>
      </c>
      <c r="R102" s="18">
        <f t="shared" si="8"/>
        <v>0</v>
      </c>
      <c r="S102" s="18">
        <f t="shared" si="8"/>
        <v>0</v>
      </c>
      <c r="T102" s="18">
        <f t="shared" si="8"/>
        <v>0</v>
      </c>
      <c r="U102" s="18">
        <f t="shared" si="8"/>
        <v>0</v>
      </c>
      <c r="V102" s="18">
        <f t="shared" si="8"/>
        <v>0</v>
      </c>
      <c r="W102" s="18">
        <f t="shared" si="8"/>
        <v>0</v>
      </c>
      <c r="X102" s="18">
        <f t="shared" si="8"/>
        <v>0</v>
      </c>
      <c r="Y102" s="18">
        <f t="shared" si="8"/>
        <v>0</v>
      </c>
      <c r="Z102" s="18">
        <f t="shared" si="8"/>
        <v>0</v>
      </c>
      <c r="AA102" s="18">
        <f t="shared" si="8"/>
        <v>0</v>
      </c>
      <c r="AB102" s="18">
        <f t="shared" si="8"/>
        <v>0</v>
      </c>
      <c r="AC102" s="18">
        <f t="shared" si="8"/>
        <v>0</v>
      </c>
      <c r="AD102" s="18">
        <f t="shared" si="8"/>
        <v>0</v>
      </c>
      <c r="AE102" s="18">
        <f t="shared" si="8"/>
        <v>0</v>
      </c>
      <c r="AF102" s="18">
        <f t="shared" si="8"/>
        <v>0</v>
      </c>
      <c r="AG102" s="18">
        <f t="shared" si="8"/>
        <v>0</v>
      </c>
      <c r="AH102" s="18">
        <f t="shared" si="8"/>
        <v>0</v>
      </c>
      <c r="AI102" s="18">
        <f t="shared" si="8"/>
        <v>0</v>
      </c>
      <c r="AJ102" s="18">
        <f t="shared" si="8"/>
        <v>0</v>
      </c>
      <c r="AK102" s="18">
        <f t="shared" si="8"/>
        <v>0</v>
      </c>
      <c r="AL102" s="18">
        <f t="shared" si="8"/>
        <v>0</v>
      </c>
      <c r="AM102" s="18">
        <f t="shared" si="8"/>
        <v>0</v>
      </c>
      <c r="AN102" s="18">
        <f t="shared" si="8"/>
        <v>0</v>
      </c>
      <c r="AO102" s="18">
        <f t="shared" si="8"/>
        <v>0</v>
      </c>
      <c r="AP102" s="15">
        <f t="shared" si="6"/>
        <v>122</v>
      </c>
      <c r="AQ102" s="15">
        <f t="shared" si="5"/>
        <v>179</v>
      </c>
      <c r="AR102" s="48">
        <f>SUM(AR2:AR101)</f>
        <v>23823.272499999999</v>
      </c>
      <c r="AS102" s="48">
        <f>SUM(AS2:AS101)</f>
        <v>99.999999999999986</v>
      </c>
      <c r="AT102" s="34"/>
    </row>
    <row r="103" spans="1:47">
      <c r="A103" s="57" t="s">
        <v>55</v>
      </c>
      <c r="B103" s="57" t="s">
        <v>53</v>
      </c>
      <c r="C103" s="57" t="s">
        <v>53</v>
      </c>
      <c r="D103" s="57" t="s">
        <v>53</v>
      </c>
      <c r="E103" s="57" t="s">
        <v>53</v>
      </c>
      <c r="F103" s="57" t="s">
        <v>53</v>
      </c>
      <c r="G103" s="57" t="s">
        <v>53</v>
      </c>
      <c r="H103" s="57" t="s">
        <v>53</v>
      </c>
      <c r="I103" s="57" t="s">
        <v>53</v>
      </c>
      <c r="J103" s="57" t="s">
        <v>53</v>
      </c>
      <c r="K103" s="57" t="s">
        <v>53</v>
      </c>
      <c r="L103" s="57" t="s">
        <v>53</v>
      </c>
      <c r="M103" s="57" t="s">
        <v>53</v>
      </c>
      <c r="N103" s="57" t="s">
        <v>53</v>
      </c>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9"/>
      <c r="AQ103" s="9"/>
      <c r="AR103" s="49"/>
      <c r="AS103" s="49"/>
      <c r="AT103" s="35"/>
      <c r="AU103" s="35"/>
    </row>
    <row r="104" spans="1:47">
      <c r="A104" s="6" t="s">
        <v>56</v>
      </c>
      <c r="B104" s="6"/>
      <c r="C104" s="6"/>
      <c r="D104" s="6"/>
      <c r="E104" s="6"/>
      <c r="F104" s="6"/>
      <c r="G104" s="6"/>
      <c r="H104" s="6"/>
      <c r="I104" s="6"/>
      <c r="J104" s="6"/>
      <c r="K104" s="6"/>
      <c r="L104" s="6" t="s">
        <v>53</v>
      </c>
      <c r="M104" s="6" t="s">
        <v>53</v>
      </c>
      <c r="N104" s="6"/>
      <c r="O104" s="6" t="s">
        <v>53</v>
      </c>
      <c r="P104" s="6" t="s">
        <v>53</v>
      </c>
      <c r="Q104" s="6" t="s">
        <v>53</v>
      </c>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9"/>
      <c r="AS104" s="49"/>
      <c r="AT104" s="35"/>
      <c r="AU104" s="35"/>
    </row>
    <row r="105" spans="1:47">
      <c r="A105" s="6" t="s">
        <v>57</v>
      </c>
      <c r="B105" s="6" t="s">
        <v>53</v>
      </c>
      <c r="C105" s="6" t="s">
        <v>53</v>
      </c>
      <c r="D105" s="6" t="s">
        <v>53</v>
      </c>
      <c r="E105" s="6" t="s">
        <v>53</v>
      </c>
      <c r="F105" s="6" t="s">
        <v>53</v>
      </c>
      <c r="G105" s="58" t="s">
        <v>53</v>
      </c>
      <c r="H105" s="58" t="s">
        <v>53</v>
      </c>
      <c r="I105" s="58" t="s">
        <v>53</v>
      </c>
      <c r="J105" s="58" t="s">
        <v>53</v>
      </c>
      <c r="K105" s="58" t="s">
        <v>53</v>
      </c>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9"/>
      <c r="AQ105" s="9"/>
      <c r="AR105" s="50"/>
      <c r="AS105" s="50"/>
      <c r="AT105" s="35"/>
      <c r="AU105" s="35"/>
    </row>
    <row r="106" spans="1:47">
      <c r="A106" s="6" t="s">
        <v>58</v>
      </c>
      <c r="B106" s="6"/>
      <c r="C106" s="6"/>
      <c r="D106" s="6"/>
      <c r="E106" s="6" t="s">
        <v>53</v>
      </c>
      <c r="F106" s="6" t="s">
        <v>53</v>
      </c>
      <c r="G106" s="58" t="s">
        <v>53</v>
      </c>
      <c r="H106" s="58" t="s">
        <v>53</v>
      </c>
      <c r="I106" s="58" t="s">
        <v>53</v>
      </c>
      <c r="J106" s="58" t="s">
        <v>53</v>
      </c>
      <c r="K106" s="58" t="s">
        <v>53</v>
      </c>
      <c r="L106" s="58" t="s">
        <v>53</v>
      </c>
      <c r="M106" s="58" t="s">
        <v>53</v>
      </c>
      <c r="N106" s="58" t="s">
        <v>53</v>
      </c>
      <c r="O106" s="58" t="s">
        <v>53</v>
      </c>
      <c r="P106" s="58" t="s">
        <v>53</v>
      </c>
      <c r="Q106" s="58" t="s">
        <v>53</v>
      </c>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9"/>
      <c r="AQ106" s="9"/>
      <c r="AR106" s="50"/>
      <c r="AS106" s="50"/>
      <c r="AT106" s="35"/>
      <c r="AU106" s="35"/>
    </row>
    <row r="107" spans="1:47">
      <c r="A107" s="6" t="s">
        <v>59</v>
      </c>
      <c r="B107" s="6"/>
      <c r="C107" s="6"/>
      <c r="D107" s="6"/>
      <c r="E107" s="6" t="s">
        <v>53</v>
      </c>
      <c r="F107" s="6" t="s">
        <v>53</v>
      </c>
      <c r="G107" s="58" t="s">
        <v>53</v>
      </c>
      <c r="H107" s="58" t="s">
        <v>53</v>
      </c>
      <c r="I107" s="58" t="s">
        <v>53</v>
      </c>
      <c r="J107" s="58"/>
      <c r="K107" s="58"/>
      <c r="L107" s="58" t="s">
        <v>53</v>
      </c>
      <c r="M107" s="58"/>
      <c r="N107" s="58" t="s">
        <v>53</v>
      </c>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9"/>
      <c r="AQ107" s="9"/>
      <c r="AR107" s="50"/>
      <c r="AS107" s="50"/>
      <c r="AT107" s="35"/>
      <c r="AU107" s="35"/>
    </row>
    <row r="108" spans="1:47">
      <c r="A108" s="6" t="s">
        <v>60</v>
      </c>
      <c r="B108" s="6"/>
      <c r="C108" s="6" t="s">
        <v>53</v>
      </c>
      <c r="D108" s="6" t="s">
        <v>53</v>
      </c>
      <c r="E108" s="6"/>
      <c r="F108" s="6"/>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9"/>
      <c r="AQ108" s="9"/>
      <c r="AR108" s="50"/>
      <c r="AS108" s="50"/>
      <c r="AT108" s="35"/>
      <c r="AU108" s="35"/>
    </row>
    <row r="109" spans="1:47">
      <c r="A109" s="59" t="s">
        <v>61</v>
      </c>
      <c r="B109" s="60"/>
      <c r="C109" s="60"/>
      <c r="D109" s="60"/>
      <c r="E109" s="60"/>
      <c r="F109" s="60"/>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9"/>
      <c r="AQ109" s="10"/>
      <c r="AR109" s="50"/>
      <c r="AS109" s="50"/>
      <c r="AT109" s="35"/>
      <c r="AU109" s="35"/>
    </row>
    <row r="110" spans="1:47">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50"/>
      <c r="AS110" s="50"/>
      <c r="AT110" s="35"/>
      <c r="AU110" s="35"/>
    </row>
    <row r="111" spans="1:47">
      <c r="A111" s="36" t="s">
        <v>62</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1"/>
      <c r="AQ111" s="39"/>
      <c r="AR111" s="51"/>
      <c r="AS111" s="51"/>
    </row>
    <row r="112" spans="1:47">
      <c r="A112" s="29" t="s">
        <v>63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1"/>
      <c r="AQ112" s="41"/>
      <c r="AR112" s="52"/>
      <c r="AS112" s="52"/>
    </row>
    <row r="113" spans="1:45">
      <c r="A113" s="92" t="s">
        <v>64</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1"/>
      <c r="AQ113" s="41"/>
      <c r="AR113" s="53"/>
      <c r="AS113" s="53"/>
    </row>
    <row r="114" spans="1:45">
      <c r="A114" s="5" t="s">
        <v>65</v>
      </c>
      <c r="B114" s="90" t="s">
        <v>66</v>
      </c>
      <c r="C114" s="91"/>
      <c r="D114" s="91"/>
      <c r="E114" s="91"/>
      <c r="F114" s="91"/>
      <c r="G114" s="91"/>
      <c r="H114" s="91"/>
      <c r="I114" s="91"/>
      <c r="J114" s="91"/>
      <c r="K114" s="91"/>
      <c r="L114" s="91"/>
      <c r="M114" s="91"/>
      <c r="N114" s="91"/>
      <c r="O114" s="91"/>
      <c r="P114" s="91"/>
      <c r="Q114" s="91"/>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1"/>
      <c r="AQ114" s="10"/>
      <c r="AR114" s="54"/>
      <c r="AS114" s="54"/>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5"/>
      <c r="AS115" s="55"/>
    </row>
    <row r="219" spans="12:12" ht="15" customHeight="1">
      <c r="L219" s="33" t="s">
        <v>67</v>
      </c>
    </row>
  </sheetData>
  <mergeCells count="1">
    <mergeCell ref="B114:Q114"/>
  </mergeCells>
  <phoneticPr fontId="6" type="noConversion"/>
  <conditionalFormatting sqref="A111:F111 B112:F113 B114 A115:F1048576 A1:A110">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F13:AO18 AT16 F20:AO22 H19:AO19 F24:AO101 G23 J23:K23 M23 O23:AO23">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113">
    <cfRule type="beginsWith" dxfId="12" priority="1" operator="beginsWith" text="13">
      <formula>LEFT(A113,LEN("13"))="13"</formula>
    </cfRule>
    <cfRule type="beginsWith" dxfId="11" priority="2" operator="beginsWith" text="12">
      <formula>LEFT(A113,LEN("12"))="12"</formula>
    </cfRule>
    <cfRule type="beginsWith" dxfId="10" priority="3" operator="beginsWith" text="11">
      <formula>LEFT(A113,LEN("11"))="11"</formula>
    </cfRule>
    <cfRule type="beginsWith" dxfId="9" priority="4" operator="beginsWith" text="10">
      <formula>LEFT(A113,LEN("10"))="10"</formula>
    </cfRule>
    <cfRule type="beginsWith" dxfId="8" priority="5" operator="beginsWith" text="09">
      <formula>LEFT(A113,LEN("09"))="09"</formula>
    </cfRule>
    <cfRule type="beginsWith" dxfId="7" priority="6" operator="beginsWith" text="08">
      <formula>LEFT(A113,LEN("08"))="08"</formula>
    </cfRule>
    <cfRule type="beginsWith" dxfId="6" priority="7" operator="beginsWith" text="07">
      <formula>LEFT(A113,LEN("07"))="07"</formula>
    </cfRule>
    <cfRule type="beginsWith" dxfId="5" priority="8" operator="beginsWith" text="06">
      <formula>LEFT(A113,LEN("06"))="06"</formula>
    </cfRule>
    <cfRule type="beginsWith" dxfId="4" priority="9" operator="beginsWith" text="05">
      <formula>LEFT(A113,LEN("05"))="05"</formula>
    </cfRule>
    <cfRule type="beginsWith" dxfId="3" priority="10" operator="beginsWith" text="04">
      <formula>LEFT(A113,LEN("04"))="04"</formula>
    </cfRule>
    <cfRule type="beginsWith" dxfId="2" priority="11" operator="beginsWith" text="03">
      <formula>LEFT(A113,LEN("03"))="03"</formula>
    </cfRule>
    <cfRule type="beginsWith" dxfId="1" priority="12" operator="beginsWith" text="02">
      <formula>LEFT(A113,LEN("02"))="02"</formula>
    </cfRule>
    <cfRule type="beginsWith" dxfId="0" priority="13" operator="beginsWith" text="01">
      <formula>LEFT(A113,LEN("01"))="01"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A19" sqref="A19"/>
    </sheetView>
  </sheetViews>
  <sheetFormatPr defaultColWidth="11.42578125" defaultRowHeight="15"/>
  <cols>
    <col min="1" max="3" width="28.42578125" style="28" customWidth="1"/>
  </cols>
  <sheetData>
    <row r="1" spans="1:3">
      <c r="A1" s="62" t="s">
        <v>68</v>
      </c>
      <c r="B1" s="62" t="s">
        <v>69</v>
      </c>
      <c r="C1" s="62" t="s">
        <v>70</v>
      </c>
    </row>
    <row r="2" spans="1:3">
      <c r="A2" s="27">
        <v>1</v>
      </c>
      <c r="B2" s="27" t="str" cm="1">
        <f t="array" ref="B2:B14">TRANSPOSE(_xlfn._xlws.FILTER('Aptitud final'!1:1,'Aptitud final'!103:103="X"))</f>
        <v>ganaderia_leche</v>
      </c>
      <c r="C2" s="27" t="s">
        <v>11</v>
      </c>
    </row>
    <row r="3" spans="1:3">
      <c r="A3" s="27">
        <f>IF(B3="","",A2+1)</f>
        <v>2</v>
      </c>
      <c r="B3" s="27" t="str">
        <v>piscicultura_cachama</v>
      </c>
      <c r="C3" s="27" t="s">
        <v>11</v>
      </c>
    </row>
    <row r="4" spans="1:3">
      <c r="A4" s="27">
        <f t="shared" ref="A4:A67" si="0">IF(B4="","",A3+1)</f>
        <v>3</v>
      </c>
      <c r="B4" s="27" t="str">
        <v>porcicultura_ceba</v>
      </c>
      <c r="C4" s="27" t="s">
        <v>11</v>
      </c>
    </row>
    <row r="5" spans="1:3">
      <c r="A5" s="27">
        <f t="shared" si="0"/>
        <v>4</v>
      </c>
      <c r="B5" s="27" t="str">
        <v>maiz_amarillo_tradicional</v>
      </c>
      <c r="C5" s="27" t="s">
        <v>11</v>
      </c>
    </row>
    <row r="6" spans="1:3">
      <c r="A6" s="27">
        <f t="shared" si="0"/>
        <v>5</v>
      </c>
      <c r="B6" s="27" t="str">
        <v>maiz_blanco_tradicional</v>
      </c>
      <c r="C6" s="27" t="s">
        <v>11</v>
      </c>
    </row>
    <row r="7" spans="1:3">
      <c r="A7" s="27">
        <f t="shared" si="0"/>
        <v>6</v>
      </c>
      <c r="B7" s="27" t="str">
        <v>maiz_tradicional</v>
      </c>
      <c r="C7" s="27" t="s">
        <v>11</v>
      </c>
    </row>
    <row r="8" spans="1:3">
      <c r="A8" s="27">
        <f t="shared" si="0"/>
        <v>7</v>
      </c>
      <c r="B8" s="27" t="str">
        <v>mango</v>
      </c>
      <c r="C8" s="27" t="s">
        <v>11</v>
      </c>
    </row>
    <row r="9" spans="1:3">
      <c r="A9" s="27">
        <f t="shared" si="0"/>
        <v>8</v>
      </c>
      <c r="B9" s="27" t="str">
        <v>ahuyama</v>
      </c>
      <c r="C9" s="27" t="s">
        <v>11</v>
      </c>
    </row>
    <row r="10" spans="1:3">
      <c r="A10" s="27">
        <f t="shared" si="0"/>
        <v>9</v>
      </c>
      <c r="B10" s="27" t="str">
        <v>platano</v>
      </c>
      <c r="C10" s="27" t="s">
        <v>11</v>
      </c>
    </row>
    <row r="11" spans="1:3">
      <c r="A11" s="27">
        <f t="shared" si="0"/>
        <v>10</v>
      </c>
      <c r="B11" s="27" t="str">
        <v>yuca</v>
      </c>
      <c r="C11" s="27" t="s">
        <v>11</v>
      </c>
    </row>
    <row r="12" spans="1:3">
      <c r="A12" s="27">
        <f t="shared" si="0"/>
        <v>11</v>
      </c>
      <c r="B12" s="27" t="str">
        <v>frijol_cabeza_negra</v>
      </c>
      <c r="C12" s="27" t="s">
        <v>11</v>
      </c>
    </row>
    <row r="13" spans="1:3">
      <c r="A13" s="27">
        <f t="shared" si="0"/>
        <v>12</v>
      </c>
      <c r="B13" s="27" t="str">
        <v>limon_tahiti</v>
      </c>
      <c r="C13" s="27" t="s">
        <v>11</v>
      </c>
    </row>
    <row r="14" spans="1:3">
      <c r="A14" s="27">
        <f t="shared" si="0"/>
        <v>13</v>
      </c>
      <c r="B14" s="27" t="str">
        <v>name</v>
      </c>
      <c r="C14" s="27" t="s">
        <v>11</v>
      </c>
    </row>
    <row r="15" spans="1:3">
      <c r="A15" s="27" t="str">
        <f t="shared" si="0"/>
        <v/>
      </c>
      <c r="B15" s="27"/>
      <c r="C15" s="27"/>
    </row>
    <row r="16" spans="1:3">
      <c r="A16" s="27" t="str">
        <f t="shared" si="0"/>
        <v/>
      </c>
      <c r="B16" s="27"/>
      <c r="C16" s="27"/>
    </row>
    <row r="17" spans="1:3">
      <c r="A17" s="27" t="str">
        <f t="shared" si="0"/>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frijol_cabeza_negra</v>
      </c>
      <c r="C53" t="str">
        <v>Frijol cabeza negra</v>
      </c>
    </row>
    <row r="54" spans="1:3">
      <c r="A54" s="1" t="str">
        <v>agricola</v>
      </c>
      <c r="B54" s="1" t="str">
        <v>frijol_rosado_zaragoza</v>
      </c>
      <c r="C54" t="str">
        <v>Frijol rosado zaragoza</v>
      </c>
    </row>
    <row r="55" spans="1:3">
      <c r="A55" s="1" t="str">
        <v>agricola</v>
      </c>
      <c r="B55" s="1" t="str">
        <v>frijol_voluble</v>
      </c>
      <c r="C55" t="str">
        <v>Frijol voluble</v>
      </c>
    </row>
    <row r="56" spans="1:3">
      <c r="A56" s="1" t="str">
        <v>pecuaria</v>
      </c>
      <c r="B56" s="1" t="str">
        <v>ganaderia_carne</v>
      </c>
      <c r="C56" t="str">
        <v>Ganadería de carne</v>
      </c>
    </row>
    <row r="57" spans="1:3">
      <c r="A57" s="1" t="str">
        <v>pecuaria</v>
      </c>
      <c r="B57" s="1" t="str">
        <v>ganaderia_dp</v>
      </c>
      <c r="C57" t="str">
        <v>Ganadería doble propósito</v>
      </c>
    </row>
    <row r="58" spans="1:3">
      <c r="A58" s="1" t="str">
        <v>pecuaria</v>
      </c>
      <c r="B58" s="1" t="str">
        <v>ganaderia_leche</v>
      </c>
      <c r="C58" t="str">
        <v>Ganadería de leche</v>
      </c>
    </row>
    <row r="59" spans="1:3">
      <c r="A59" s="1" t="str">
        <v>agricola</v>
      </c>
      <c r="B59" s="1" t="str">
        <v>granadilla</v>
      </c>
      <c r="C59" t="str">
        <v>Granadilla</v>
      </c>
    </row>
    <row r="60" spans="1:3">
      <c r="A60" s="1" t="str">
        <v>agricola</v>
      </c>
      <c r="B60" s="1" t="str">
        <v>guandul</v>
      </c>
      <c r="C60" t="str">
        <v>Guandul</v>
      </c>
    </row>
    <row r="61" spans="1:3">
      <c r="A61" s="1" t="str">
        <v>agricola</v>
      </c>
      <c r="B61" s="1" t="str">
        <v>gulupa</v>
      </c>
      <c r="C61" t="str">
        <v>Gulupa</v>
      </c>
    </row>
    <row r="62" spans="1:3">
      <c r="A62" s="1" t="str">
        <v>agricola</v>
      </c>
      <c r="B62" s="1" t="str">
        <v>lechuga_gourmet</v>
      </c>
      <c r="C62" t="str">
        <v>Lechuga gourmet</v>
      </c>
    </row>
    <row r="63" spans="1:3">
      <c r="A63" s="1" t="str">
        <v>agricola</v>
      </c>
      <c r="B63" s="1" t="str">
        <v>limon</v>
      </c>
      <c r="C63" t="str">
        <v>Limón</v>
      </c>
    </row>
    <row r="64" spans="1:3">
      <c r="A64" s="1" t="str">
        <v>agricola</v>
      </c>
      <c r="B64" s="1" t="str">
        <v>limon_tahiti</v>
      </c>
      <c r="C64" t="str">
        <v>Limón Tahití</v>
      </c>
    </row>
    <row r="65" spans="1:3">
      <c r="A65" s="1" t="str">
        <v>agricola</v>
      </c>
      <c r="B65" s="1" t="str">
        <v>maiz</v>
      </c>
      <c r="C65" t="str">
        <v>Maíz</v>
      </c>
    </row>
    <row r="66" spans="1:3">
      <c r="A66" s="1" t="str">
        <v>agricola</v>
      </c>
      <c r="B66" s="1" t="str">
        <v>maiz_amarillo</v>
      </c>
      <c r="C66" t="str">
        <v>Maíz amarillo</v>
      </c>
    </row>
    <row r="67" spans="1:3">
      <c r="A67" s="1" t="str">
        <v>agricola</v>
      </c>
      <c r="B67" s="1" t="str">
        <v>maiz_amarillo_tradicional</v>
      </c>
      <c r="C67" t="str">
        <v>Maíz amarillo  tradicional</v>
      </c>
    </row>
    <row r="68" spans="1:3">
      <c r="A68" s="1" t="str">
        <v>agricola</v>
      </c>
      <c r="B68" s="1" t="str">
        <v>maiz_blanco</v>
      </c>
      <c r="C68" t="str">
        <v>Maíz blanco</v>
      </c>
    </row>
    <row r="69" spans="1:3">
      <c r="A69" s="1" t="str">
        <v>agricola</v>
      </c>
      <c r="B69" s="1" t="str">
        <v>maiz_blanco_tradicional</v>
      </c>
      <c r="C69" t="str">
        <v>Maíz blanco tradicional</v>
      </c>
    </row>
    <row r="70" spans="1:3">
      <c r="A70" s="1" t="str">
        <v>agricola</v>
      </c>
      <c r="B70" s="1" t="str">
        <v>maiz_tecnificado</v>
      </c>
      <c r="C70" t="str">
        <v>Maíz tecnificado</v>
      </c>
    </row>
    <row r="71" spans="1:3">
      <c r="A71" s="1" t="str">
        <v>agricola</v>
      </c>
      <c r="B71" s="1" t="str">
        <v>maiz_tradicional</v>
      </c>
      <c r="C71" t="str">
        <v>Maíz tradicional</v>
      </c>
    </row>
    <row r="72" spans="1:3">
      <c r="A72" s="1" t="str">
        <v>agricola</v>
      </c>
      <c r="B72" s="1" t="str">
        <v>malanga</v>
      </c>
      <c r="C72" t="str">
        <v>Malanga</v>
      </c>
    </row>
    <row r="73" spans="1:3">
      <c r="A73" s="1" t="str">
        <v>agricola</v>
      </c>
      <c r="B73" s="1" t="str">
        <v>mamoncillo</v>
      </c>
      <c r="C73" t="str">
        <v>Mamoncillo</v>
      </c>
    </row>
    <row r="74" spans="1:3">
      <c r="A74" s="1" t="str">
        <v>agricola</v>
      </c>
      <c r="B74" s="1" t="str">
        <v>mango</v>
      </c>
      <c r="C74" t="str">
        <v>Mango</v>
      </c>
    </row>
    <row r="75" spans="1:3">
      <c r="A75" s="1" t="str">
        <v>agricola</v>
      </c>
      <c r="B75" s="1" t="str">
        <v>mango_tommy</v>
      </c>
      <c r="C75" t="str">
        <v>Mango tommy</v>
      </c>
    </row>
    <row r="76" spans="1:3">
      <c r="A76" s="1" t="str">
        <v>agricola</v>
      </c>
      <c r="B76" s="1" t="str">
        <v>maracuya</v>
      </c>
      <c r="C76" t="str">
        <v>Maracuyá</v>
      </c>
    </row>
    <row r="77" spans="1:3">
      <c r="A77" s="1" t="str">
        <v>agricola</v>
      </c>
      <c r="B77" s="1" t="str">
        <v>melon</v>
      </c>
      <c r="C77" t="str">
        <v xml:space="preserve">Melón </v>
      </c>
    </row>
    <row r="78" spans="1:3">
      <c r="A78" s="1" t="str">
        <v>agricola</v>
      </c>
      <c r="B78" s="1" t="str">
        <v>name</v>
      </c>
      <c r="C78" t="str">
        <v>Ñame</v>
      </c>
    </row>
    <row r="79" spans="1:3">
      <c r="A79" s="1" t="str">
        <v>agricola</v>
      </c>
      <c r="B79" s="1" t="str">
        <v>name_espino</v>
      </c>
      <c r="C79" t="str">
        <v>Ñame espino</v>
      </c>
    </row>
    <row r="80" spans="1:3">
      <c r="A80" s="1" t="str">
        <v>agricola</v>
      </c>
      <c r="B80" s="1" t="str">
        <v>naranja_valencia</v>
      </c>
      <c r="C80" t="str">
        <v>Naranja valencia</v>
      </c>
    </row>
    <row r="81" spans="1:3">
      <c r="A81" s="1" t="str">
        <v>pecuaria</v>
      </c>
      <c r="B81" s="1" t="str">
        <v>ovinos</v>
      </c>
      <c r="C81" t="str">
        <v>Ovinos</v>
      </c>
    </row>
    <row r="82" spans="1:3">
      <c r="A82" s="1" t="str">
        <v>agricola</v>
      </c>
      <c r="B82" s="1" t="str">
        <v>palma_aceite</v>
      </c>
      <c r="C82" t="str">
        <v>Palma de aceite</v>
      </c>
    </row>
    <row r="83" spans="1:3">
      <c r="A83" s="1" t="str">
        <v>agricola</v>
      </c>
      <c r="B83" s="1" t="str">
        <v>papa</v>
      </c>
      <c r="C83" t="str">
        <v>Papa</v>
      </c>
    </row>
    <row r="84" spans="1:3">
      <c r="A84" s="1" t="str">
        <v>agricola</v>
      </c>
      <c r="B84" s="1" t="str">
        <v>papa_criolla</v>
      </c>
      <c r="C84" t="str">
        <v>Papa criolla</v>
      </c>
    </row>
    <row r="85" spans="1:3">
      <c r="A85" s="1" t="str">
        <v>agricola</v>
      </c>
      <c r="B85" s="1" t="str">
        <v>papaya</v>
      </c>
      <c r="C85" t="str">
        <v>Papaya</v>
      </c>
    </row>
    <row r="86" spans="1:3">
      <c r="A86" s="1" t="str">
        <v>agricola</v>
      </c>
      <c r="B86" s="1" t="str">
        <v>patilla</v>
      </c>
      <c r="C86" t="str">
        <v>Patilla</v>
      </c>
    </row>
    <row r="87" spans="1:3">
      <c r="A87" s="1" t="str">
        <v>agricola</v>
      </c>
      <c r="B87" s="1" t="str">
        <v>pepino_guiso</v>
      </c>
      <c r="C87" t="str">
        <v>Pepino guiso</v>
      </c>
    </row>
    <row r="88" spans="1:3">
      <c r="A88" s="1" t="str">
        <v>pecuaria</v>
      </c>
      <c r="B88" s="1" t="str">
        <v>piangua</v>
      </c>
      <c r="C88" t="str">
        <v>Piangua</v>
      </c>
    </row>
    <row r="89" spans="1:3">
      <c r="A89" s="1" t="str">
        <v>agricola</v>
      </c>
      <c r="B89" s="1" t="str">
        <v>pimienta</v>
      </c>
      <c r="C89" t="str">
        <v>Pimienta</v>
      </c>
    </row>
    <row r="90" spans="1:3">
      <c r="A90" s="1" t="str">
        <v>agricola</v>
      </c>
      <c r="B90" s="1" t="str">
        <v>piña</v>
      </c>
      <c r="C90" t="str">
        <v>Piña</v>
      </c>
    </row>
    <row r="91" spans="1:3">
      <c r="A91" s="1" t="str">
        <v>pecuaria</v>
      </c>
      <c r="B91" s="1" t="str">
        <v>piscicultura_bocachico</v>
      </c>
      <c r="C91" t="str">
        <v>Piscicultura</v>
      </c>
    </row>
    <row r="92" spans="1:3">
      <c r="A92" s="1" t="str">
        <v>pecuaria</v>
      </c>
      <c r="B92" s="1" t="str">
        <v>piscicultura_cachama</v>
      </c>
      <c r="C92" t="str">
        <v>Piscicultura cachama</v>
      </c>
    </row>
    <row r="93" spans="1:3">
      <c r="A93" s="1" t="str">
        <v>pecuaria</v>
      </c>
      <c r="B93" s="1" t="str">
        <v>piscicultura_cachama_bocachico</v>
      </c>
      <c r="C93" t="str">
        <v>Piscicultura cachama bocachico</v>
      </c>
    </row>
    <row r="94" spans="1:3">
      <c r="A94" s="1" t="str">
        <v>pecuaria</v>
      </c>
      <c r="B94" s="1" t="str">
        <v>piscicultura_tilapia</v>
      </c>
      <c r="C94" t="str">
        <v>P</v>
      </c>
    </row>
    <row r="95" spans="1:3">
      <c r="A95" s="1" t="str">
        <v>pecuaria</v>
      </c>
      <c r="B95" s="1" t="str">
        <v>piscicultura_tilapia_bocachico</v>
      </c>
      <c r="C95">
        <v>0</v>
      </c>
    </row>
    <row r="96" spans="1:3">
      <c r="A96" s="1" t="str">
        <v>pecuaria</v>
      </c>
      <c r="B96" s="1" t="str">
        <v>piscicultura_tilapia_cachama</v>
      </c>
      <c r="C96">
        <v>0</v>
      </c>
    </row>
    <row r="97" spans="1:3">
      <c r="A97" s="1" t="str">
        <v>pecuaria</v>
      </c>
      <c r="B97" s="1" t="str">
        <v>piscicultura_trucha</v>
      </c>
      <c r="C97">
        <v>0</v>
      </c>
    </row>
    <row r="98" spans="1:3">
      <c r="A98" s="1" t="str">
        <v>agricola</v>
      </c>
      <c r="B98" s="1" t="str">
        <v>platano</v>
      </c>
      <c r="C98">
        <v>0</v>
      </c>
    </row>
    <row r="99" spans="1:3">
      <c r="A99" s="1" t="str">
        <v>pecuaria</v>
      </c>
      <c r="B99" s="1" t="str">
        <v>porcicultura_ceba</v>
      </c>
      <c r="C99">
        <v>0</v>
      </c>
    </row>
    <row r="100" spans="1:3">
      <c r="A100" s="1" t="str">
        <v>pecuaria</v>
      </c>
      <c r="B100" s="1" t="str">
        <v>porcicultura_ciclo_completo</v>
      </c>
      <c r="C100">
        <v>0</v>
      </c>
    </row>
    <row r="101" spans="1:3">
      <c r="A101" s="1" t="str">
        <v>pecuaria</v>
      </c>
      <c r="B101" s="1" t="str">
        <v>porcicultura_cria</v>
      </c>
      <c r="C101">
        <v>0</v>
      </c>
    </row>
    <row r="102" spans="1:3">
      <c r="A102" s="1" t="str">
        <v>pecuaria</v>
      </c>
      <c r="B102" s="1" t="str">
        <v>porcicultura_cria_levante</v>
      </c>
      <c r="C102">
        <v>0</v>
      </c>
    </row>
    <row r="103" spans="1:3">
      <c r="A103" s="1" t="str">
        <v>agricola</v>
      </c>
      <c r="B103" s="1" t="str">
        <v>sacha_inchi</v>
      </c>
      <c r="C103">
        <v>0</v>
      </c>
    </row>
    <row r="104" spans="1:3">
      <c r="A104" s="1" t="str">
        <v>agricola</v>
      </c>
      <c r="B104" s="1" t="str">
        <v>sorgo</v>
      </c>
      <c r="C104">
        <v>0</v>
      </c>
    </row>
    <row r="105" spans="1:3">
      <c r="A105" s="1" t="str">
        <v>agricola</v>
      </c>
      <c r="B105" s="1" t="str">
        <v>stevia</v>
      </c>
      <c r="C105">
        <v>0</v>
      </c>
    </row>
    <row r="106" spans="1:3">
      <c r="A106" s="1" t="str">
        <v>agricola</v>
      </c>
      <c r="B106" s="1" t="str">
        <v>tomate_arbol</v>
      </c>
      <c r="C106">
        <v>0</v>
      </c>
    </row>
    <row r="107" spans="1:3">
      <c r="A107" s="1" t="str">
        <v>agricola</v>
      </c>
      <c r="B107" s="1" t="str">
        <v>tomate_cherry</v>
      </c>
      <c r="C107">
        <v>0</v>
      </c>
    </row>
    <row r="108" spans="1:3">
      <c r="A108" s="1" t="str">
        <v>agricola</v>
      </c>
      <c r="B108" s="1" t="str">
        <v>tomate_mesa</v>
      </c>
      <c r="C108">
        <v>0</v>
      </c>
    </row>
    <row r="109" spans="1:3">
      <c r="A109" s="1" t="str">
        <v>agricola</v>
      </c>
      <c r="B109" s="1" t="str">
        <v>uchuva</v>
      </c>
      <c r="C109">
        <v>0</v>
      </c>
    </row>
    <row r="110" spans="1:3">
      <c r="A110" s="1" t="str">
        <v>agricola</v>
      </c>
      <c r="B110" s="1" t="str">
        <v>yuca</v>
      </c>
      <c r="C110">
        <v>0</v>
      </c>
    </row>
    <row r="111" spans="1:3">
      <c r="A111" s="1" t="str">
        <v>agricola</v>
      </c>
      <c r="B111" s="1" t="str">
        <v>yuca_industrial</v>
      </c>
      <c r="C111">
        <v>0</v>
      </c>
    </row>
    <row r="112" spans="1:3">
      <c r="A112" s="1" t="str">
        <v>agricola</v>
      </c>
      <c r="B112" s="1" t="str">
        <v>yuca_maiz</v>
      </c>
      <c r="C112">
        <v>0</v>
      </c>
    </row>
    <row r="113" spans="1:3">
      <c r="A113" s="1" t="str">
        <v>agricola</v>
      </c>
      <c r="B113" s="1" t="str">
        <v>yuca_maiz_ahuyama</v>
      </c>
      <c r="C113">
        <v>0</v>
      </c>
    </row>
    <row r="114" spans="1:3">
      <c r="A114" s="1" t="str">
        <v>agricola</v>
      </c>
      <c r="B114" s="1" t="str">
        <v>yuca_maiz_name</v>
      </c>
      <c r="C114">
        <v>0</v>
      </c>
    </row>
    <row r="115" spans="1:3">
      <c r="A115" s="1" t="str">
        <v>agricola</v>
      </c>
      <c r="B115" s="1" t="str">
        <v>yuca_maiz_name_patilla</v>
      </c>
      <c r="C115">
        <v>0</v>
      </c>
    </row>
    <row r="116" spans="1:3">
      <c r="A116" s="1" t="str">
        <v>agricola</v>
      </c>
      <c r="B116" s="1" t="str">
        <v>yuca_maiz_patilla</v>
      </c>
      <c r="C116">
        <v>0</v>
      </c>
    </row>
    <row r="117" spans="1:3">
      <c r="A117" s="1" t="str">
        <v>agricola</v>
      </c>
      <c r="B117" s="1" t="str">
        <v>zanahoria</v>
      </c>
      <c r="C117">
        <v>0</v>
      </c>
    </row>
    <row r="118" spans="1:3">
      <c r="A118" s="1" t="str">
        <v>agricola</v>
      </c>
      <c r="B118" s="1" t="str">
        <v>patilla_melon</v>
      </c>
      <c r="C118">
        <v>0</v>
      </c>
    </row>
    <row r="119" spans="1:3">
      <c r="A119" s="1" t="str">
        <v>agricola</v>
      </c>
      <c r="B119" s="1" t="str">
        <v>tabaco</v>
      </c>
      <c r="C119">
        <v>0</v>
      </c>
    </row>
    <row r="120" spans="1:3">
      <c r="A120" s="1" t="str">
        <v>agricola</v>
      </c>
      <c r="B120" s="1" t="str">
        <v>ajonjoli</v>
      </c>
      <c r="C120">
        <v>0</v>
      </c>
    </row>
    <row r="121" spans="1:3">
      <c r="A121" s="1" t="str">
        <v>agricola</v>
      </c>
      <c r="B121" s="1" t="str">
        <v>mamoncillo</v>
      </c>
      <c r="C121">
        <v>0</v>
      </c>
    </row>
    <row r="122" spans="1:3">
      <c r="A122" s="1" t="str">
        <v>agricola</v>
      </c>
      <c r="B122" s="1" t="str">
        <v>yuca_name</v>
      </c>
      <c r="C122">
        <v>0</v>
      </c>
    </row>
    <row r="123" spans="1:3">
      <c r="A123" s="1" t="str">
        <v>agricola</v>
      </c>
      <c r="B123" s="1" t="str">
        <v>hierbabuena</v>
      </c>
      <c r="C123">
        <v>0</v>
      </c>
    </row>
    <row r="124" spans="1:3">
      <c r="A124" s="1" t="str">
        <v>agricola</v>
      </c>
      <c r="B124" s="1">
        <v>0</v>
      </c>
      <c r="C124">
        <v>0</v>
      </c>
    </row>
    <row r="125" spans="1:3">
      <c r="A125" s="1" t="str">
        <v>agricola</v>
      </c>
      <c r="B125" s="1">
        <v>0</v>
      </c>
      <c r="C125">
        <v>0</v>
      </c>
    </row>
    <row r="126" spans="1:3">
      <c r="A126" s="1" t="str">
        <v>agricola</v>
      </c>
      <c r="B126" s="1">
        <v>0</v>
      </c>
      <c r="C126">
        <v>0</v>
      </c>
    </row>
    <row r="127" spans="1:3">
      <c r="A127" s="1" t="str">
        <v>agricola</v>
      </c>
      <c r="B127" s="1">
        <v>0</v>
      </c>
      <c r="C127">
        <v>0</v>
      </c>
    </row>
    <row r="128" spans="1:3">
      <c r="A128" s="1">
        <v>0</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2025-04-11T22:28:17Z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43497800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