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1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mnum\OneDrive\Escritorio\ANT 2025\5. MUNICIPIOS 2025\1. MERCADOS\1. ESCRITURA-DTS\5.SEPTIEMBRE\BELÉN\"/>
    </mc:Choice>
  </mc:AlternateContent>
  <xr:revisionPtr revIDLastSave="7" documentId="13_ncr:1_{4F836007-C12B-4CC3-9ED8-4B9630CB9A40}" xr6:coauthVersionLast="47" xr6:coauthVersionMax="47" xr10:uidLastSave="{CF2BA06A-700A-4F48-9980-7573E0959A74}"/>
  <bookViews>
    <workbookView xWindow="-120" yWindow="-120" windowWidth="20730" windowHeight="11040" firstSheet="6" activeTab="6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0" hidden="1">'4.1.2. CONDICIONES COMERCIALES'!#REF!</definedName>
    <definedName name="_xlnm._FilterDatabase" localSheetId="1" hidden="1">'4.1.2. CONDICIONES COMERCIALES'!$B$2:$H$12</definedName>
    <definedName name="_xlnm._FilterDatabase" localSheetId="2" hidden="1">'4.2.4. AGENTES COMERCIALES 1'!#REF!</definedName>
    <definedName name="_xlnm._FilterDatabase" localSheetId="3" hidden="1">'4.2.5. AGENTES COMERCIALES 2'!$B$4:$G$13</definedName>
    <definedName name="_xlnm._FilterDatabase" localSheetId="5" hidden="1">'4.3.2. PRECIOS PAGAD PRODUCTOR'!$B$2:$G$12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0" i="9" l="1" a="1"/>
  <c r="G30" i="9"/>
  <c r="G31" i="9" a="1"/>
  <c r="G31" i="9"/>
  <c r="G32" i="9" a="1"/>
  <c r="G32" i="9"/>
  <c r="G33" i="9" a="1"/>
  <c r="G33" i="9"/>
  <c r="G34" i="9" a="1"/>
  <c r="G34" i="9"/>
  <c r="C31" i="9"/>
  <c r="D31" i="9"/>
  <c r="E31" i="9"/>
  <c r="F31" i="9"/>
  <c r="C32" i="9"/>
  <c r="D32" i="9"/>
  <c r="E32" i="9"/>
  <c r="F32" i="9"/>
  <c r="C33" i="9"/>
  <c r="D33" i="9"/>
  <c r="E33" i="9"/>
  <c r="F33" i="9"/>
  <c r="C34" i="9"/>
  <c r="D34" i="9"/>
  <c r="E34" i="9"/>
  <c r="F34" i="9"/>
  <c r="D30" i="9"/>
  <c r="E30" i="9"/>
  <c r="F30" i="9"/>
  <c r="C30" i="9"/>
  <c r="C24" i="9"/>
  <c r="D24" i="9"/>
  <c r="E24" i="9"/>
  <c r="F24" i="9"/>
  <c r="C25" i="9"/>
  <c r="G25" i="9" s="1" a="1"/>
  <c r="G25" i="9" s="1"/>
  <c r="D25" i="9"/>
  <c r="E25" i="9"/>
  <c r="F25" i="9"/>
  <c r="C26" i="9"/>
  <c r="D26" i="9"/>
  <c r="E26" i="9"/>
  <c r="F26" i="9"/>
  <c r="C27" i="9"/>
  <c r="D27" i="9"/>
  <c r="E27" i="9"/>
  <c r="F27" i="9"/>
  <c r="C28" i="9"/>
  <c r="D28" i="9"/>
  <c r="G28" i="9" s="1" a="1"/>
  <c r="G28" i="9" s="1"/>
  <c r="E28" i="9"/>
  <c r="F28" i="9"/>
  <c r="C29" i="9"/>
  <c r="D29" i="9"/>
  <c r="G29" i="9" s="1" a="1"/>
  <c r="G29" i="9" s="1"/>
  <c r="E29" i="9"/>
  <c r="F29" i="9"/>
  <c r="D23" i="9"/>
  <c r="E23" i="9"/>
  <c r="F23" i="9"/>
  <c r="C23" i="9"/>
  <c r="H3" i="9"/>
  <c r="H10" i="8"/>
  <c r="H9" i="8"/>
  <c r="H8" i="8"/>
  <c r="H7" i="8"/>
  <c r="H6" i="8"/>
  <c r="H5" i="8"/>
  <c r="G6" i="8"/>
  <c r="G27" i="9" a="1"/>
  <c r="G27" i="9" s="1"/>
  <c r="G26" i="9" a="1"/>
  <c r="G26" i="9" s="1"/>
  <c r="G24" i="9" a="1"/>
  <c r="G24" i="9" s="1"/>
  <c r="G23" i="9" a="1"/>
  <c r="G23" i="9" s="1"/>
  <c r="H11" i="9"/>
  <c r="H12" i="9"/>
  <c r="H13" i="9"/>
  <c r="H14" i="9"/>
  <c r="H15" i="9"/>
  <c r="H3" i="8"/>
  <c r="H4" i="8"/>
  <c r="H11" i="8"/>
  <c r="H12" i="8"/>
  <c r="H13" i="8"/>
  <c r="H14" i="8"/>
  <c r="H15" i="8"/>
  <c r="G3" i="8"/>
  <c r="G10" i="8"/>
  <c r="G7" i="8"/>
  <c r="G8" i="8"/>
  <c r="G4" i="8"/>
  <c r="G9" i="8"/>
  <c r="G11" i="8"/>
  <c r="G12" i="8"/>
  <c r="G13" i="8"/>
  <c r="G14" i="8"/>
  <c r="G15" i="8"/>
  <c r="G5" i="8"/>
  <c r="M13" i="7"/>
  <c r="M14" i="7"/>
  <c r="M15" i="7"/>
  <c r="M16" i="7"/>
  <c r="M17" i="7"/>
  <c r="M18" i="7"/>
  <c r="J16" i="6"/>
  <c r="J13" i="6"/>
  <c r="J6" i="6"/>
  <c r="J7" i="6"/>
  <c r="J8" i="6"/>
  <c r="J9" i="6"/>
  <c r="J10" i="6"/>
  <c r="J11" i="6"/>
  <c r="J18" i="6"/>
  <c r="H4" i="9"/>
  <c r="M6" i="7" l="1"/>
  <c r="M7" i="7"/>
  <c r="M8" i="7"/>
  <c r="M9" i="7"/>
  <c r="M10" i="7"/>
  <c r="M11" i="7"/>
  <c r="M12" i="7"/>
  <c r="M5" i="7"/>
  <c r="J14" i="6"/>
  <c r="J15" i="6"/>
  <c r="J5" i="6"/>
  <c r="J12" i="6"/>
  <c r="J17" i="6" l="1"/>
  <c r="H5" i="9" l="1"/>
  <c r="H6" i="9"/>
  <c r="H7" i="9"/>
  <c r="H8" i="9"/>
  <c r="H9" i="9"/>
  <c r="H10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<sst xmlns="http://schemas.openxmlformats.org/spreadsheetml/2006/main" count="404" uniqueCount="154">
  <si>
    <r>
      <t xml:space="preserve">Tabla 1. </t>
    </r>
    <r>
      <rPr>
        <sz val="10"/>
        <color rgb="FF000000"/>
        <rFont val="Arial"/>
        <family val="2"/>
      </rPr>
      <t>Organizaciones de la Agricultura Familiar (OAF) participantes de los encuentros territoriales en el municipio de Belén</t>
    </r>
  </si>
  <si>
    <t>Nombre y sigla asociación</t>
  </si>
  <si>
    <t>Principales productos comercializados</t>
  </si>
  <si>
    <t>No. de familias asociadas</t>
  </si>
  <si>
    <t>Servicios que presta la OAF</t>
  </si>
  <si>
    <t>Asociación de productores y comercializadores de papa ASPROPABELEN</t>
  </si>
  <si>
    <t>Cebolla bulbo, Cebolla larga, Papa criolla, Papa pastusa, Zanahoria</t>
  </si>
  <si>
    <t>Comercialización colectiva</t>
  </si>
  <si>
    <t>Cooperativa lechera de Belén LTDA</t>
  </si>
  <si>
    <t>Leche</t>
  </si>
  <si>
    <t xml:space="preserve"> Capacitación o formación, Comercialización colectiva</t>
  </si>
  <si>
    <t>Asociación de apicultores y productores de Belén APIBELEN</t>
  </si>
  <si>
    <t>Miel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</si>
  <si>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</si>
  <si>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Belén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</si>
  <si>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</si>
  <si>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</si>
  <si>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</si>
  <si>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</si>
  <si>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</si>
  <si>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</si>
  <si>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</si>
  <si>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Cebolla bulbo</t>
  </si>
  <si>
    <t>Bulto de 50 kilogramos</t>
  </si>
  <si>
    <t>Intermediarios 20%, Plaza de mercado local 80%</t>
  </si>
  <si>
    <t>No</t>
  </si>
  <si>
    <t>Contado</t>
  </si>
  <si>
    <t>Finca 20%, Cabecera municipal Belén 80%</t>
  </si>
  <si>
    <t>Cebolla larga</t>
  </si>
  <si>
    <t>Rollos de 25 kilogramos</t>
  </si>
  <si>
    <t>Minorista 100%</t>
  </si>
  <si>
    <t>Si</t>
  </si>
  <si>
    <t>Cabecera municipal Belén 100%</t>
  </si>
  <si>
    <t>Papa criolla</t>
  </si>
  <si>
    <t>Intermediarios 50%, Plaza de mercado local 50%</t>
  </si>
  <si>
    <t>Finca 50%, Cabecera municipal Belén 50%</t>
  </si>
  <si>
    <t>Papa pastusa</t>
  </si>
  <si>
    <t>Plaza de mercado local 100%</t>
  </si>
  <si>
    <t>Zanahoria</t>
  </si>
  <si>
    <t>Cantina de 40 litros</t>
  </si>
  <si>
    <t>Intermediarios 100%</t>
  </si>
  <si>
    <t>Crédito</t>
  </si>
  <si>
    <t>Finca 100%</t>
  </si>
  <si>
    <t>Botella de 750 mililitros</t>
  </si>
  <si>
    <t>Intermediarios 50%, Consumidor final 40%, Mercados campesinos 10%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</si>
  <si>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Belén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</si>
  <si>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</si>
  <si>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</si>
  <si>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</si>
  <si>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</si>
  <si>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</si>
  <si>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Plaza de mercado</t>
  </si>
  <si>
    <t>Minorista</t>
  </si>
  <si>
    <t>Arveja, Maíz amarillo tradicional, Zanahoria</t>
  </si>
  <si>
    <t>Cabecera municipal Belén</t>
  </si>
  <si>
    <t>Veredas del municipio de Belén, Duitama</t>
  </si>
  <si>
    <t>La placita</t>
  </si>
  <si>
    <t>Supermercado</t>
  </si>
  <si>
    <t>Cebolla bulbo, Miel</t>
  </si>
  <si>
    <t>Duitama, Sogamoso</t>
  </si>
  <si>
    <t>Supermercado San Luis</t>
  </si>
  <si>
    <t>Cebolla larga, Papa criolla, Papa pastusa</t>
  </si>
  <si>
    <t>Veredas del municipio de Belén, Sogamoso</t>
  </si>
  <si>
    <t>La canasta boyacence</t>
  </si>
  <si>
    <t>Lechuga</t>
  </si>
  <si>
    <t>Sogamoso</t>
  </si>
  <si>
    <t>Brangus carnes</t>
  </si>
  <si>
    <t>Cerdo</t>
  </si>
  <si>
    <t>Duitama</t>
  </si>
  <si>
    <t>La despensa del shef l&amp;e</t>
  </si>
  <si>
    <t>Huevo, Trucha</t>
  </si>
  <si>
    <t>Veredas del municipio de Belén, Paipa</t>
  </si>
  <si>
    <t>Lácteos Nazareth SAS</t>
  </si>
  <si>
    <t>Pocesador/Agroindustria</t>
  </si>
  <si>
    <t>Veredas del municipio de Belén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</si>
  <si>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Belén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</si>
  <si>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</si>
  <si>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</si>
  <si>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</si>
  <si>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</si>
  <si>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</si>
  <si>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</si>
  <si>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Arveja</t>
  </si>
  <si>
    <t>Semanal</t>
  </si>
  <si>
    <t>Plaza de mercado Duitama</t>
  </si>
  <si>
    <t>Maíz amarillo tradicional</t>
  </si>
  <si>
    <t>Centro de acopio de la cabecera municipal</t>
  </si>
  <si>
    <t>Plaza de mercado Duitama y Sogamoso</t>
  </si>
  <si>
    <t>Quincenal</t>
  </si>
  <si>
    <t>Rollo de 30 kilogramos</t>
  </si>
  <si>
    <t>Plaza de mercado Sogamoso</t>
  </si>
  <si>
    <t>Supermercado de la cabecera municipal</t>
  </si>
  <si>
    <t>Bolsas por docenas</t>
  </si>
  <si>
    <t>Kilogramo en pie</t>
  </si>
  <si>
    <t>Huevo</t>
  </si>
  <si>
    <t>Cubeta por 30 unidades</t>
  </si>
  <si>
    <t>Trucha</t>
  </si>
  <si>
    <t>Kilogramo</t>
  </si>
  <si>
    <t>Diario</t>
  </si>
  <si>
    <t>Finca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</si>
  <si>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</si>
  <si>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</si>
  <si>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</si>
  <si>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</si>
  <si>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</si>
  <si>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</si>
  <si>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</si>
  <si>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</si>
  <si>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</si>
  <si>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</si>
  <si>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</si>
  <si>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</si>
  <si>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10Lf-30 El Bosque</t>
  </si>
  <si>
    <t xml:space="preserve"> Intermediario, Plaza de mercado local</t>
  </si>
  <si>
    <t>Finca 10%, Cabecera municipal Belén 90%</t>
  </si>
  <si>
    <t>Cebolla junca</t>
  </si>
  <si>
    <t>Rollo de 25 kilogramos</t>
  </si>
  <si>
    <t>Cabecera municipal  Belén 100%</t>
  </si>
  <si>
    <t>Maíz amarillo tradicional 1 (mazorca)</t>
  </si>
  <si>
    <t>Plaza de mercado local</t>
  </si>
  <si>
    <t>Avicultura de postura (huevo)</t>
  </si>
  <si>
    <t>Consumidor final</t>
  </si>
  <si>
    <t>Piscicultura trucha</t>
  </si>
  <si>
    <t>06La-55 El Bosque, Molino, Rincon</t>
  </si>
  <si>
    <t>Canastilla por docena de 10 kilogramos</t>
  </si>
  <si>
    <t>Ganadería de leche</t>
  </si>
  <si>
    <t>Intermediarios</t>
  </si>
  <si>
    <t>Porcicultura de cría (cerdo en pie)</t>
  </si>
  <si>
    <t>Porcicultura de levante y ceba (cerdo en pie)</t>
  </si>
  <si>
    <t>10Mf2s1-30 Tiriquita</t>
  </si>
  <si>
    <t>12LgL-17 Tuate</t>
  </si>
  <si>
    <t>Apicultura (miel)</t>
  </si>
  <si>
    <t>Consumidor final, Mercados campesinos</t>
  </si>
  <si>
    <t>Finca 80%, Cabecera municipal Belén 20%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</si>
  <si>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</si>
  <si>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 ($/kg)</t>
  </si>
  <si>
    <t>Precio máximo ($/kg)</t>
  </si>
  <si>
    <t>Precio actual($/kg)</t>
  </si>
  <si>
    <t>Variación</t>
  </si>
  <si>
    <t>Maíz amarillo tradicional 1</t>
  </si>
  <si>
    <t>OK</t>
  </si>
  <si>
    <t>ok</t>
  </si>
  <si>
    <t xml:space="preserve">Línea productiva </t>
  </si>
  <si>
    <t>Promedio</t>
  </si>
  <si>
    <t>Verificar</t>
  </si>
  <si>
    <t>Ganaderia de leche</t>
  </si>
  <si>
    <t>Apicultura (miel)**</t>
  </si>
  <si>
    <t>Avicultura de postura (huevo)**</t>
  </si>
  <si>
    <t>Porcicultura (de cría) (de levante y ceba) (cerdo, kilogramo en pie)**</t>
  </si>
  <si>
    <t>*No se presentan precios históricos</t>
  </si>
  <si>
    <t>Precio a escala municipal</t>
  </si>
  <si>
    <t>Precio a escala departamental</t>
  </si>
  <si>
    <t>Precios a escala nacional</t>
  </si>
  <si>
    <t>**Precios gremios ( Ministerio de Agricultura y Desarrollo Rural CPAA-MADR, Fenavi, Porkcolombia)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</si>
</sst>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0.0"/>
    <numFmt numFmtId="170" formatCode="_-* #,##0.000_-;\-* #,##0.000_-;_-* &quot;-&quot;??_-;_-@_-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68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167" fontId="7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5" fillId="6" borderId="1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0" fillId="9" borderId="4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/>
    </xf>
    <xf numFmtId="0" fontId="11" fillId="10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165" fontId="4" fillId="0" borderId="1" xfId="1" applyNumberFormat="1" applyFont="1" applyFill="1" applyBorder="1"/>
    <xf numFmtId="0" fontId="4" fillId="0" borderId="1" xfId="0" applyFont="1" applyBorder="1" applyAlignment="1">
      <alignment horizontal="center" vertical="center"/>
    </xf>
    <xf numFmtId="0" fontId="9" fillId="6" borderId="8" xfId="0" applyFont="1" applyFill="1" applyBorder="1" applyAlignment="1">
      <alignment horizontal="center"/>
    </xf>
    <xf numFmtId="165" fontId="4" fillId="0" borderId="1" xfId="1" applyNumberFormat="1" applyFont="1" applyFill="1" applyBorder="1" applyAlignment="1">
      <alignment vertical="center"/>
    </xf>
    <xf numFmtId="165" fontId="4" fillId="0" borderId="0" xfId="1" applyNumberFormat="1" applyFont="1" applyFill="1" applyBorder="1"/>
    <xf numFmtId="0" fontId="3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wrapText="1"/>
    </xf>
    <xf numFmtId="0" fontId="10" fillId="0" borderId="1" xfId="0" applyFont="1" applyBorder="1" applyAlignment="1">
      <alignment horizontal="center"/>
    </xf>
    <xf numFmtId="9" fontId="3" fillId="4" borderId="1" xfId="0" applyNumberFormat="1" applyFont="1" applyFill="1" applyBorder="1" applyAlignment="1">
      <alignment horizontal="center" vertical="center" wrapText="1"/>
    </xf>
    <xf numFmtId="165" fontId="3" fillId="4" borderId="1" xfId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5" fontId="18" fillId="0" borderId="0" xfId="1" applyNumberFormat="1" applyFont="1" applyBorder="1"/>
    <xf numFmtId="0" fontId="10" fillId="0" borderId="1" xfId="0" applyFont="1" applyBorder="1" applyAlignment="1">
      <alignment horizontal="center" vertical="center"/>
    </xf>
    <xf numFmtId="43" fontId="4" fillId="0" borderId="1" xfId="10" applyFont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top" wrapText="1"/>
    </xf>
    <xf numFmtId="168" fontId="4" fillId="0" borderId="1" xfId="0" applyNumberFormat="1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/>
    </xf>
    <xf numFmtId="165" fontId="4" fillId="4" borderId="1" xfId="1" applyNumberFormat="1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69" fontId="3" fillId="0" borderId="1" xfId="0" applyNumberFormat="1" applyFont="1" applyBorder="1" applyAlignment="1">
      <alignment horizontal="center" vertical="center"/>
    </xf>
    <xf numFmtId="165" fontId="4" fillId="0" borderId="10" xfId="1" applyNumberFormat="1" applyFont="1" applyFill="1" applyBorder="1" applyAlignment="1">
      <alignment vertical="center"/>
    </xf>
    <xf numFmtId="43" fontId="4" fillId="0" borderId="1" xfId="1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9" fontId="3" fillId="5" borderId="1" xfId="0" applyNumberFormat="1" applyFont="1" applyFill="1" applyBorder="1" applyAlignment="1">
      <alignment horizontal="center" vertical="center"/>
    </xf>
    <xf numFmtId="43" fontId="4" fillId="5" borderId="1" xfId="10" applyFont="1" applyFill="1" applyBorder="1" applyAlignment="1">
      <alignment horizontal="center" vertical="center"/>
    </xf>
    <xf numFmtId="165" fontId="4" fillId="12" borderId="1" xfId="1" applyNumberFormat="1" applyFont="1" applyFill="1" applyBorder="1"/>
    <xf numFmtId="169" fontId="3" fillId="9" borderId="1" xfId="0" applyNumberFormat="1" applyFont="1" applyFill="1" applyBorder="1" applyAlignment="1">
      <alignment horizontal="center" vertical="center"/>
    </xf>
    <xf numFmtId="170" fontId="4" fillId="0" borderId="1" xfId="10" applyNumberFormat="1" applyFont="1" applyBorder="1" applyAlignment="1">
      <alignment horizontal="center" vertical="center"/>
    </xf>
    <xf numFmtId="170" fontId="4" fillId="0" borderId="1" xfId="1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0" fillId="5" borderId="1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/>
    </xf>
    <xf numFmtId="43" fontId="4" fillId="13" borderId="1" xfId="1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wrapText="1"/>
    </xf>
    <xf numFmtId="0" fontId="11" fillId="0" borderId="2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10" borderId="1" xfId="0" applyFont="1" applyFill="1" applyBorder="1" applyAlignment="1">
      <alignment horizontal="center" vertical="center" wrapText="1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7" fillId="11" borderId="1" xfId="0" applyFont="1" applyFill="1" applyBorder="1" applyAlignment="1">
      <alignment horizontal="center" vertical="center" wrapText="1"/>
    </xf>
  </cellXfs>
  <cellStyles count="16">
    <cellStyle name="Millares" xfId="10" builtinId="3"/>
    <cellStyle name="Moneda" xfId="1" builtinId="4"/>
    <cellStyle name="Moneda 2" xfId="6" xr:uid="{00000000-0005-0000-0000-000001000000}"/>
    <cellStyle name="Moneda 2 2" xfId="7" xr:uid="{00000000-0005-0000-0000-000002000000}"/>
    <cellStyle name="Moneda 2 3" xfId="9" xr:uid="{2B774ADA-9EF1-4E48-912F-71AF5F5A9F4C}"/>
    <cellStyle name="Moneda 2 3 2" xfId="14" xr:uid="{F8E41CC6-F290-4413-A53A-9D0E0DF303F4}"/>
    <cellStyle name="Moneda 2 4" xfId="12" xr:uid="{6980F122-1AFA-4F92-94D5-8D7A7DC0DAF2}"/>
    <cellStyle name="Moneda 3" xfId="8" xr:uid="{3C25F54D-7224-4E25-9F10-E16208A9DD8B}"/>
    <cellStyle name="Moneda 3 2" xfId="13" xr:uid="{8862CBB4-ECFC-4DD7-AC55-23751B718E06}"/>
    <cellStyle name="Moneda 4" xfId="11" xr:uid="{B3DA166D-79B8-42E1-A6D7-50452F646C57}"/>
    <cellStyle name="Moneda 5" xfId="15" xr:uid="{D381D0B9-F54E-4FB6-9AB6-E5643A5A4D47}"/>
    <cellStyle name="Normal" xfId="0" builtinId="0"/>
    <cellStyle name="Normal 2" xfId="2" xr:uid="{00000000-0005-0000-0000-000004000000}"/>
    <cellStyle name="Normal 2 2" xfId="3" xr:uid="{00000000-0005-0000-0000-000005000000}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SIPSA'!$B$22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SIPSA'!$A$23:$A$35</c:f>
              <c:strCache>
                <c:ptCount val="13"/>
                <c:pt idx="0">
                  <c:v>Papa pastusa</c:v>
                </c:pt>
                <c:pt idx="1">
                  <c:v>Zanahoria</c:v>
                </c:pt>
                <c:pt idx="2">
                  <c:v>Cebolla bulbo</c:v>
                </c:pt>
                <c:pt idx="3">
                  <c:v>Maíz amarillo tradicional 1 (mazorca)</c:v>
                </c:pt>
                <c:pt idx="4">
                  <c:v>Cebolla junca</c:v>
                </c:pt>
                <c:pt idx="5">
                  <c:v>Papa criolla</c:v>
                </c:pt>
                <c:pt idx="6">
                  <c:v>Lechuga</c:v>
                </c:pt>
                <c:pt idx="7">
                  <c:v>Arveja</c:v>
                </c:pt>
                <c:pt idx="8">
                  <c:v>Apicultura (miel)**</c:v>
                </c:pt>
                <c:pt idx="9">
                  <c:v>Piscicultura trucha</c:v>
                </c:pt>
                <c:pt idx="10">
                  <c:v>Porcicultura (de cría) (de levante y ceba) (cerdo, kilogramo en pie)**</c:v>
                </c:pt>
                <c:pt idx="11">
                  <c:v>Ganaderia de leche</c:v>
                </c:pt>
                <c:pt idx="12">
                  <c:v>Avicultura de postura (huevo)**</c:v>
                </c:pt>
              </c:strCache>
            </c:strRef>
          </c:cat>
          <c:val>
            <c:numRef>
              <c:f>'4.3.3. PRECIOS PROMEDIO SIPSA'!$B$23:$B$35</c:f>
              <c:numCache>
                <c:formatCode>_-"$"\ * #,##0_-;\-"$"\ * #,##0_-;_-"$"\ * "-"??_-;_-@_-</c:formatCode>
                <c:ptCount val="13"/>
                <c:pt idx="0">
                  <c:v>1426.8250196953857</c:v>
                </c:pt>
                <c:pt idx="1">
                  <c:v>1590.5599537822734</c:v>
                </c:pt>
                <c:pt idx="2">
                  <c:v>1691.0775327072793</c:v>
                </c:pt>
                <c:pt idx="3">
                  <c:v>1720.9429002612846</c:v>
                </c:pt>
                <c:pt idx="4">
                  <c:v>2070.3094832172246</c:v>
                </c:pt>
                <c:pt idx="5">
                  <c:v>2496.2627616728246</c:v>
                </c:pt>
                <c:pt idx="6">
                  <c:v>3118.618376243086</c:v>
                </c:pt>
                <c:pt idx="7">
                  <c:v>4651.8789615300439</c:v>
                </c:pt>
                <c:pt idx="8">
                  <c:v>20620.8</c:v>
                </c:pt>
                <c:pt idx="9">
                  <c:v>16715.130020198307</c:v>
                </c:pt>
                <c:pt idx="10">
                  <c:v>7303</c:v>
                </c:pt>
                <c:pt idx="11">
                  <c:v>1284.3734305663265</c:v>
                </c:pt>
                <c:pt idx="12">
                  <c:v>400.2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7-4481-920C-C0BE3B400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11172400"/>
        <c:axId val="1611172816"/>
      </c:barChart>
      <c:catAx>
        <c:axId val="1611172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b="1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Línea</a:t>
                </a:r>
                <a:r>
                  <a:rPr lang="es-CO" b="1" baseline="0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productiva</a:t>
                </a:r>
                <a:endParaRPr lang="es-CO" b="1">
                  <a:solidFill>
                    <a:schemeClr val="tx1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11172816"/>
        <c:crosses val="autoZero"/>
        <c:auto val="1"/>
        <c:lblAlgn val="ctr"/>
        <c:lblOffset val="100"/>
        <c:noMultiLvlLbl val="0"/>
      </c:catAx>
      <c:valAx>
        <c:axId val="1611172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b="1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$/kg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1117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O" sz="105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105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Variación anual precios mayoristas líneas productivas del municipio de Belén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O" sz="105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7414810524130548E-2"/>
          <c:y val="8.5876946104628482E-2"/>
          <c:w val="0.92414815143288254"/>
          <c:h val="0.48607933044514012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MAYOR'!$B$23</c:f>
              <c:strCache>
                <c:ptCount val="1"/>
                <c:pt idx="0">
                  <c:v>Cebolla bulbo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4.9434958205089004</c:v>
                </c:pt>
                <c:pt idx="1">
                  <c:v>-9.5081853927292457</c:v>
                </c:pt>
                <c:pt idx="2">
                  <c:v>112.08232383936911</c:v>
                </c:pt>
                <c:pt idx="3">
                  <c:v>-14.599586315461934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D2-4E1C-B8FA-619D07080178}"/>
            </c:ext>
          </c:extLst>
        </c:ser>
        <c:ser>
          <c:idx val="1"/>
          <c:order val="1"/>
          <c:tx>
            <c:strRef>
              <c:f>'4.3.4. VARIACION $ PLAZAS MAYOR'!$B$24</c:f>
              <c:strCache>
                <c:ptCount val="1"/>
                <c:pt idx="0">
                  <c:v>Papa pastusa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-19.078678893255812</c:v>
                </c:pt>
                <c:pt idx="1">
                  <c:v>43.196176697213133</c:v>
                </c:pt>
                <c:pt idx="2">
                  <c:v>84.570846581458085</c:v>
                </c:pt>
                <c:pt idx="3">
                  <c:v>-19.216627991613848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D2-4E1C-B8FA-619D07080178}"/>
            </c:ext>
          </c:extLst>
        </c:ser>
        <c:ser>
          <c:idx val="2"/>
          <c:order val="2"/>
          <c:tx>
            <c:strRef>
              <c:f>'4.3.4. VARIACION $ PLAZAS MAYOR'!$B$25</c:f>
              <c:strCache>
                <c:ptCount val="1"/>
                <c:pt idx="0">
                  <c:v>Arveja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6.2980832123319175</c:v>
                </c:pt>
                <c:pt idx="1">
                  <c:v>30.107146656236097</c:v>
                </c:pt>
                <c:pt idx="2">
                  <c:v>23.883340761343803</c:v>
                </c:pt>
                <c:pt idx="3">
                  <c:v>-9.1176449849286172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D2-4E1C-B8FA-619D07080178}"/>
            </c:ext>
          </c:extLst>
        </c:ser>
        <c:ser>
          <c:idx val="3"/>
          <c:order val="3"/>
          <c:tx>
            <c:strRef>
              <c:f>'4.3.4. VARIACION $ PLAZAS MAYOR'!$B$26</c:f>
              <c:strCache>
                <c:ptCount val="1"/>
                <c:pt idx="0">
                  <c:v>Cebolla junca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-3.2564613067997215</c:v>
                </c:pt>
                <c:pt idx="1">
                  <c:v>-7.562503140654016</c:v>
                </c:pt>
                <c:pt idx="2">
                  <c:v>50.781822409097771</c:v>
                </c:pt>
                <c:pt idx="3">
                  <c:v>40.812505488730153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D2-4E1C-B8FA-619D07080178}"/>
            </c:ext>
          </c:extLst>
        </c:ser>
        <c:ser>
          <c:idx val="4"/>
          <c:order val="4"/>
          <c:tx>
            <c:strRef>
              <c:f>'4.3.4. VARIACION $ PLAZAS MAYOR'!$B$27</c:f>
              <c:strCache>
                <c:ptCount val="1"/>
                <c:pt idx="0">
                  <c:v>Maíz amarillo tradicional 1 (mazorca)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18.615721005454716</c:v>
                </c:pt>
                <c:pt idx="1">
                  <c:v>26.868222464040699</c:v>
                </c:pt>
                <c:pt idx="2">
                  <c:v>30.336715540444857</c:v>
                </c:pt>
                <c:pt idx="3">
                  <c:v>-2.3949187371567433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BD2-4E1C-B8FA-619D07080178}"/>
            </c:ext>
          </c:extLst>
        </c:ser>
        <c:ser>
          <c:idx val="5"/>
          <c:order val="5"/>
          <c:tx>
            <c:strRef>
              <c:f>'4.3.4. VARIACION $ PLAZAS MAYOR'!$B$28</c:f>
              <c:strCache>
                <c:ptCount val="1"/>
                <c:pt idx="0">
                  <c:v>Papa criolla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-42.525394831751804</c:v>
                </c:pt>
                <c:pt idx="1">
                  <c:v>61.556836083928573</c:v>
                </c:pt>
                <c:pt idx="2">
                  <c:v>2.6391497907245736</c:v>
                </c:pt>
                <c:pt idx="3">
                  <c:v>29.485838876852483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BD2-4E1C-B8FA-619D07080178}"/>
            </c:ext>
          </c:extLst>
        </c:ser>
        <c:ser>
          <c:idx val="6"/>
          <c:order val="6"/>
          <c:tx>
            <c:strRef>
              <c:f>'4.3.4. VARIACION $ PLAZAS MAYOR'!$B$29</c:f>
              <c:strCache>
                <c:ptCount val="1"/>
                <c:pt idx="0">
                  <c:v>Zanahoria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20.022450649347562</c:v>
                </c:pt>
                <c:pt idx="1">
                  <c:v>7.1523089040558432</c:v>
                </c:pt>
                <c:pt idx="2">
                  <c:v>12.369387684415841</c:v>
                </c:pt>
                <c:pt idx="3">
                  <c:v>3.5433866163985073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C-42CE-9931-F05F9BDC2605}"/>
            </c:ext>
          </c:extLst>
        </c:ser>
        <c:ser>
          <c:idx val="7"/>
          <c:order val="7"/>
          <c:tx>
            <c:strRef>
              <c:f>'4.3.4. VARIACION $ PLAZAS MAYOR'!$B$30</c:f>
              <c:strCache>
                <c:ptCount val="1"/>
                <c:pt idx="0">
                  <c:v>Ganaderia de leche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2.2144514809585303</c:v>
                </c:pt>
                <c:pt idx="1">
                  <c:v>6.9692693915477832</c:v>
                </c:pt>
                <c:pt idx="2">
                  <c:v>48.965128674164077</c:v>
                </c:pt>
                <c:pt idx="3">
                  <c:v>30.837876249469389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7B-4267-86AF-7B26DF438743}"/>
            </c:ext>
          </c:extLst>
        </c:ser>
        <c:ser>
          <c:idx val="8"/>
          <c:order val="8"/>
          <c:tx>
            <c:strRef>
              <c:f>'4.3.4. VARIACION $ PLAZAS MAYOR'!$B$31</c:f>
              <c:strCache>
                <c:ptCount val="1"/>
                <c:pt idx="0">
                  <c:v>Piscicultura trucha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-3.3492139744473093</c:v>
                </c:pt>
                <c:pt idx="1">
                  <c:v>25.639904813837148</c:v>
                </c:pt>
                <c:pt idx="2">
                  <c:v>11.477427417195599</c:v>
                </c:pt>
                <c:pt idx="3">
                  <c:v>12.328685015687469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7B-4267-86AF-7B26DF438743}"/>
            </c:ext>
          </c:extLst>
        </c:ser>
        <c:ser>
          <c:idx val="9"/>
          <c:order val="9"/>
          <c:tx>
            <c:strRef>
              <c:f>'4.3.4. VARIACION $ PLAZAS MAYOR'!$B$32</c:f>
              <c:strCache>
                <c:ptCount val="1"/>
                <c:pt idx="0">
                  <c:v>Apicultura (miel)**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21.663172606568821</c:v>
                </c:pt>
                <c:pt idx="1">
                  <c:v>-1.5344219250020501</c:v>
                </c:pt>
                <c:pt idx="2">
                  <c:v>224.16666666666669</c:v>
                </c:pt>
                <c:pt idx="3">
                  <c:v>-22.879177377892034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7B-4267-86AF-7B26DF438743}"/>
            </c:ext>
          </c:extLst>
        </c:ser>
        <c:ser>
          <c:idx val="10"/>
          <c:order val="10"/>
          <c:tx>
            <c:strRef>
              <c:f>'4.3.4. VARIACION $ PLAZAS MAYOR'!$B$33</c:f>
              <c:strCache>
                <c:ptCount val="1"/>
                <c:pt idx="0">
                  <c:v>Avicultura de postura (huevo)**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MAYOR'!$C$33:$F$33</c:f>
              <c:numCache>
                <c:formatCode>_-* #,##0_-;\-* #,##0_-;_-* "-"??_-;_-@_-</c:formatCode>
                <c:ptCount val="4"/>
                <c:pt idx="0">
                  <c:v>-5.5555555555555571</c:v>
                </c:pt>
                <c:pt idx="1">
                  <c:v>25.951557093425606</c:v>
                </c:pt>
                <c:pt idx="2">
                  <c:v>34.615384615384613</c:v>
                </c:pt>
                <c:pt idx="3">
                  <c:v>12.65306122448979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F7B-4267-86AF-7B26DF438743}"/>
            </c:ext>
          </c:extLst>
        </c:ser>
        <c:ser>
          <c:idx val="11"/>
          <c:order val="11"/>
          <c:tx>
            <c:strRef>
              <c:f>'4.3.4. VARIACION $ PLAZAS MAYOR'!$B$34</c:f>
              <c:strCache>
                <c:ptCount val="1"/>
                <c:pt idx="0">
                  <c:v>Porcicultura (de cría) (de levante y ceba) (cerdo, kilogramo en pie)**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MAYOR'!$C$34:$F$34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F7B-4267-86AF-7B26DF438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38376768"/>
        <c:axId val="1738380096"/>
      </c:lineChart>
      <c:catAx>
        <c:axId val="1738376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738380096"/>
        <c:crosses val="autoZero"/>
        <c:auto val="1"/>
        <c:lblAlgn val="ctr"/>
        <c:lblOffset val="100"/>
        <c:noMultiLvlLbl val="0"/>
      </c:catAx>
      <c:valAx>
        <c:axId val="1738380096"/>
        <c:scaling>
          <c:orientation val="minMax"/>
          <c:max val="240"/>
          <c:min val="-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738376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6168188283202935E-2"/>
          <c:y val="0.62542516522784064"/>
          <c:w val="0.91014022575011488"/>
          <c:h val="0.353155825401342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42860</xdr:colOff>
      <xdr:row>19</xdr:row>
      <xdr:rowOff>466721</xdr:rowOff>
    </xdr:from>
    <xdr:to>
      <xdr:col>9</xdr:col>
      <xdr:colOff>790575</xdr:colOff>
      <xdr:row>41</xdr:row>
      <xdr:rowOff>133349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50D0B83-3503-4C6D-9F1B-A8629CAF7B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376236</xdr:colOff>
      <xdr:row>14</xdr:row>
      <xdr:rowOff>314325</xdr:rowOff>
    </xdr:from>
    <xdr:to>
      <xdr:col>16</xdr:col>
      <xdr:colOff>152400</xdr:colOff>
      <xdr:row>38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B0660EC-F1CD-4939-BAB3-673CD68F7C1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H8"/>
  <sheetViews>
    <sheetView zoomScaleNormal="100" workbookViewId="0">
      <selection activeCell="E9" sqref="E9"/>
    </sheetView>
  </sheetViews>
  <sheetFormatPr defaultColWidth="11.42578125" defaultRowHeight="14.25"/>
  <cols>
    <col min="2" max="2" width="33.7109375" customWidth="1"/>
    <col min="3" max="3" width="20.5703125" customWidth="1"/>
    <col min="4" max="4" width="11.42578125" customWidth="1"/>
    <col min="5" max="5" width="27.28515625" customWidth="1"/>
  </cols>
  <sheetData>
    <row r="3" spans="2:8">
      <c r="B3" s="53" t="s">
        <v>0</v>
      </c>
      <c r="C3" s="53"/>
      <c r="D3" s="53"/>
      <c r="E3" s="53"/>
    </row>
    <row r="4" spans="2:8" ht="38.25">
      <c r="B4" s="10" t="s">
        <v>1</v>
      </c>
      <c r="C4" s="10" t="s">
        <v>2</v>
      </c>
      <c r="D4" s="10" t="s">
        <v>3</v>
      </c>
      <c r="E4" s="10" t="s">
        <v>4</v>
      </c>
    </row>
    <row r="5" spans="2:8" ht="36">
      <c r="B5" s="48" t="s">
        <v>5</v>
      </c>
      <c r="C5" s="32" t="s">
        <v>6</v>
      </c>
      <c r="D5" s="32">
        <v>37</v>
      </c>
      <c r="E5" s="14" t="s">
        <v>7</v>
      </c>
    </row>
    <row r="6" spans="2:8" ht="24">
      <c r="B6" s="41" t="s">
        <v>8</v>
      </c>
      <c r="C6" s="32" t="s">
        <v>9</v>
      </c>
      <c r="D6" s="32">
        <v>124</v>
      </c>
      <c r="E6" s="32" t="s">
        <v>10</v>
      </c>
    </row>
    <row r="7" spans="2:8" ht="24">
      <c r="B7" s="48" t="s">
        <v>11</v>
      </c>
      <c r="C7" s="32" t="s">
        <v>12</v>
      </c>
      <c r="D7" s="32">
        <v>11</v>
      </c>
      <c r="E7" s="14" t="s">
        <v>7</v>
      </c>
    </row>
    <row r="8" spans="2:8">
      <c r="B8" s="54" t="s">
        <v>13</v>
      </c>
      <c r="C8" s="54"/>
      <c r="D8" s="54"/>
      <c r="E8" s="54"/>
      <c r="F8" s="40"/>
      <c r="G8" s="40"/>
      <c r="H8" s="40"/>
    </row>
  </sheetData>
  <mergeCells count="2">
    <mergeCell ref="B3:E3"/>
    <mergeCell ref="B8:E8"/>
  </mergeCells>
  <dataValidations count="1">
    <dataValidation type="textLength" allowBlank="1" showInputMessage="1" showErrorMessage="1" sqref="E5:E7" xr:uid="{E33A31BB-0C03-42D2-A6E3-7AC115C8CE82}">
      <formula1>0</formula1>
      <formula2>200</formula2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12"/>
  <sheetViews>
    <sheetView zoomScaleNormal="100" workbookViewId="0">
      <selection activeCell="I1" sqref="I1"/>
    </sheetView>
  </sheetViews>
  <sheetFormatPr defaultColWidth="11.42578125" defaultRowHeight="14.25"/>
  <cols>
    <col min="2" max="2" width="18.140625" customWidth="1"/>
    <col min="3" max="3" width="14.7109375" customWidth="1"/>
    <col min="4" max="4" width="16.42578125" customWidth="1"/>
    <col min="5" max="5" width="15.7109375" customWidth="1"/>
    <col min="7" max="7" width="12.140625" customWidth="1"/>
    <col min="8" max="8" width="16.42578125" customWidth="1"/>
  </cols>
  <sheetData>
    <row r="2" spans="2:8">
      <c r="B2" s="53" t="s">
        <v>14</v>
      </c>
      <c r="C2" s="53"/>
      <c r="D2" s="53"/>
      <c r="E2" s="53"/>
      <c r="F2" s="53"/>
      <c r="G2" s="53"/>
      <c r="H2" s="53"/>
    </row>
    <row r="3" spans="2:8" ht="38.450000000000003" customHeight="1">
      <c r="B3" s="55" t="s">
        <v>1</v>
      </c>
      <c r="C3" s="55" t="s">
        <v>15</v>
      </c>
      <c r="D3" s="55" t="s">
        <v>16</v>
      </c>
      <c r="E3" s="10" t="s">
        <v>17</v>
      </c>
      <c r="F3" s="55" t="s">
        <v>18</v>
      </c>
      <c r="G3" s="55" t="s">
        <v>19</v>
      </c>
      <c r="H3" s="10" t="s">
        <v>20</v>
      </c>
    </row>
    <row r="4" spans="2:8">
      <c r="B4" s="55"/>
      <c r="C4" s="55"/>
      <c r="D4" s="55"/>
      <c r="E4" s="10" t="s">
        <v>21</v>
      </c>
      <c r="F4" s="55"/>
      <c r="G4" s="55"/>
      <c r="H4" s="10" t="s">
        <v>21</v>
      </c>
    </row>
    <row r="5" spans="2:8" ht="36">
      <c r="B5" s="56" t="s">
        <v>5</v>
      </c>
      <c r="C5" s="32" t="s">
        <v>22</v>
      </c>
      <c r="D5" s="18" t="s">
        <v>23</v>
      </c>
      <c r="E5" s="18" t="s">
        <v>24</v>
      </c>
      <c r="F5" s="18" t="s">
        <v>25</v>
      </c>
      <c r="G5" s="18" t="s">
        <v>26</v>
      </c>
      <c r="H5" s="18" t="s">
        <v>27</v>
      </c>
    </row>
    <row r="6" spans="2:8" ht="24">
      <c r="B6" s="57"/>
      <c r="C6" s="32" t="s">
        <v>28</v>
      </c>
      <c r="D6" s="18" t="s">
        <v>29</v>
      </c>
      <c r="E6" s="18" t="s">
        <v>30</v>
      </c>
      <c r="F6" s="18" t="s">
        <v>31</v>
      </c>
      <c r="G6" s="18" t="s">
        <v>26</v>
      </c>
      <c r="H6" s="18" t="s">
        <v>32</v>
      </c>
    </row>
    <row r="7" spans="2:8" ht="36">
      <c r="B7" s="57"/>
      <c r="C7" s="32" t="s">
        <v>33</v>
      </c>
      <c r="D7" s="18" t="s">
        <v>23</v>
      </c>
      <c r="E7" s="18" t="s">
        <v>34</v>
      </c>
      <c r="F7" s="18" t="s">
        <v>25</v>
      </c>
      <c r="G7" s="18" t="s">
        <v>26</v>
      </c>
      <c r="H7" s="18" t="s">
        <v>35</v>
      </c>
    </row>
    <row r="8" spans="2:8" ht="24">
      <c r="B8" s="57"/>
      <c r="C8" s="32" t="s">
        <v>36</v>
      </c>
      <c r="D8" s="18" t="s">
        <v>23</v>
      </c>
      <c r="E8" s="18" t="s">
        <v>37</v>
      </c>
      <c r="F8" s="18" t="s">
        <v>25</v>
      </c>
      <c r="G8" s="18" t="s">
        <v>26</v>
      </c>
      <c r="H8" s="18" t="s">
        <v>32</v>
      </c>
    </row>
    <row r="9" spans="2:8" ht="36">
      <c r="B9" s="58"/>
      <c r="C9" s="32" t="s">
        <v>38</v>
      </c>
      <c r="D9" s="18" t="s">
        <v>23</v>
      </c>
      <c r="E9" s="18" t="s">
        <v>34</v>
      </c>
      <c r="F9" s="18" t="s">
        <v>25</v>
      </c>
      <c r="G9" s="18" t="s">
        <v>26</v>
      </c>
      <c r="H9" s="18" t="s">
        <v>35</v>
      </c>
    </row>
    <row r="10" spans="2:8" ht="25.5" customHeight="1">
      <c r="B10" s="48" t="s">
        <v>8</v>
      </c>
      <c r="C10" s="32" t="s">
        <v>9</v>
      </c>
      <c r="D10" s="18" t="s">
        <v>39</v>
      </c>
      <c r="E10" s="18" t="s">
        <v>40</v>
      </c>
      <c r="F10" s="18" t="s">
        <v>25</v>
      </c>
      <c r="G10" s="18" t="s">
        <v>41</v>
      </c>
      <c r="H10" s="18" t="s">
        <v>42</v>
      </c>
    </row>
    <row r="11" spans="2:8" ht="48">
      <c r="B11" s="48" t="s">
        <v>11</v>
      </c>
      <c r="C11" s="32" t="s">
        <v>12</v>
      </c>
      <c r="D11" s="18" t="s">
        <v>43</v>
      </c>
      <c r="E11" s="18" t="s">
        <v>44</v>
      </c>
      <c r="F11" s="18" t="s">
        <v>25</v>
      </c>
      <c r="G11" s="18" t="s">
        <v>26</v>
      </c>
      <c r="H11" s="18" t="s">
        <v>35</v>
      </c>
    </row>
    <row r="12" spans="2:8">
      <c r="B12" s="54" t="s">
        <v>13</v>
      </c>
      <c r="C12" s="54"/>
      <c r="D12" s="54"/>
      <c r="E12" s="54"/>
      <c r="F12" s="54"/>
      <c r="G12" s="54"/>
      <c r="H12" s="54"/>
    </row>
  </sheetData>
  <mergeCells count="8">
    <mergeCell ref="B12:H12"/>
    <mergeCell ref="B2:H2"/>
    <mergeCell ref="B3:B4"/>
    <mergeCell ref="C3:C4"/>
    <mergeCell ref="D3:D4"/>
    <mergeCell ref="F3:F4"/>
    <mergeCell ref="G3:G4"/>
    <mergeCell ref="B5:B9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3"/>
  <sheetViews>
    <sheetView topLeftCell="A13" zoomScaleNormal="100" workbookViewId="0">
      <selection activeCell="D7" sqref="D7"/>
    </sheetView>
  </sheetViews>
  <sheetFormatPr defaultColWidth="11.42578125" defaultRowHeight="14.25"/>
  <cols>
    <col min="2" max="2" width="20.5703125" customWidth="1"/>
    <col min="3" max="3" width="18.28515625" customWidth="1"/>
    <col min="4" max="4" width="22.42578125" customWidth="1"/>
    <col min="5" max="5" width="21.85546875" customWidth="1"/>
    <col min="6" max="6" width="23.42578125" customWidth="1"/>
  </cols>
  <sheetData>
    <row r="4" spans="2:6">
      <c r="B4" s="53" t="s">
        <v>45</v>
      </c>
      <c r="C4" s="53"/>
      <c r="D4" s="53"/>
      <c r="E4" s="53"/>
      <c r="F4" s="53"/>
    </row>
    <row r="5" spans="2:6" ht="25.5">
      <c r="B5" s="10" t="s">
        <v>46</v>
      </c>
      <c r="C5" s="10" t="s">
        <v>47</v>
      </c>
      <c r="D5" s="10" t="s">
        <v>48</v>
      </c>
      <c r="E5" s="10" t="s">
        <v>49</v>
      </c>
      <c r="F5" s="10" t="s">
        <v>50</v>
      </c>
    </row>
    <row r="6" spans="2:6" ht="24">
      <c r="B6" s="18" t="s">
        <v>51</v>
      </c>
      <c r="C6" s="18" t="s">
        <v>52</v>
      </c>
      <c r="D6" s="18" t="s">
        <v>53</v>
      </c>
      <c r="E6" s="18" t="s">
        <v>54</v>
      </c>
      <c r="F6" s="18" t="s">
        <v>55</v>
      </c>
    </row>
    <row r="7" spans="2:6">
      <c r="B7" s="18" t="s">
        <v>56</v>
      </c>
      <c r="C7" s="18" t="s">
        <v>57</v>
      </c>
      <c r="D7" s="18" t="s">
        <v>58</v>
      </c>
      <c r="E7" s="18" t="s">
        <v>54</v>
      </c>
      <c r="F7" s="18" t="s">
        <v>59</v>
      </c>
    </row>
    <row r="8" spans="2:6" ht="24">
      <c r="B8" s="18" t="s">
        <v>60</v>
      </c>
      <c r="C8" s="18" t="s">
        <v>52</v>
      </c>
      <c r="D8" s="18" t="s">
        <v>61</v>
      </c>
      <c r="E8" s="18" t="s">
        <v>54</v>
      </c>
      <c r="F8" s="18" t="s">
        <v>62</v>
      </c>
    </row>
    <row r="9" spans="2:6">
      <c r="B9" s="18" t="s">
        <v>63</v>
      </c>
      <c r="C9" s="18" t="s">
        <v>52</v>
      </c>
      <c r="D9" s="18" t="s">
        <v>64</v>
      </c>
      <c r="E9" s="18" t="s">
        <v>54</v>
      </c>
      <c r="F9" s="18" t="s">
        <v>65</v>
      </c>
    </row>
    <row r="10" spans="2:6">
      <c r="B10" s="18" t="s">
        <v>66</v>
      </c>
      <c r="C10" s="18" t="s">
        <v>52</v>
      </c>
      <c r="D10" s="18" t="s">
        <v>67</v>
      </c>
      <c r="E10" s="18" t="s">
        <v>54</v>
      </c>
      <c r="F10" s="18" t="s">
        <v>68</v>
      </c>
    </row>
    <row r="11" spans="2:6" ht="24">
      <c r="B11" s="18" t="s">
        <v>69</v>
      </c>
      <c r="C11" s="18" t="s">
        <v>52</v>
      </c>
      <c r="D11" s="18" t="s">
        <v>70</v>
      </c>
      <c r="E11" s="18" t="s">
        <v>54</v>
      </c>
      <c r="F11" s="18" t="s">
        <v>71</v>
      </c>
    </row>
    <row r="12" spans="2:6">
      <c r="B12" s="18" t="s">
        <v>72</v>
      </c>
      <c r="C12" s="35" t="s">
        <v>73</v>
      </c>
      <c r="D12" s="18" t="s">
        <v>9</v>
      </c>
      <c r="E12" s="18" t="s">
        <v>54</v>
      </c>
      <c r="F12" s="18" t="s">
        <v>74</v>
      </c>
    </row>
    <row r="13" spans="2:6">
      <c r="B13" s="54" t="s">
        <v>13</v>
      </c>
      <c r="C13" s="54"/>
      <c r="D13" s="54"/>
      <c r="E13" s="54"/>
      <c r="F13" s="54"/>
    </row>
  </sheetData>
  <mergeCells count="2">
    <mergeCell ref="B13:F13"/>
    <mergeCell ref="B4:F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9"/>
  <sheetViews>
    <sheetView topLeftCell="C1" zoomScaleNormal="100" workbookViewId="0">
      <selection activeCell="G9" sqref="G9"/>
    </sheetView>
  </sheetViews>
  <sheetFormatPr defaultColWidth="11.42578125" defaultRowHeight="14.25"/>
  <cols>
    <col min="2" max="2" width="22.42578125" customWidth="1"/>
    <col min="3" max="3" width="19.28515625" customWidth="1"/>
    <col min="4" max="4" width="19.42578125" customWidth="1"/>
    <col min="5" max="5" width="13.42578125" bestFit="1" customWidth="1"/>
    <col min="7" max="7" width="24.5703125" customWidth="1"/>
  </cols>
  <sheetData>
    <row r="4" spans="2:7">
      <c r="B4" s="59" t="s">
        <v>75</v>
      </c>
      <c r="C4" s="59"/>
      <c r="D4" s="59"/>
      <c r="E4" s="59"/>
      <c r="F4" s="59"/>
      <c r="G4" s="59"/>
    </row>
    <row r="5" spans="2:7" ht="25.5">
      <c r="B5" s="10" t="s">
        <v>76</v>
      </c>
      <c r="C5" s="10" t="s">
        <v>77</v>
      </c>
      <c r="D5" s="10" t="s">
        <v>78</v>
      </c>
      <c r="E5" s="10" t="s">
        <v>79</v>
      </c>
      <c r="F5" s="10" t="s">
        <v>80</v>
      </c>
      <c r="G5" s="10" t="s">
        <v>81</v>
      </c>
    </row>
    <row r="6" spans="2:7">
      <c r="B6" s="60" t="s">
        <v>51</v>
      </c>
      <c r="C6" s="18" t="s">
        <v>82</v>
      </c>
      <c r="D6" s="18" t="s">
        <v>23</v>
      </c>
      <c r="E6" s="25" t="s">
        <v>83</v>
      </c>
      <c r="F6" s="25" t="s">
        <v>26</v>
      </c>
      <c r="G6" s="25" t="s">
        <v>84</v>
      </c>
    </row>
    <row r="7" spans="2:7" ht="24">
      <c r="B7" s="60"/>
      <c r="C7" s="18" t="s">
        <v>85</v>
      </c>
      <c r="D7" s="18" t="s">
        <v>23</v>
      </c>
      <c r="E7" s="25" t="s">
        <v>83</v>
      </c>
      <c r="F7" s="20" t="s">
        <v>26</v>
      </c>
      <c r="G7" s="36" t="s">
        <v>86</v>
      </c>
    </row>
    <row r="8" spans="2:7" ht="24">
      <c r="B8" s="60"/>
      <c r="C8" s="18" t="s">
        <v>38</v>
      </c>
      <c r="D8" s="18" t="s">
        <v>23</v>
      </c>
      <c r="E8" s="25" t="s">
        <v>83</v>
      </c>
      <c r="F8" s="20" t="s">
        <v>26</v>
      </c>
      <c r="G8" s="36" t="s">
        <v>86</v>
      </c>
    </row>
    <row r="9" spans="2:7" ht="24">
      <c r="B9" s="60" t="s">
        <v>56</v>
      </c>
      <c r="C9" s="18" t="s">
        <v>22</v>
      </c>
      <c r="D9" s="18" t="s">
        <v>23</v>
      </c>
      <c r="E9" s="25" t="s">
        <v>83</v>
      </c>
      <c r="F9" s="20" t="s">
        <v>26</v>
      </c>
      <c r="G9" s="36" t="s">
        <v>87</v>
      </c>
    </row>
    <row r="10" spans="2:7">
      <c r="B10" s="60"/>
      <c r="C10" s="19" t="s">
        <v>12</v>
      </c>
      <c r="D10" s="19" t="s">
        <v>43</v>
      </c>
      <c r="E10" s="25" t="s">
        <v>88</v>
      </c>
      <c r="F10" s="25" t="s">
        <v>26</v>
      </c>
      <c r="G10" s="25" t="s">
        <v>84</v>
      </c>
    </row>
    <row r="11" spans="2:7">
      <c r="B11" s="60" t="s">
        <v>60</v>
      </c>
      <c r="C11" s="18" t="s">
        <v>28</v>
      </c>
      <c r="D11" s="19" t="s">
        <v>89</v>
      </c>
      <c r="E11" s="25" t="s">
        <v>83</v>
      </c>
      <c r="F11" s="25" t="s">
        <v>26</v>
      </c>
      <c r="G11" s="25" t="s">
        <v>90</v>
      </c>
    </row>
    <row r="12" spans="2:7">
      <c r="B12" s="60"/>
      <c r="C12" s="18" t="s">
        <v>33</v>
      </c>
      <c r="D12" s="18" t="s">
        <v>23</v>
      </c>
      <c r="E12" s="25" t="s">
        <v>83</v>
      </c>
      <c r="F12" s="25" t="s">
        <v>26</v>
      </c>
      <c r="G12" s="25" t="s">
        <v>90</v>
      </c>
    </row>
    <row r="13" spans="2:7" ht="24">
      <c r="B13" s="60"/>
      <c r="C13" s="18" t="s">
        <v>36</v>
      </c>
      <c r="D13" s="18" t="s">
        <v>23</v>
      </c>
      <c r="E13" s="25" t="s">
        <v>83</v>
      </c>
      <c r="F13" s="20" t="s">
        <v>26</v>
      </c>
      <c r="G13" s="36" t="s">
        <v>91</v>
      </c>
    </row>
    <row r="14" spans="2:7">
      <c r="B14" s="18" t="s">
        <v>63</v>
      </c>
      <c r="C14" s="18" t="s">
        <v>64</v>
      </c>
      <c r="D14" s="19" t="s">
        <v>92</v>
      </c>
      <c r="E14" s="25" t="s">
        <v>83</v>
      </c>
      <c r="F14" s="25" t="s">
        <v>26</v>
      </c>
      <c r="G14" s="36" t="s">
        <v>90</v>
      </c>
    </row>
    <row r="15" spans="2:7">
      <c r="B15" s="18" t="s">
        <v>66</v>
      </c>
      <c r="C15" s="18" t="s">
        <v>67</v>
      </c>
      <c r="D15" s="19" t="s">
        <v>93</v>
      </c>
      <c r="E15" s="25" t="s">
        <v>83</v>
      </c>
      <c r="F15" s="25" t="s">
        <v>26</v>
      </c>
      <c r="G15" s="25" t="s">
        <v>68</v>
      </c>
    </row>
    <row r="16" spans="2:7" ht="24">
      <c r="B16" s="60" t="s">
        <v>69</v>
      </c>
      <c r="C16" s="18" t="s">
        <v>94</v>
      </c>
      <c r="D16" s="19" t="s">
        <v>95</v>
      </c>
      <c r="E16" s="25" t="s">
        <v>83</v>
      </c>
      <c r="F16" s="25" t="s">
        <v>26</v>
      </c>
      <c r="G16" s="36" t="s">
        <v>91</v>
      </c>
    </row>
    <row r="17" spans="2:7" ht="24">
      <c r="B17" s="60"/>
      <c r="C17" s="18" t="s">
        <v>96</v>
      </c>
      <c r="D17" s="19" t="s">
        <v>97</v>
      </c>
      <c r="E17" s="25" t="s">
        <v>83</v>
      </c>
      <c r="F17" s="25" t="s">
        <v>26</v>
      </c>
      <c r="G17" s="36" t="s">
        <v>91</v>
      </c>
    </row>
    <row r="18" spans="2:7">
      <c r="B18" s="18" t="s">
        <v>72</v>
      </c>
      <c r="C18" s="18" t="s">
        <v>9</v>
      </c>
      <c r="D18" s="18" t="s">
        <v>39</v>
      </c>
      <c r="E18" s="25" t="s">
        <v>98</v>
      </c>
      <c r="F18" s="25" t="s">
        <v>41</v>
      </c>
      <c r="G18" s="25" t="s">
        <v>99</v>
      </c>
    </row>
    <row r="19" spans="2:7">
      <c r="B19" s="59" t="s">
        <v>13</v>
      </c>
      <c r="C19" s="59"/>
      <c r="D19" s="59"/>
      <c r="E19" s="59"/>
      <c r="F19" s="59"/>
      <c r="G19" s="59"/>
    </row>
  </sheetData>
  <mergeCells count="6">
    <mergeCell ref="B4:G4"/>
    <mergeCell ref="B19:G19"/>
    <mergeCell ref="B6:B8"/>
    <mergeCell ref="B9:B10"/>
    <mergeCell ref="B11:B13"/>
    <mergeCell ref="B16:B17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J19"/>
  <sheetViews>
    <sheetView zoomScaleNormal="100" workbookViewId="0">
      <selection activeCell="C7" sqref="C7"/>
    </sheetView>
  </sheetViews>
  <sheetFormatPr defaultColWidth="11.42578125" defaultRowHeight="14.25"/>
  <cols>
    <col min="2" max="2" width="12.85546875" customWidth="1"/>
    <col min="3" max="3" width="18.42578125" customWidth="1"/>
    <col min="4" max="4" width="16.28515625" customWidth="1"/>
    <col min="5" max="5" width="14.85546875" customWidth="1"/>
    <col min="6" max="6" width="9.5703125" customWidth="1"/>
    <col min="7" max="7" width="14" customWidth="1"/>
    <col min="8" max="8" width="9.28515625" customWidth="1"/>
    <col min="9" max="9" width="9" customWidth="1"/>
    <col min="10" max="10" width="12" customWidth="1"/>
  </cols>
  <sheetData>
    <row r="2" spans="2:10">
      <c r="B2" s="59" t="s">
        <v>100</v>
      </c>
      <c r="C2" s="59"/>
      <c r="D2" s="59"/>
      <c r="E2" s="59"/>
      <c r="F2" s="59"/>
      <c r="G2" s="59"/>
      <c r="H2" s="59"/>
      <c r="I2" s="59"/>
    </row>
    <row r="3" spans="2:10" ht="33.6" customHeight="1">
      <c r="B3" s="61" t="s">
        <v>101</v>
      </c>
      <c r="C3" s="61" t="s">
        <v>102</v>
      </c>
      <c r="D3" s="61" t="s">
        <v>103</v>
      </c>
      <c r="E3" s="61" t="s">
        <v>104</v>
      </c>
      <c r="F3" s="61"/>
      <c r="G3" s="61" t="s">
        <v>20</v>
      </c>
      <c r="H3" s="11" t="s">
        <v>105</v>
      </c>
      <c r="I3" s="11" t="s">
        <v>106</v>
      </c>
      <c r="J3" s="11" t="s">
        <v>107</v>
      </c>
    </row>
    <row r="4" spans="2:10">
      <c r="B4" s="61"/>
      <c r="C4" s="61"/>
      <c r="D4" s="61"/>
      <c r="E4" s="11" t="s">
        <v>108</v>
      </c>
      <c r="F4" s="11" t="s">
        <v>109</v>
      </c>
      <c r="G4" s="61"/>
      <c r="H4" s="11" t="s">
        <v>110</v>
      </c>
      <c r="I4" s="11" t="s">
        <v>110</v>
      </c>
      <c r="J4" s="12" t="s">
        <v>111</v>
      </c>
    </row>
    <row r="5" spans="2:10" ht="48">
      <c r="B5" s="62" t="s">
        <v>112</v>
      </c>
      <c r="C5" s="23" t="s">
        <v>82</v>
      </c>
      <c r="D5" s="18" t="s">
        <v>23</v>
      </c>
      <c r="E5" s="29" t="s">
        <v>113</v>
      </c>
      <c r="F5" s="21">
        <v>1</v>
      </c>
      <c r="G5" s="23" t="s">
        <v>114</v>
      </c>
      <c r="H5" s="22">
        <v>40</v>
      </c>
      <c r="I5" s="22">
        <v>4000</v>
      </c>
      <c r="J5" s="26">
        <f>H5/I5</f>
        <v>0.01</v>
      </c>
    </row>
    <row r="6" spans="2:10" ht="36">
      <c r="B6" s="63"/>
      <c r="C6" s="23" t="s">
        <v>115</v>
      </c>
      <c r="D6" s="18" t="s">
        <v>116</v>
      </c>
      <c r="E6" s="29" t="s">
        <v>52</v>
      </c>
      <c r="F6" s="21">
        <v>1</v>
      </c>
      <c r="G6" s="23" t="s">
        <v>117</v>
      </c>
      <c r="H6" s="22">
        <v>72</v>
      </c>
      <c r="I6" s="22">
        <v>1600</v>
      </c>
      <c r="J6" s="46">
        <f t="shared" ref="J6:J11" si="0">H6/I6</f>
        <v>4.4999999999999998E-2</v>
      </c>
    </row>
    <row r="7" spans="2:10" ht="43.5">
      <c r="B7" s="63"/>
      <c r="C7" s="23" t="s">
        <v>118</v>
      </c>
      <c r="D7" s="18" t="s">
        <v>23</v>
      </c>
      <c r="E7" s="29" t="s">
        <v>119</v>
      </c>
      <c r="F7" s="21">
        <v>1</v>
      </c>
      <c r="G7" s="23" t="s">
        <v>27</v>
      </c>
      <c r="H7" s="22">
        <v>36</v>
      </c>
      <c r="I7" s="22">
        <v>1400</v>
      </c>
      <c r="J7" s="46">
        <f t="shared" si="0"/>
        <v>2.5714285714285714E-2</v>
      </c>
    </row>
    <row r="8" spans="2:10" ht="36">
      <c r="B8" s="63"/>
      <c r="C8" s="23" t="s">
        <v>36</v>
      </c>
      <c r="D8" s="18" t="s">
        <v>23</v>
      </c>
      <c r="E8" s="29" t="s">
        <v>119</v>
      </c>
      <c r="F8" s="21">
        <v>1</v>
      </c>
      <c r="G8" s="23" t="s">
        <v>117</v>
      </c>
      <c r="H8" s="22">
        <v>50</v>
      </c>
      <c r="I8" s="22">
        <v>1200</v>
      </c>
      <c r="J8" s="46">
        <f t="shared" si="0"/>
        <v>4.1666666666666664E-2</v>
      </c>
    </row>
    <row r="9" spans="2:10" ht="48">
      <c r="B9" s="63"/>
      <c r="C9" s="23" t="s">
        <v>38</v>
      </c>
      <c r="D9" s="18" t="s">
        <v>23</v>
      </c>
      <c r="E9" s="29" t="s">
        <v>113</v>
      </c>
      <c r="F9" s="21">
        <v>1</v>
      </c>
      <c r="G9" s="23" t="s">
        <v>35</v>
      </c>
      <c r="H9" s="22">
        <v>40</v>
      </c>
      <c r="I9" s="22">
        <v>2400</v>
      </c>
      <c r="J9" s="46">
        <f t="shared" si="0"/>
        <v>1.6666666666666666E-2</v>
      </c>
    </row>
    <row r="10" spans="2:10" ht="24">
      <c r="B10" s="63"/>
      <c r="C10" s="23" t="s">
        <v>120</v>
      </c>
      <c r="D10" s="18" t="s">
        <v>95</v>
      </c>
      <c r="E10" s="29" t="s">
        <v>121</v>
      </c>
      <c r="F10" s="21">
        <v>1</v>
      </c>
      <c r="G10" s="23" t="s">
        <v>42</v>
      </c>
      <c r="H10" s="22">
        <v>0</v>
      </c>
      <c r="I10" s="22">
        <v>600</v>
      </c>
      <c r="J10" s="46">
        <f t="shared" si="0"/>
        <v>0</v>
      </c>
    </row>
    <row r="11" spans="2:10">
      <c r="B11" s="64"/>
      <c r="C11" s="23" t="s">
        <v>122</v>
      </c>
      <c r="D11" s="18" t="s">
        <v>97</v>
      </c>
      <c r="E11" s="29" t="s">
        <v>121</v>
      </c>
      <c r="F11" s="21">
        <v>1</v>
      </c>
      <c r="G11" s="23" t="s">
        <v>42</v>
      </c>
      <c r="H11" s="22">
        <v>0</v>
      </c>
      <c r="I11" s="22">
        <v>18000</v>
      </c>
      <c r="J11" s="46">
        <f t="shared" si="0"/>
        <v>0</v>
      </c>
    </row>
    <row r="12" spans="2:10" ht="48">
      <c r="B12" s="62" t="s">
        <v>123</v>
      </c>
      <c r="C12" s="23" t="s">
        <v>22</v>
      </c>
      <c r="D12" s="18" t="s">
        <v>23</v>
      </c>
      <c r="E12" s="29" t="s">
        <v>113</v>
      </c>
      <c r="F12" s="21">
        <v>1</v>
      </c>
      <c r="G12" s="23" t="s">
        <v>27</v>
      </c>
      <c r="H12" s="22">
        <v>40</v>
      </c>
      <c r="I12" s="22">
        <v>1200</v>
      </c>
      <c r="J12" s="47">
        <f t="shared" ref="J12:J16" si="1">H12/I12</f>
        <v>3.3333333333333333E-2</v>
      </c>
    </row>
    <row r="13" spans="2:10" ht="36">
      <c r="B13" s="63"/>
      <c r="C13" s="23" t="s">
        <v>64</v>
      </c>
      <c r="D13" s="18" t="s">
        <v>124</v>
      </c>
      <c r="E13" s="18" t="s">
        <v>52</v>
      </c>
      <c r="F13" s="21">
        <v>1</v>
      </c>
      <c r="G13" s="23" t="s">
        <v>117</v>
      </c>
      <c r="H13" s="22">
        <v>20</v>
      </c>
      <c r="I13" s="22">
        <v>1400</v>
      </c>
      <c r="J13" s="47">
        <f t="shared" si="1"/>
        <v>1.4285714285714285E-2</v>
      </c>
    </row>
    <row r="14" spans="2:10">
      <c r="B14" s="63"/>
      <c r="C14" s="23" t="s">
        <v>125</v>
      </c>
      <c r="D14" s="25" t="s">
        <v>39</v>
      </c>
      <c r="E14" s="18" t="s">
        <v>126</v>
      </c>
      <c r="F14" s="21">
        <v>1</v>
      </c>
      <c r="G14" s="23" t="s">
        <v>42</v>
      </c>
      <c r="H14" s="22">
        <v>0</v>
      </c>
      <c r="I14" s="22">
        <v>1400</v>
      </c>
      <c r="J14" s="47">
        <f>H14/I14</f>
        <v>0</v>
      </c>
    </row>
    <row r="15" spans="2:10" ht="24">
      <c r="B15" s="63"/>
      <c r="C15" s="23" t="s">
        <v>127</v>
      </c>
      <c r="D15" s="18" t="s">
        <v>93</v>
      </c>
      <c r="E15" s="18" t="s">
        <v>126</v>
      </c>
      <c r="F15" s="21">
        <v>1</v>
      </c>
      <c r="G15" s="23" t="s">
        <v>42</v>
      </c>
      <c r="H15" s="22">
        <v>0</v>
      </c>
      <c r="I15" s="22">
        <v>17000</v>
      </c>
      <c r="J15" s="47">
        <f t="shared" si="1"/>
        <v>0</v>
      </c>
    </row>
    <row r="16" spans="2:10" ht="24">
      <c r="B16" s="64"/>
      <c r="C16" s="23" t="s">
        <v>128</v>
      </c>
      <c r="D16" s="18" t="s">
        <v>93</v>
      </c>
      <c r="E16" s="18" t="s">
        <v>126</v>
      </c>
      <c r="F16" s="21">
        <v>1</v>
      </c>
      <c r="G16" s="23" t="s">
        <v>42</v>
      </c>
      <c r="H16" s="22">
        <v>0</v>
      </c>
      <c r="I16" s="22">
        <v>17000</v>
      </c>
      <c r="J16" s="47">
        <f t="shared" si="1"/>
        <v>0</v>
      </c>
    </row>
    <row r="17" spans="2:10" ht="24">
      <c r="B17" s="34" t="s">
        <v>129</v>
      </c>
      <c r="C17" s="23" t="s">
        <v>33</v>
      </c>
      <c r="D17" s="18" t="s">
        <v>23</v>
      </c>
      <c r="E17" s="18" t="s">
        <v>126</v>
      </c>
      <c r="F17" s="21">
        <v>1</v>
      </c>
      <c r="G17" s="23" t="s">
        <v>42</v>
      </c>
      <c r="H17" s="22">
        <v>0</v>
      </c>
      <c r="I17" s="22">
        <v>900</v>
      </c>
      <c r="J17" s="46">
        <f t="shared" ref="J17:J18" si="2">H17/I17</f>
        <v>0</v>
      </c>
    </row>
    <row r="18" spans="2:10" ht="48">
      <c r="B18" s="34" t="s">
        <v>130</v>
      </c>
      <c r="C18" s="23" t="s">
        <v>131</v>
      </c>
      <c r="D18" s="18" t="s">
        <v>43</v>
      </c>
      <c r="E18" s="18" t="s">
        <v>132</v>
      </c>
      <c r="F18" s="21">
        <v>1</v>
      </c>
      <c r="G18" s="23" t="s">
        <v>133</v>
      </c>
      <c r="H18" s="22">
        <v>100</v>
      </c>
      <c r="I18" s="22">
        <v>40000</v>
      </c>
      <c r="J18" s="46">
        <f t="shared" si="2"/>
        <v>2.5000000000000001E-3</v>
      </c>
    </row>
    <row r="19" spans="2:10">
      <c r="B19" s="59" t="s">
        <v>13</v>
      </c>
      <c r="C19" s="59"/>
      <c r="D19" s="59"/>
      <c r="E19" s="59"/>
      <c r="F19" s="59"/>
      <c r="G19" s="59"/>
      <c r="H19" s="59"/>
      <c r="I19" s="59"/>
    </row>
  </sheetData>
  <mergeCells count="9">
    <mergeCell ref="B3:B4"/>
    <mergeCell ref="E3:F3"/>
    <mergeCell ref="G3:G4"/>
    <mergeCell ref="B2:I2"/>
    <mergeCell ref="B19:I19"/>
    <mergeCell ref="C3:C4"/>
    <mergeCell ref="D3:D4"/>
    <mergeCell ref="B5:B11"/>
    <mergeCell ref="B12:B16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N18"/>
  <sheetViews>
    <sheetView zoomScaleNormal="100" workbookViewId="0">
      <selection activeCell="C7" sqref="C7"/>
    </sheetView>
  </sheetViews>
  <sheetFormatPr defaultColWidth="11.42578125" defaultRowHeight="14.25"/>
  <cols>
    <col min="1" max="1" width="8.85546875" customWidth="1"/>
    <col min="2" max="2" width="18.42578125" customWidth="1"/>
    <col min="3" max="3" width="22" customWidth="1"/>
    <col min="4" max="4" width="17.5703125" customWidth="1"/>
    <col min="5" max="6" width="12.7109375" customWidth="1"/>
    <col min="7" max="7" width="11.85546875" customWidth="1"/>
    <col min="8" max="8" width="4.42578125" customWidth="1"/>
    <col min="9" max="9" width="27.85546875" bestFit="1" customWidth="1"/>
    <col min="10" max="10" width="12.140625" bestFit="1" customWidth="1"/>
    <col min="11" max="11" width="11.42578125" customWidth="1"/>
    <col min="12" max="12" width="12.140625" bestFit="1" customWidth="1"/>
    <col min="13" max="13" width="8.5703125" customWidth="1"/>
    <col min="14" max="14" width="6" customWidth="1"/>
  </cols>
  <sheetData>
    <row r="2" spans="2:14">
      <c r="B2" s="65" t="s">
        <v>134</v>
      </c>
      <c r="C2" s="66"/>
      <c r="D2" s="66"/>
      <c r="E2" s="66"/>
      <c r="F2" s="66"/>
      <c r="G2" s="66"/>
    </row>
    <row r="3" spans="2:14" ht="28.5" customHeight="1">
      <c r="B3" s="67" t="s">
        <v>101</v>
      </c>
      <c r="C3" s="67" t="s">
        <v>102</v>
      </c>
      <c r="D3" s="67" t="s">
        <v>103</v>
      </c>
      <c r="E3" s="67" t="s">
        <v>135</v>
      </c>
      <c r="F3" s="67" t="s">
        <v>136</v>
      </c>
      <c r="G3" s="67" t="s">
        <v>137</v>
      </c>
      <c r="I3" s="67" t="s">
        <v>102</v>
      </c>
      <c r="J3" s="67" t="s">
        <v>135</v>
      </c>
      <c r="K3" s="67" t="s">
        <v>136</v>
      </c>
      <c r="L3" s="67" t="s">
        <v>137</v>
      </c>
      <c r="M3" s="67" t="s">
        <v>138</v>
      </c>
    </row>
    <row r="4" spans="2:14" ht="15.75" customHeight="1">
      <c r="B4" s="67"/>
      <c r="C4" s="67"/>
      <c r="D4" s="67"/>
      <c r="E4" s="67" t="s">
        <v>110</v>
      </c>
      <c r="F4" s="67" t="s">
        <v>110</v>
      </c>
      <c r="G4" s="67" t="s">
        <v>110</v>
      </c>
      <c r="I4" s="67"/>
      <c r="J4" s="67" t="s">
        <v>110</v>
      </c>
      <c r="K4" s="67" t="s">
        <v>110</v>
      </c>
      <c r="L4" s="67" t="s">
        <v>110</v>
      </c>
      <c r="M4" s="67"/>
    </row>
    <row r="5" spans="2:14">
      <c r="B5" s="62" t="s">
        <v>112</v>
      </c>
      <c r="C5" s="23" t="s">
        <v>82</v>
      </c>
      <c r="D5" s="18" t="s">
        <v>23</v>
      </c>
      <c r="E5" s="22">
        <v>3800</v>
      </c>
      <c r="F5" s="22">
        <v>5000</v>
      </c>
      <c r="G5" s="22">
        <v>4000</v>
      </c>
      <c r="I5" s="23" t="s">
        <v>82</v>
      </c>
      <c r="J5" s="22">
        <v>3800</v>
      </c>
      <c r="K5" s="22">
        <v>5000</v>
      </c>
      <c r="L5" s="22">
        <v>4000</v>
      </c>
      <c r="M5" s="37">
        <f t="shared" ref="M5:M18" si="0">K5/J5*100-100</f>
        <v>31.578947368421069</v>
      </c>
    </row>
    <row r="6" spans="2:14">
      <c r="B6" s="63"/>
      <c r="C6" s="23" t="s">
        <v>115</v>
      </c>
      <c r="D6" s="18" t="s">
        <v>116</v>
      </c>
      <c r="E6" s="22">
        <v>1000</v>
      </c>
      <c r="F6" s="22">
        <v>1800</v>
      </c>
      <c r="G6" s="22">
        <v>1600</v>
      </c>
      <c r="I6" s="23" t="s">
        <v>115</v>
      </c>
      <c r="J6" s="22">
        <v>1000</v>
      </c>
      <c r="K6" s="22">
        <v>1800</v>
      </c>
      <c r="L6" s="22">
        <v>1600</v>
      </c>
      <c r="M6" s="42">
        <f t="shared" si="0"/>
        <v>80</v>
      </c>
    </row>
    <row r="7" spans="2:14" ht="21.75">
      <c r="B7" s="63"/>
      <c r="C7" s="23" t="s">
        <v>118</v>
      </c>
      <c r="D7" s="18" t="s">
        <v>23</v>
      </c>
      <c r="E7" s="22">
        <v>1200</v>
      </c>
      <c r="F7" s="22">
        <v>1500</v>
      </c>
      <c r="G7" s="22">
        <v>1400</v>
      </c>
      <c r="I7" s="23" t="s">
        <v>139</v>
      </c>
      <c r="J7" s="22">
        <v>1200</v>
      </c>
      <c r="K7" s="22">
        <v>1500</v>
      </c>
      <c r="L7" s="22">
        <v>1400</v>
      </c>
      <c r="M7" s="45">
        <f t="shared" si="0"/>
        <v>25</v>
      </c>
    </row>
    <row r="8" spans="2:14">
      <c r="B8" s="63"/>
      <c r="C8" s="23" t="s">
        <v>36</v>
      </c>
      <c r="D8" s="18" t="s">
        <v>23</v>
      </c>
      <c r="E8" s="22">
        <v>1100</v>
      </c>
      <c r="F8" s="22">
        <v>1600</v>
      </c>
      <c r="G8" s="22">
        <v>1200</v>
      </c>
      <c r="I8" s="23" t="s">
        <v>36</v>
      </c>
      <c r="J8" s="22">
        <v>1100</v>
      </c>
      <c r="K8" s="22">
        <v>1600</v>
      </c>
      <c r="L8" s="22">
        <v>1200</v>
      </c>
      <c r="M8" s="37">
        <f t="shared" si="0"/>
        <v>45.454545454545467</v>
      </c>
    </row>
    <row r="9" spans="2:14" ht="14.25" customHeight="1">
      <c r="B9" s="63"/>
      <c r="C9" s="23" t="s">
        <v>38</v>
      </c>
      <c r="D9" s="18" t="s">
        <v>23</v>
      </c>
      <c r="E9" s="22">
        <v>1700</v>
      </c>
      <c r="F9" s="22">
        <v>2800</v>
      </c>
      <c r="G9" s="22">
        <v>2400</v>
      </c>
      <c r="I9" s="23" t="s">
        <v>38</v>
      </c>
      <c r="J9" s="22">
        <v>1700</v>
      </c>
      <c r="K9" s="22">
        <v>2800</v>
      </c>
      <c r="L9" s="22">
        <v>2400</v>
      </c>
      <c r="M9" s="37">
        <f t="shared" si="0"/>
        <v>64.70588235294116</v>
      </c>
    </row>
    <row r="10" spans="2:14">
      <c r="B10" s="63"/>
      <c r="C10" s="23" t="s">
        <v>120</v>
      </c>
      <c r="D10" s="18" t="s">
        <v>95</v>
      </c>
      <c r="E10" s="22">
        <v>530</v>
      </c>
      <c r="F10" s="22">
        <v>600</v>
      </c>
      <c r="G10" s="22">
        <v>600</v>
      </c>
      <c r="I10" s="23" t="s">
        <v>120</v>
      </c>
      <c r="J10" s="22">
        <v>530</v>
      </c>
      <c r="K10" s="22">
        <v>600</v>
      </c>
      <c r="L10" s="22">
        <v>600</v>
      </c>
      <c r="M10" s="45">
        <f t="shared" si="0"/>
        <v>13.20754716981132</v>
      </c>
      <c r="N10" t="s">
        <v>140</v>
      </c>
    </row>
    <row r="11" spans="2:14">
      <c r="B11" s="64"/>
      <c r="C11" s="23" t="s">
        <v>122</v>
      </c>
      <c r="D11" s="18" t="s">
        <v>97</v>
      </c>
      <c r="E11" s="22">
        <v>15000</v>
      </c>
      <c r="F11" s="22">
        <v>20000</v>
      </c>
      <c r="G11" s="22">
        <v>18000</v>
      </c>
      <c r="I11" s="23" t="s">
        <v>122</v>
      </c>
      <c r="J11" s="22">
        <v>15000</v>
      </c>
      <c r="K11" s="22">
        <v>20000</v>
      </c>
      <c r="L11" s="22">
        <v>18000</v>
      </c>
      <c r="M11" s="37">
        <f t="shared" si="0"/>
        <v>33.333333333333314</v>
      </c>
    </row>
    <row r="12" spans="2:14">
      <c r="B12" s="62" t="s">
        <v>123</v>
      </c>
      <c r="C12" s="23" t="s">
        <v>22</v>
      </c>
      <c r="D12" s="18" t="s">
        <v>23</v>
      </c>
      <c r="E12" s="22">
        <v>1000</v>
      </c>
      <c r="F12" s="22">
        <v>2400</v>
      </c>
      <c r="G12" s="22">
        <v>1200</v>
      </c>
      <c r="I12" s="23" t="s">
        <v>22</v>
      </c>
      <c r="J12" s="22">
        <v>1000</v>
      </c>
      <c r="K12" s="22">
        <v>2400</v>
      </c>
      <c r="L12" s="22">
        <v>1200</v>
      </c>
      <c r="M12" s="42">
        <f t="shared" si="0"/>
        <v>140</v>
      </c>
    </row>
    <row r="13" spans="2:14" ht="24">
      <c r="B13" s="63"/>
      <c r="C13" s="23" t="s">
        <v>64</v>
      </c>
      <c r="D13" s="18" t="s">
        <v>124</v>
      </c>
      <c r="E13" s="22">
        <v>1200</v>
      </c>
      <c r="F13" s="22">
        <v>1500</v>
      </c>
      <c r="G13" s="22">
        <v>1400</v>
      </c>
      <c r="I13" s="23" t="s">
        <v>64</v>
      </c>
      <c r="J13" s="22">
        <v>1200</v>
      </c>
      <c r="K13" s="22">
        <v>1500</v>
      </c>
      <c r="L13" s="22">
        <v>1400</v>
      </c>
      <c r="M13" s="45">
        <f t="shared" si="0"/>
        <v>25</v>
      </c>
    </row>
    <row r="14" spans="2:14">
      <c r="B14" s="63"/>
      <c r="C14" s="23" t="s">
        <v>125</v>
      </c>
      <c r="D14" s="25" t="s">
        <v>39</v>
      </c>
      <c r="E14" s="22">
        <v>1100</v>
      </c>
      <c r="F14" s="22">
        <v>1800</v>
      </c>
      <c r="G14" s="22">
        <v>1400</v>
      </c>
      <c r="I14" s="23" t="s">
        <v>125</v>
      </c>
      <c r="J14" s="22">
        <v>1100</v>
      </c>
      <c r="K14" s="22">
        <v>1800</v>
      </c>
      <c r="L14" s="22">
        <v>1400</v>
      </c>
      <c r="M14" s="37">
        <f t="shared" si="0"/>
        <v>63.636363636363654</v>
      </c>
    </row>
    <row r="15" spans="2:14" ht="24">
      <c r="B15" s="63"/>
      <c r="C15" s="23" t="s">
        <v>127</v>
      </c>
      <c r="D15" s="18" t="s">
        <v>93</v>
      </c>
      <c r="E15" s="22">
        <v>15000</v>
      </c>
      <c r="F15" s="22">
        <v>17000</v>
      </c>
      <c r="G15" s="22">
        <v>17000</v>
      </c>
      <c r="I15" s="23" t="s">
        <v>127</v>
      </c>
      <c r="J15" s="22">
        <v>15000</v>
      </c>
      <c r="K15" s="22">
        <v>17000</v>
      </c>
      <c r="L15" s="22">
        <v>17000</v>
      </c>
      <c r="M15" s="45">
        <f t="shared" si="0"/>
        <v>13.333333333333329</v>
      </c>
      <c r="N15" t="s">
        <v>141</v>
      </c>
    </row>
    <row r="16" spans="2:14" ht="24">
      <c r="B16" s="64"/>
      <c r="C16" s="23" t="s">
        <v>128</v>
      </c>
      <c r="D16" s="18" t="s">
        <v>93</v>
      </c>
      <c r="E16" s="22">
        <v>15000</v>
      </c>
      <c r="F16" s="22">
        <v>17000</v>
      </c>
      <c r="G16" s="22">
        <v>17000</v>
      </c>
      <c r="I16" s="23" t="s">
        <v>128</v>
      </c>
      <c r="J16" s="22">
        <v>15000</v>
      </c>
      <c r="K16" s="22">
        <v>17000</v>
      </c>
      <c r="L16" s="22">
        <v>17000</v>
      </c>
      <c r="M16" s="45">
        <f t="shared" si="0"/>
        <v>13.333333333333329</v>
      </c>
      <c r="N16" t="s">
        <v>141</v>
      </c>
    </row>
    <row r="17" spans="2:13">
      <c r="B17" s="34" t="s">
        <v>129</v>
      </c>
      <c r="C17" s="23" t="s">
        <v>33</v>
      </c>
      <c r="D17" s="18" t="s">
        <v>23</v>
      </c>
      <c r="E17" s="22">
        <v>800</v>
      </c>
      <c r="F17" s="22">
        <v>1200</v>
      </c>
      <c r="G17" s="22">
        <v>900</v>
      </c>
      <c r="I17" s="23" t="s">
        <v>33</v>
      </c>
      <c r="J17" s="22">
        <v>800</v>
      </c>
      <c r="K17" s="22">
        <v>1200</v>
      </c>
      <c r="L17" s="22">
        <v>900</v>
      </c>
      <c r="M17" s="37">
        <f t="shared" si="0"/>
        <v>50</v>
      </c>
    </row>
    <row r="18" spans="2:13">
      <c r="B18" s="34" t="s">
        <v>130</v>
      </c>
      <c r="C18" s="23" t="s">
        <v>131</v>
      </c>
      <c r="D18" s="18" t="s">
        <v>43</v>
      </c>
      <c r="E18" s="22">
        <v>20000</v>
      </c>
      <c r="F18" s="22">
        <v>45000</v>
      </c>
      <c r="G18" s="22">
        <v>40000</v>
      </c>
      <c r="I18" s="23" t="s">
        <v>131</v>
      </c>
      <c r="J18" s="22">
        <v>20000</v>
      </c>
      <c r="K18" s="22">
        <v>45000</v>
      </c>
      <c r="L18" s="22">
        <v>40000</v>
      </c>
      <c r="M18" s="42">
        <f t="shared" si="0"/>
        <v>125</v>
      </c>
    </row>
  </sheetData>
  <mergeCells count="14">
    <mergeCell ref="B12:B16"/>
    <mergeCell ref="B2:G2"/>
    <mergeCell ref="M3:M4"/>
    <mergeCell ref="I3:I4"/>
    <mergeCell ref="B3:B4"/>
    <mergeCell ref="C3:C4"/>
    <mergeCell ref="D3:D4"/>
    <mergeCell ref="E3:E4"/>
    <mergeCell ref="F3:F4"/>
    <mergeCell ref="G3:G4"/>
    <mergeCell ref="J3:J4"/>
    <mergeCell ref="K3:K4"/>
    <mergeCell ref="L3:L4"/>
    <mergeCell ref="B5:B11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H35"/>
  <sheetViews>
    <sheetView tabSelected="1" topLeftCell="A10" zoomScaleNormal="100" workbookViewId="0">
      <selection activeCell="C40" sqref="C40"/>
    </sheetView>
  </sheetViews>
  <sheetFormatPr defaultColWidth="11.42578125" defaultRowHeight="14.25"/>
  <cols>
    <col min="1" max="1" width="27" customWidth="1"/>
    <col min="2" max="2" width="12.5703125" customWidth="1"/>
    <col min="3" max="6" width="12" bestFit="1" customWidth="1"/>
  </cols>
  <sheetData>
    <row r="2" spans="1:8" ht="15">
      <c r="A2" s="15" t="s">
        <v>142</v>
      </c>
      <c r="B2" s="5">
        <v>2019</v>
      </c>
      <c r="C2" s="5">
        <v>2020</v>
      </c>
      <c r="D2" s="5">
        <v>2021</v>
      </c>
      <c r="E2" s="5">
        <v>2022</v>
      </c>
      <c r="F2" s="5">
        <v>2023</v>
      </c>
      <c r="G2" s="5" t="s">
        <v>143</v>
      </c>
      <c r="H2" s="5" t="s">
        <v>144</v>
      </c>
    </row>
    <row r="3" spans="1:8">
      <c r="A3" s="30" t="s">
        <v>22</v>
      </c>
      <c r="B3" s="38">
        <v>1255.787342767296</v>
      </c>
      <c r="C3" s="38">
        <v>1317.8671375714771</v>
      </c>
      <c r="D3" s="38">
        <v>1192.5618869013269</v>
      </c>
      <c r="E3" s="38">
        <v>2529.212962962963</v>
      </c>
      <c r="F3" s="38">
        <v>2159.958333333333</v>
      </c>
      <c r="G3" s="16">
        <f>AVERAGE(B3:F3)</f>
        <v>1691.0775327072793</v>
      </c>
      <c r="H3" s="16">
        <f>SUM(B3:F3)/5</f>
        <v>1691.0775327072793</v>
      </c>
    </row>
    <row r="4" spans="1:8">
      <c r="A4" s="30" t="s">
        <v>36</v>
      </c>
      <c r="B4" s="38">
        <v>1043.846593399712</v>
      </c>
      <c r="C4" s="38">
        <v>844.69445370679125</v>
      </c>
      <c r="D4" s="38">
        <v>1209.570162481536</v>
      </c>
      <c r="E4" s="38">
        <v>2232.5138888888891</v>
      </c>
      <c r="F4" s="38">
        <v>1803.5</v>
      </c>
      <c r="G4" s="16">
        <f>AVERAGE(B4:F4)</f>
        <v>1426.8250196953857</v>
      </c>
      <c r="H4" s="16">
        <f>SUM(B4:F4)/5</f>
        <v>1426.8250196953857</v>
      </c>
    </row>
    <row r="5" spans="1:8">
      <c r="A5" s="50" t="s">
        <v>82</v>
      </c>
      <c r="B5" s="38">
        <v>3463.060230567507</v>
      </c>
      <c r="C5" s="38">
        <v>3681.1666455818222</v>
      </c>
      <c r="D5" s="38">
        <v>4789.4608862275882</v>
      </c>
      <c r="E5" s="38">
        <v>5933.3441503165996</v>
      </c>
      <c r="F5" s="38">
        <v>5392.3628949567028</v>
      </c>
      <c r="G5" s="38">
        <f t="shared" ref="G5:G15" si="0">AVERAGE(B5:F5)</f>
        <v>4651.8789615300439</v>
      </c>
      <c r="H5" s="16">
        <f>SUM(B5:F5)/5</f>
        <v>4651.8789615300439</v>
      </c>
    </row>
    <row r="6" spans="1:8">
      <c r="A6" s="50" t="s">
        <v>115</v>
      </c>
      <c r="B6" s="38">
        <v>1694.5228780723139</v>
      </c>
      <c r="C6" s="38">
        <v>1639.3413962130201</v>
      </c>
      <c r="D6" s="38">
        <v>1515.366151638369</v>
      </c>
      <c r="E6" s="38">
        <v>2284.8966996109448</v>
      </c>
      <c r="F6" s="38">
        <v>3217.4202905514758</v>
      </c>
      <c r="G6" s="38">
        <f>AVERAGE(B6:F6)</f>
        <v>2070.3094832172246</v>
      </c>
      <c r="H6" s="16">
        <f>SUM(B6:F6)/5</f>
        <v>2070.3094832172246</v>
      </c>
    </row>
    <row r="7" spans="1:8" ht="21.75">
      <c r="A7" s="52" t="s">
        <v>118</v>
      </c>
      <c r="B7" s="38">
        <v>1137.166666666667</v>
      </c>
      <c r="C7" s="38">
        <v>1348.858440700363</v>
      </c>
      <c r="D7" s="38">
        <v>1711.272727272727</v>
      </c>
      <c r="E7" s="38">
        <v>2230.416666666667</v>
      </c>
      <c r="F7" s="38">
        <v>2177</v>
      </c>
      <c r="G7" s="38">
        <f t="shared" si="0"/>
        <v>1720.9429002612846</v>
      </c>
      <c r="H7" s="16">
        <f>SUM(B7:F7)/5</f>
        <v>1720.9429002612846</v>
      </c>
    </row>
    <row r="8" spans="1:8">
      <c r="A8" s="50" t="s">
        <v>33</v>
      </c>
      <c r="B8" s="38">
        <v>2661.0363636363631</v>
      </c>
      <c r="C8" s="38">
        <v>1529.420143383509</v>
      </c>
      <c r="D8" s="38">
        <v>2470.8827940806809</v>
      </c>
      <c r="E8" s="38">
        <v>2536.0930921697109</v>
      </c>
      <c r="F8" s="38">
        <v>3283.8814150938579</v>
      </c>
      <c r="G8" s="38">
        <f t="shared" si="0"/>
        <v>2496.2627616728246</v>
      </c>
      <c r="H8" s="16">
        <f>SUM(B8:F8)/5</f>
        <v>2496.2627616728246</v>
      </c>
    </row>
    <row r="9" spans="1:8">
      <c r="A9" s="50" t="s">
        <v>38</v>
      </c>
      <c r="B9" s="38">
        <v>1237.251810078729</v>
      </c>
      <c r="C9" s="38">
        <v>1484.9799431599019</v>
      </c>
      <c r="D9" s="38">
        <v>1591.190295857971</v>
      </c>
      <c r="E9" s="38">
        <v>1788.010792349447</v>
      </c>
      <c r="F9" s="38">
        <v>1851.366927465318</v>
      </c>
      <c r="G9" s="38">
        <f t="shared" si="0"/>
        <v>1590.5599537822734</v>
      </c>
      <c r="H9" s="16">
        <f>SUM(B9:F9)/5</f>
        <v>1590.5599537822734</v>
      </c>
    </row>
    <row r="10" spans="1:8">
      <c r="A10" s="49" t="s">
        <v>64</v>
      </c>
      <c r="B10" s="38"/>
      <c r="C10" s="38"/>
      <c r="D10" s="38"/>
      <c r="E10" s="38">
        <v>3124.899669163884</v>
      </c>
      <c r="F10" s="38">
        <v>3112.337083322288</v>
      </c>
      <c r="G10" s="38">
        <f>AVERAGE(B10:F10)</f>
        <v>3118.618376243086</v>
      </c>
      <c r="H10" s="16">
        <f>SUM(B10:F10)/2</f>
        <v>3118.618376243086</v>
      </c>
    </row>
    <row r="11" spans="1:8">
      <c r="A11" s="30" t="s">
        <v>145</v>
      </c>
      <c r="B11" s="38">
        <v>934.04763746804372</v>
      </c>
      <c r="C11" s="38">
        <v>954.73166920881306</v>
      </c>
      <c r="D11" s="38">
        <v>1021.269491202396</v>
      </c>
      <c r="E11" s="38">
        <v>1521.3354116796299</v>
      </c>
      <c r="F11" s="38">
        <v>1990.4829432727499</v>
      </c>
      <c r="G11" s="38">
        <f t="shared" si="0"/>
        <v>1284.3734305663265</v>
      </c>
      <c r="H11" s="16">
        <f t="shared" ref="H11:H15" si="1">SUM(B11:F11)/5</f>
        <v>1284.3734305663265</v>
      </c>
    </row>
    <row r="12" spans="1:8">
      <c r="A12" s="9" t="s">
        <v>122</v>
      </c>
      <c r="B12" s="38">
        <v>13802.512133523929</v>
      </c>
      <c r="C12" s="38">
        <v>13340.236468323161</v>
      </c>
      <c r="D12" s="38">
        <v>16760.66040074201</v>
      </c>
      <c r="E12" s="38">
        <v>18684.353032879819</v>
      </c>
      <c r="F12" s="38">
        <v>20987.88806552262</v>
      </c>
      <c r="G12" s="38">
        <f t="shared" si="0"/>
        <v>16715.130020198307</v>
      </c>
      <c r="H12" s="16">
        <f t="shared" si="1"/>
        <v>16715.130020198307</v>
      </c>
    </row>
    <row r="13" spans="1:8">
      <c r="A13" s="27" t="s">
        <v>146</v>
      </c>
      <c r="B13" s="38">
        <v>10017</v>
      </c>
      <c r="C13" s="38">
        <v>12187</v>
      </c>
      <c r="D13" s="38">
        <v>12000</v>
      </c>
      <c r="E13" s="38">
        <v>38900</v>
      </c>
      <c r="F13" s="38">
        <v>30000</v>
      </c>
      <c r="G13" s="16">
        <f t="shared" si="0"/>
        <v>20620.8</v>
      </c>
      <c r="H13" s="16">
        <f t="shared" si="1"/>
        <v>20620.8</v>
      </c>
    </row>
    <row r="14" spans="1:8">
      <c r="A14" s="27" t="s">
        <v>147</v>
      </c>
      <c r="B14" s="38">
        <v>306</v>
      </c>
      <c r="C14" s="38">
        <v>289</v>
      </c>
      <c r="D14" s="38">
        <v>364</v>
      </c>
      <c r="E14" s="38">
        <v>490</v>
      </c>
      <c r="F14" s="38">
        <v>552</v>
      </c>
      <c r="G14" s="16">
        <f t="shared" si="0"/>
        <v>400.2</v>
      </c>
      <c r="H14" s="16">
        <f t="shared" si="1"/>
        <v>400.2</v>
      </c>
    </row>
    <row r="15" spans="1:8" ht="25.5">
      <c r="A15" s="27" t="s">
        <v>148</v>
      </c>
      <c r="B15" s="38">
        <v>5174</v>
      </c>
      <c r="C15" s="38">
        <v>5481</v>
      </c>
      <c r="D15" s="38">
        <v>7564</v>
      </c>
      <c r="E15" s="38">
        <v>8609</v>
      </c>
      <c r="F15" s="38">
        <v>9687</v>
      </c>
      <c r="G15" s="16">
        <f t="shared" si="0"/>
        <v>7303</v>
      </c>
      <c r="H15" s="16">
        <f t="shared" si="1"/>
        <v>7303</v>
      </c>
    </row>
    <row r="16" spans="1:8" ht="15" thickBot="1">
      <c r="A16" s="24" t="s">
        <v>149</v>
      </c>
      <c r="B16" s="3"/>
      <c r="C16" s="3"/>
      <c r="D16" s="3"/>
      <c r="E16" s="3"/>
      <c r="F16" s="3"/>
      <c r="G16" s="3"/>
      <c r="H16" s="3"/>
    </row>
    <row r="17" spans="1:8">
      <c r="A17" s="8" t="s">
        <v>150</v>
      </c>
      <c r="B17" s="3"/>
      <c r="C17" s="3"/>
      <c r="D17" s="3"/>
      <c r="E17" s="3"/>
      <c r="F17" s="3"/>
      <c r="G17" s="3"/>
      <c r="H17" s="3"/>
    </row>
    <row r="18" spans="1:8">
      <c r="A18" s="9" t="s">
        <v>151</v>
      </c>
      <c r="B18" s="3"/>
      <c r="C18" s="3"/>
      <c r="D18" s="3"/>
      <c r="E18" s="3"/>
      <c r="F18" s="3"/>
      <c r="G18" s="3"/>
      <c r="H18" s="3"/>
    </row>
    <row r="19" spans="1:8">
      <c r="A19" s="6" t="s">
        <v>152</v>
      </c>
      <c r="C19" s="3"/>
      <c r="D19" s="3"/>
      <c r="E19" s="3"/>
      <c r="F19" s="3"/>
      <c r="G19" s="3"/>
      <c r="H19" s="3"/>
    </row>
    <row r="20" spans="1:8" ht="36.75" thickBot="1">
      <c r="A20" s="7" t="s">
        <v>153</v>
      </c>
      <c r="C20" s="3"/>
      <c r="D20" s="3"/>
      <c r="E20" s="3"/>
      <c r="F20" s="3"/>
      <c r="G20" s="3"/>
      <c r="H20" s="3"/>
    </row>
    <row r="21" spans="1:8">
      <c r="C21" s="3"/>
    </row>
    <row r="22" spans="1:8">
      <c r="A22" s="5" t="s">
        <v>102</v>
      </c>
      <c r="B22" s="5" t="s">
        <v>143</v>
      </c>
      <c r="C22" s="3"/>
    </row>
    <row r="23" spans="1:8">
      <c r="A23" s="30" t="s">
        <v>36</v>
      </c>
      <c r="B23" s="16">
        <v>1426.8250196953857</v>
      </c>
      <c r="C23" s="3"/>
    </row>
    <row r="24" spans="1:8">
      <c r="A24" s="50" t="s">
        <v>38</v>
      </c>
      <c r="B24" s="38">
        <v>1590.5599537822734</v>
      </c>
      <c r="C24" s="3"/>
    </row>
    <row r="25" spans="1:8">
      <c r="A25" s="30" t="s">
        <v>22</v>
      </c>
      <c r="B25" s="16">
        <v>1691.0775327072793</v>
      </c>
      <c r="C25" s="3"/>
    </row>
    <row r="26" spans="1:8" ht="21.75">
      <c r="A26" s="52" t="s">
        <v>118</v>
      </c>
      <c r="B26" s="38">
        <v>1720.9429002612846</v>
      </c>
      <c r="C26" s="3"/>
    </row>
    <row r="27" spans="1:8">
      <c r="A27" s="50" t="s">
        <v>115</v>
      </c>
      <c r="B27" s="38">
        <v>2070.3094832172246</v>
      </c>
      <c r="C27" s="3"/>
    </row>
    <row r="28" spans="1:8">
      <c r="A28" s="50" t="s">
        <v>33</v>
      </c>
      <c r="B28" s="38">
        <v>2496.2627616728246</v>
      </c>
      <c r="C28" s="3"/>
    </row>
    <row r="29" spans="1:8">
      <c r="A29" s="49" t="s">
        <v>64</v>
      </c>
      <c r="B29" s="38">
        <v>3118.618376243086</v>
      </c>
      <c r="C29" s="3"/>
    </row>
    <row r="30" spans="1:8">
      <c r="A30" s="50" t="s">
        <v>82</v>
      </c>
      <c r="B30" s="38">
        <v>4651.8789615300439</v>
      </c>
      <c r="C30" s="3"/>
    </row>
    <row r="31" spans="1:8">
      <c r="A31" s="27" t="s">
        <v>146</v>
      </c>
      <c r="B31" s="44">
        <v>20620.8</v>
      </c>
    </row>
    <row r="32" spans="1:8">
      <c r="A32" s="9" t="s">
        <v>122</v>
      </c>
      <c r="B32" s="13">
        <v>16715.130020198307</v>
      </c>
    </row>
    <row r="33" spans="1:2" ht="25.5">
      <c r="A33" s="27" t="s">
        <v>148</v>
      </c>
      <c r="B33" s="13">
        <v>7303</v>
      </c>
    </row>
    <row r="34" spans="1:2">
      <c r="A34" s="30" t="s">
        <v>145</v>
      </c>
      <c r="B34" s="13">
        <v>1284.3734305663265</v>
      </c>
    </row>
    <row r="35" spans="1:2">
      <c r="A35" s="27" t="s">
        <v>147</v>
      </c>
      <c r="B35" s="44">
        <v>400.2</v>
      </c>
    </row>
  </sheetData>
  <sortState xmlns:xlrd2="http://schemas.microsoft.com/office/spreadsheetml/2017/richdata2" ref="A23:C25">
    <sortCondition ref="C23:C25"/>
  </sortState>
  <pageMargins left="0.7" right="0.7" top="0.75" bottom="0.75" header="0.3" footer="0.3"/>
  <pageSetup paperSize="9" orientation="portrait" horizontalDpi="300" verticalDpi="300" r:id="rId1"/>
  <ignoredErrors>
    <ignoredError sqref="H10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H34"/>
  <sheetViews>
    <sheetView topLeftCell="B26" zoomScaleNormal="100" workbookViewId="0">
      <selection activeCell="R30" sqref="R30"/>
    </sheetView>
  </sheetViews>
  <sheetFormatPr defaultColWidth="11.42578125" defaultRowHeight="14.25"/>
  <cols>
    <col min="1" max="1" width="6.42578125" customWidth="1"/>
    <col min="2" max="2" width="30.140625" bestFit="1" customWidth="1"/>
    <col min="3" max="6" width="11.42578125" customWidth="1"/>
    <col min="7" max="7" width="8.7109375" bestFit="1" customWidth="1"/>
    <col min="8" max="8" width="11.42578125" customWidth="1"/>
  </cols>
  <sheetData>
    <row r="2" spans="2:8" ht="15" customHeight="1">
      <c r="B2" s="1" t="s">
        <v>142</v>
      </c>
      <c r="C2" s="1">
        <v>2019</v>
      </c>
      <c r="D2" s="1">
        <v>2020</v>
      </c>
      <c r="E2" s="1">
        <v>2021</v>
      </c>
      <c r="F2" s="1">
        <v>2022</v>
      </c>
      <c r="G2" s="1">
        <v>2023</v>
      </c>
      <c r="H2" s="1" t="s">
        <v>143</v>
      </c>
    </row>
    <row r="3" spans="2:8">
      <c r="B3" s="30" t="s">
        <v>22</v>
      </c>
      <c r="C3" s="38">
        <v>1255.787342767296</v>
      </c>
      <c r="D3" s="38">
        <v>1317.8671375714771</v>
      </c>
      <c r="E3" s="38">
        <v>1192.5618869013269</v>
      </c>
      <c r="F3" s="38">
        <v>2529.212962962963</v>
      </c>
      <c r="G3" s="38">
        <v>2159.958333333333</v>
      </c>
      <c r="H3" s="31">
        <f>AVERAGE(C3:G3)</f>
        <v>1691.0775327072793</v>
      </c>
    </row>
    <row r="4" spans="2:8">
      <c r="B4" s="30" t="s">
        <v>36</v>
      </c>
      <c r="C4" s="38">
        <v>1043.846593399712</v>
      </c>
      <c r="D4" s="38">
        <v>844.69445370679125</v>
      </c>
      <c r="E4" s="38">
        <v>1209.570162481536</v>
      </c>
      <c r="F4" s="38">
        <v>2232.5138888888891</v>
      </c>
      <c r="G4" s="38">
        <v>1803.5</v>
      </c>
      <c r="H4" s="31">
        <f>AVERAGE(C4:G4)</f>
        <v>1426.8250196953857</v>
      </c>
    </row>
    <row r="5" spans="2:8">
      <c r="B5" s="50" t="s">
        <v>82</v>
      </c>
      <c r="C5" s="38">
        <v>3463.060230567507</v>
      </c>
      <c r="D5" s="38">
        <v>3681.1666455818222</v>
      </c>
      <c r="E5" s="38">
        <v>4789.4608862275882</v>
      </c>
      <c r="F5" s="38">
        <v>5933.3441503165996</v>
      </c>
      <c r="G5" s="38">
        <v>5392.3628949567028</v>
      </c>
      <c r="H5" s="31">
        <f t="shared" ref="H5:H15" si="0">AVERAGE(C5:G5)</f>
        <v>4651.8789615300439</v>
      </c>
    </row>
    <row r="6" spans="2:8">
      <c r="B6" s="50" t="s">
        <v>115</v>
      </c>
      <c r="C6" s="38">
        <v>1694.5228780723139</v>
      </c>
      <c r="D6" s="38">
        <v>1639.3413962130201</v>
      </c>
      <c r="E6" s="38">
        <v>1515.366151638369</v>
      </c>
      <c r="F6" s="38">
        <v>2284.8966996109448</v>
      </c>
      <c r="G6" s="38">
        <v>3217.4202905514758</v>
      </c>
      <c r="H6" s="31">
        <f t="shared" si="0"/>
        <v>2070.3094832172246</v>
      </c>
    </row>
    <row r="7" spans="2:8" ht="15">
      <c r="B7" s="52" t="s">
        <v>118</v>
      </c>
      <c r="C7" s="38">
        <v>1137.166666666667</v>
      </c>
      <c r="D7" s="38">
        <v>1348.858440700363</v>
      </c>
      <c r="E7" s="38">
        <v>1711.272727272727</v>
      </c>
      <c r="F7" s="38">
        <v>2230.416666666667</v>
      </c>
      <c r="G7" s="38">
        <v>2177</v>
      </c>
      <c r="H7" s="31">
        <f t="shared" si="0"/>
        <v>1720.9429002612846</v>
      </c>
    </row>
    <row r="8" spans="2:8">
      <c r="B8" s="50" t="s">
        <v>33</v>
      </c>
      <c r="C8" s="38">
        <v>2661.0363636363631</v>
      </c>
      <c r="D8" s="38">
        <v>1529.420143383509</v>
      </c>
      <c r="E8" s="38">
        <v>2470.8827940806809</v>
      </c>
      <c r="F8" s="38">
        <v>2536.0930921697109</v>
      </c>
      <c r="G8" s="38">
        <v>3283.8814150938579</v>
      </c>
      <c r="H8" s="31">
        <f t="shared" si="0"/>
        <v>2496.2627616728246</v>
      </c>
    </row>
    <row r="9" spans="2:8">
      <c r="B9" s="50" t="s">
        <v>38</v>
      </c>
      <c r="C9" s="38">
        <v>1237.251810078729</v>
      </c>
      <c r="D9" s="38">
        <v>1484.9799431599019</v>
      </c>
      <c r="E9" s="38">
        <v>1591.190295857971</v>
      </c>
      <c r="F9" s="38">
        <v>1788.010792349447</v>
      </c>
      <c r="G9" s="38">
        <v>1851.366927465318</v>
      </c>
      <c r="H9" s="31">
        <f t="shared" si="0"/>
        <v>1590.5599537822734</v>
      </c>
    </row>
    <row r="10" spans="2:8">
      <c r="B10" s="49" t="s">
        <v>64</v>
      </c>
      <c r="C10" s="38"/>
      <c r="D10" s="38"/>
      <c r="E10" s="38"/>
      <c r="F10" s="38">
        <v>3124.899669163884</v>
      </c>
      <c r="G10" s="38">
        <v>3112.337083322288</v>
      </c>
      <c r="H10" s="31">
        <f t="shared" si="0"/>
        <v>3118.618376243086</v>
      </c>
    </row>
    <row r="11" spans="2:8">
      <c r="B11" s="30" t="s">
        <v>145</v>
      </c>
      <c r="C11" s="38">
        <v>934.04763746804372</v>
      </c>
      <c r="D11" s="38">
        <v>954.73166920881306</v>
      </c>
      <c r="E11" s="38">
        <v>1021.269491202396</v>
      </c>
      <c r="F11" s="38">
        <v>1521.3354116796299</v>
      </c>
      <c r="G11" s="38">
        <v>1990.4829432727499</v>
      </c>
      <c r="H11" s="31">
        <f t="shared" si="0"/>
        <v>1284.3734305663265</v>
      </c>
    </row>
    <row r="12" spans="2:8">
      <c r="B12" s="9" t="s">
        <v>122</v>
      </c>
      <c r="C12" s="38">
        <v>13802.512133523929</v>
      </c>
      <c r="D12" s="38">
        <v>13340.236468323161</v>
      </c>
      <c r="E12" s="38">
        <v>16760.66040074201</v>
      </c>
      <c r="F12" s="38">
        <v>18684.353032879819</v>
      </c>
      <c r="G12" s="38">
        <v>20987.88806552262</v>
      </c>
      <c r="H12" s="31">
        <f t="shared" si="0"/>
        <v>16715.130020198307</v>
      </c>
    </row>
    <row r="13" spans="2:8">
      <c r="B13" s="27" t="s">
        <v>146</v>
      </c>
      <c r="C13" s="38">
        <v>10017</v>
      </c>
      <c r="D13" s="38">
        <v>12187</v>
      </c>
      <c r="E13" s="38">
        <v>12000</v>
      </c>
      <c r="F13" s="38">
        <v>38900</v>
      </c>
      <c r="G13" s="38">
        <v>30000</v>
      </c>
      <c r="H13" s="31">
        <f t="shared" si="0"/>
        <v>20620.8</v>
      </c>
    </row>
    <row r="14" spans="2:8">
      <c r="B14" s="27" t="s">
        <v>147</v>
      </c>
      <c r="C14" s="38">
        <v>306</v>
      </c>
      <c r="D14" s="38">
        <v>289</v>
      </c>
      <c r="E14" s="38">
        <v>364</v>
      </c>
      <c r="F14" s="38">
        <v>490</v>
      </c>
      <c r="G14" s="38">
        <v>552</v>
      </c>
      <c r="H14" s="31">
        <f t="shared" si="0"/>
        <v>400.2</v>
      </c>
    </row>
    <row r="15" spans="2:8" ht="25.5">
      <c r="B15" s="27" t="s">
        <v>148</v>
      </c>
      <c r="C15" s="38">
        <v>5174</v>
      </c>
      <c r="D15" s="38">
        <v>5481</v>
      </c>
      <c r="E15" s="38">
        <v>7564</v>
      </c>
      <c r="F15" s="38">
        <v>8609</v>
      </c>
      <c r="G15" s="38">
        <v>9687</v>
      </c>
      <c r="H15" s="31">
        <f t="shared" si="0"/>
        <v>7303</v>
      </c>
    </row>
    <row r="16" spans="2:8" ht="15" thickBot="1">
      <c r="B16" s="24" t="s">
        <v>149</v>
      </c>
      <c r="C16" s="3"/>
      <c r="D16" s="3"/>
      <c r="E16" s="4"/>
      <c r="H16" s="4"/>
    </row>
    <row r="17" spans="2:8">
      <c r="B17" s="8" t="s">
        <v>150</v>
      </c>
      <c r="C17" s="3"/>
      <c r="D17" s="3"/>
      <c r="E17" s="4"/>
      <c r="H17" s="4"/>
    </row>
    <row r="18" spans="2:8">
      <c r="B18" s="33" t="s">
        <v>151</v>
      </c>
      <c r="C18" s="3"/>
      <c r="D18" s="3"/>
      <c r="E18" s="4"/>
      <c r="H18" s="4"/>
    </row>
    <row r="19" spans="2:8">
      <c r="B19" s="6" t="s">
        <v>152</v>
      </c>
      <c r="C19" s="3"/>
      <c r="D19" s="3"/>
      <c r="E19" s="4"/>
      <c r="H19" s="4"/>
    </row>
    <row r="20" spans="2:8" ht="36.75" thickBot="1">
      <c r="B20" s="7" t="s">
        <v>153</v>
      </c>
      <c r="C20" s="3"/>
      <c r="D20" s="3"/>
      <c r="E20" s="4"/>
      <c r="H20" s="4"/>
    </row>
    <row r="21" spans="2:8">
      <c r="B21" s="2"/>
      <c r="C21" s="2"/>
      <c r="D21" s="3"/>
      <c r="E21" s="3"/>
      <c r="F21" s="3"/>
      <c r="G21" s="17"/>
      <c r="H21" s="4"/>
    </row>
    <row r="22" spans="2:8">
      <c r="B22" s="1" t="s">
        <v>142</v>
      </c>
      <c r="C22" s="1">
        <v>2020</v>
      </c>
      <c r="D22" s="1">
        <v>2021</v>
      </c>
      <c r="E22" s="1">
        <v>2022</v>
      </c>
      <c r="F22" s="1">
        <v>2023</v>
      </c>
      <c r="H22" s="4"/>
    </row>
    <row r="23" spans="2:8">
      <c r="B23" s="30" t="s">
        <v>22</v>
      </c>
      <c r="C23" s="28">
        <f>D3/C3*100-100</f>
        <v>4.9434958205089004</v>
      </c>
      <c r="D23" s="28">
        <f t="shared" ref="D23:F23" si="1">E3/D3*100-100</f>
        <v>-9.5081853927292457</v>
      </c>
      <c r="E23" s="28">
        <f t="shared" si="1"/>
        <v>112.08232383936911</v>
      </c>
      <c r="F23" s="28">
        <f t="shared" si="1"/>
        <v>-14.599586315461934</v>
      </c>
      <c r="G23" s="43" cm="1">
        <f t="array" ref="G23">+AVERAGE(ABS(C23:F23))</f>
        <v>35.283397842017294</v>
      </c>
      <c r="H23" s="4"/>
    </row>
    <row r="24" spans="2:8">
      <c r="B24" s="30" t="s">
        <v>36</v>
      </c>
      <c r="C24" s="28">
        <f t="shared" ref="C24:F24" si="2">D4/C4*100-100</f>
        <v>-19.078678893255812</v>
      </c>
      <c r="D24" s="28">
        <f t="shared" si="2"/>
        <v>43.196176697213133</v>
      </c>
      <c r="E24" s="28">
        <f t="shared" si="2"/>
        <v>84.570846581458085</v>
      </c>
      <c r="F24" s="28">
        <f t="shared" si="2"/>
        <v>-19.216627991613848</v>
      </c>
      <c r="G24" s="43" cm="1">
        <f t="array" ref="G24">+AVERAGE(ABS(C24:F24))</f>
        <v>41.515582540885219</v>
      </c>
    </row>
    <row r="25" spans="2:8">
      <c r="B25" s="50" t="s">
        <v>82</v>
      </c>
      <c r="C25" s="28">
        <f t="shared" ref="C25:F25" si="3">D5/C5*100-100</f>
        <v>6.2980832123319175</v>
      </c>
      <c r="D25" s="28">
        <f t="shared" si="3"/>
        <v>30.107146656236097</v>
      </c>
      <c r="E25" s="28">
        <f t="shared" si="3"/>
        <v>23.883340761343803</v>
      </c>
      <c r="F25" s="28">
        <f t="shared" si="3"/>
        <v>-9.1176449849286172</v>
      </c>
      <c r="G25" s="51" cm="1">
        <f t="array" ref="G25">+AVERAGE(ABS(C25:F25))</f>
        <v>17.351553903710109</v>
      </c>
    </row>
    <row r="26" spans="2:8">
      <c r="B26" s="50" t="s">
        <v>115</v>
      </c>
      <c r="C26" s="28">
        <f t="shared" ref="C26:F26" si="4">D6/C6*100-100</f>
        <v>-3.2564613067997215</v>
      </c>
      <c r="D26" s="28">
        <f t="shared" si="4"/>
        <v>-7.562503140654016</v>
      </c>
      <c r="E26" s="28">
        <f t="shared" si="4"/>
        <v>50.781822409097771</v>
      </c>
      <c r="F26" s="28">
        <f t="shared" si="4"/>
        <v>40.812505488730153</v>
      </c>
      <c r="G26" s="39" cm="1">
        <f t="array" ref="G26">+AVERAGE(ABS(C26:F26))</f>
        <v>25.603323086320415</v>
      </c>
    </row>
    <row r="27" spans="2:8" ht="15">
      <c r="B27" s="52" t="s">
        <v>118</v>
      </c>
      <c r="C27" s="28">
        <f t="shared" ref="C27:F27" si="5">D7/C7*100-100</f>
        <v>18.615721005454716</v>
      </c>
      <c r="D27" s="28">
        <f t="shared" si="5"/>
        <v>26.868222464040699</v>
      </c>
      <c r="E27" s="28">
        <f t="shared" si="5"/>
        <v>30.336715540444857</v>
      </c>
      <c r="F27" s="28">
        <f t="shared" si="5"/>
        <v>-2.3949187371567433</v>
      </c>
      <c r="G27" s="39" cm="1">
        <f t="array" ref="G27">+AVERAGE(ABS(C27:F27))</f>
        <v>19.553894436774254</v>
      </c>
    </row>
    <row r="28" spans="2:8">
      <c r="B28" s="50" t="s">
        <v>33</v>
      </c>
      <c r="C28" s="28">
        <f t="shared" ref="C28:F28" si="6">D8/C8*100-100</f>
        <v>-42.525394831751804</v>
      </c>
      <c r="D28" s="28">
        <f t="shared" si="6"/>
        <v>61.556836083928573</v>
      </c>
      <c r="E28" s="28">
        <f t="shared" si="6"/>
        <v>2.6391497907245736</v>
      </c>
      <c r="F28" s="28">
        <f t="shared" si="6"/>
        <v>29.485838876852483</v>
      </c>
      <c r="G28" s="39" cm="1">
        <f t="array" ref="G28">+AVERAGE(ABS(C28:F28))</f>
        <v>34.051804895814357</v>
      </c>
    </row>
    <row r="29" spans="2:8">
      <c r="B29" s="50" t="s">
        <v>38</v>
      </c>
      <c r="C29" s="28">
        <f t="shared" ref="C29:F30" si="7">D9/C9*100-100</f>
        <v>20.022450649347562</v>
      </c>
      <c r="D29" s="28">
        <f t="shared" si="7"/>
        <v>7.1523089040558432</v>
      </c>
      <c r="E29" s="28">
        <f t="shared" si="7"/>
        <v>12.369387684415841</v>
      </c>
      <c r="F29" s="28">
        <f t="shared" si="7"/>
        <v>3.5433866163985073</v>
      </c>
      <c r="G29" s="51" cm="1">
        <f t="array" ref="G29">+AVERAGE(ABS(C29:F29))</f>
        <v>10.771883463554438</v>
      </c>
    </row>
    <row r="30" spans="2:8">
      <c r="B30" s="30" t="s">
        <v>145</v>
      </c>
      <c r="C30" s="28">
        <f>D11/C11*100-100</f>
        <v>2.2144514809585303</v>
      </c>
      <c r="D30" s="28">
        <f t="shared" ref="D30:F30" si="8">E11/D11*100-100</f>
        <v>6.9692693915477832</v>
      </c>
      <c r="E30" s="28">
        <f t="shared" si="8"/>
        <v>48.965128674164077</v>
      </c>
      <c r="F30" s="28">
        <f t="shared" si="8"/>
        <v>30.837876249469389</v>
      </c>
      <c r="G30" s="39" cm="1">
        <f t="array" ref="G30">+AVERAGE(ABS(C30:F30))</f>
        <v>22.246681449034945</v>
      </c>
    </row>
    <row r="31" spans="2:8">
      <c r="B31" s="9" t="s">
        <v>122</v>
      </c>
      <c r="C31" s="28">
        <f t="shared" ref="C31:F31" si="9">D12/C12*100-100</f>
        <v>-3.3492139744473093</v>
      </c>
      <c r="D31" s="28">
        <f t="shared" si="9"/>
        <v>25.639904813837148</v>
      </c>
      <c r="E31" s="28">
        <f t="shared" si="9"/>
        <v>11.477427417195599</v>
      </c>
      <c r="F31" s="28">
        <f t="shared" si="9"/>
        <v>12.328685015687469</v>
      </c>
      <c r="G31" s="51" cm="1">
        <f t="array" ref="G31">+AVERAGE(ABS(C31:F31))</f>
        <v>13.198807805291882</v>
      </c>
    </row>
    <row r="32" spans="2:8">
      <c r="B32" s="27" t="s">
        <v>146</v>
      </c>
      <c r="C32" s="28">
        <f t="shared" ref="C32:F32" si="10">D13/C13*100-100</f>
        <v>21.663172606568821</v>
      </c>
      <c r="D32" s="28">
        <f t="shared" si="10"/>
        <v>-1.5344219250020501</v>
      </c>
      <c r="E32" s="28">
        <f t="shared" si="10"/>
        <v>224.16666666666669</v>
      </c>
      <c r="F32" s="28">
        <f t="shared" si="10"/>
        <v>-22.879177377892034</v>
      </c>
      <c r="G32" s="43" cm="1">
        <f t="array" ref="G32">+AVERAGE(ABS(C32:F32))</f>
        <v>67.560859644032405</v>
      </c>
    </row>
    <row r="33" spans="2:7">
      <c r="B33" s="27" t="s">
        <v>147</v>
      </c>
      <c r="C33" s="28">
        <f t="shared" ref="C33:F33" si="11">D14/C14*100-100</f>
        <v>-5.5555555555555571</v>
      </c>
      <c r="D33" s="28">
        <f t="shared" si="11"/>
        <v>25.951557093425606</v>
      </c>
      <c r="E33" s="28">
        <f t="shared" si="11"/>
        <v>34.615384615384613</v>
      </c>
      <c r="F33" s="28">
        <f t="shared" si="11"/>
        <v>12.65306122448979</v>
      </c>
      <c r="G33" s="39" cm="1">
        <f t="array" ref="G33">+AVERAGE(ABS(C33:F33))</f>
        <v>19.693889622213891</v>
      </c>
    </row>
    <row r="34" spans="2:7" ht="25.5">
      <c r="B34" s="27" t="s">
        <v>148</v>
      </c>
      <c r="C34" s="28">
        <f t="shared" ref="C34:F34" si="12">D15/C15*100-100</f>
        <v>5.9335137224584571</v>
      </c>
      <c r="D34" s="28">
        <f t="shared" si="12"/>
        <v>38.004013866082829</v>
      </c>
      <c r="E34" s="28">
        <f t="shared" si="12"/>
        <v>13.815441565309357</v>
      </c>
      <c r="F34" s="28">
        <f t="shared" si="12"/>
        <v>12.521779533046811</v>
      </c>
      <c r="G34" s="39" cm="1">
        <f t="array" ref="G34">+AVERAGE(ABS(C34:F34))</f>
        <v>17.568687171724363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2025-09-18T20:01:48+00:00</FechayHora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8F9C675B-8B72-4AC2-A816-73EA14B0922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2025-09-18T21:44:44Z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