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CERINZA\"/>
    </mc:Choice>
  </mc:AlternateContent>
  <xr:revisionPtr revIDLastSave="0" documentId="13_ncr:1_{837DE4B6-2BC1-4AE0-8CB6-54C987728F30}" xr6:coauthVersionLast="47" xr6:coauthVersionMax="47" xr10:uidLastSave="{00000000-0000-0000-0000-000000000000}"/>
  <bookViews>
    <workbookView xWindow="-108" yWindow="-108" windowWidth="23256" windowHeight="1245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  <externalReference r:id="rId10"/>
  </externalReferences>
  <definedNames>
    <definedName name="_xlnm._FilterDatabase" localSheetId="4" hidden="1">'4.3.1. % MERCADO FLETE PRODUCTO'!$B$19:$C$30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9" l="1"/>
  <c r="F19" i="9"/>
  <c r="F20" i="9"/>
  <c r="F21" i="9"/>
  <c r="F22" i="9"/>
  <c r="G22" i="9" s="1" a="1"/>
  <c r="G22" i="9" s="1"/>
  <c r="F23" i="9"/>
  <c r="G23" i="9" s="1" a="1"/>
  <c r="G23" i="9" s="1"/>
  <c r="F24" i="9"/>
  <c r="F25" i="9"/>
  <c r="G25" i="9" s="1" a="1"/>
  <c r="G25" i="9" s="1"/>
  <c r="F26" i="9"/>
  <c r="F27" i="9"/>
  <c r="F28" i="9"/>
  <c r="G28" i="9" s="1" a="1"/>
  <c r="G28" i="9" s="1"/>
  <c r="G18" i="9" a="1"/>
  <c r="G18" i="9" s="1"/>
  <c r="G19" i="9" a="1"/>
  <c r="G19" i="9" s="1"/>
  <c r="G20" i="9" a="1"/>
  <c r="G20" i="9" s="1"/>
  <c r="G21" i="9" a="1"/>
  <c r="G21" i="9" s="1"/>
  <c r="G24" i="9" a="1"/>
  <c r="G24" i="9" s="1"/>
  <c r="G26" i="9" a="1"/>
  <c r="G26" i="9" s="1"/>
  <c r="G27" i="9" a="1"/>
  <c r="G27" i="9" s="1"/>
  <c r="E18" i="9"/>
  <c r="E19" i="9"/>
  <c r="E20" i="9"/>
  <c r="E21" i="9"/>
  <c r="E22" i="9"/>
  <c r="E23" i="9"/>
  <c r="E24" i="9"/>
  <c r="E25" i="9"/>
  <c r="E26" i="9"/>
  <c r="E27" i="9"/>
  <c r="E28" i="9"/>
  <c r="D18" i="9"/>
  <c r="D19" i="9"/>
  <c r="D20" i="9"/>
  <c r="D21" i="9"/>
  <c r="D22" i="9"/>
  <c r="D23" i="9"/>
  <c r="D24" i="9"/>
  <c r="D25" i="9"/>
  <c r="D26" i="9"/>
  <c r="D27" i="9"/>
  <c r="D28" i="9"/>
  <c r="D17" i="9"/>
  <c r="E17" i="9"/>
  <c r="F17" i="9"/>
  <c r="C18" i="9"/>
  <c r="C19" i="9"/>
  <c r="C20" i="9"/>
  <c r="C21" i="9"/>
  <c r="C22" i="9"/>
  <c r="C23" i="9"/>
  <c r="C24" i="9"/>
  <c r="C25" i="9"/>
  <c r="C26" i="9"/>
  <c r="C27" i="9"/>
  <c r="C28" i="9"/>
  <c r="C17" i="9"/>
  <c r="H3" i="9"/>
  <c r="H14" i="8"/>
  <c r="H13" i="8"/>
  <c r="M6" i="7"/>
  <c r="M7" i="7"/>
  <c r="M8" i="7"/>
  <c r="M9" i="7"/>
  <c r="M10" i="7"/>
  <c r="M11" i="7"/>
  <c r="M12" i="7"/>
  <c r="M13" i="7"/>
  <c r="M14" i="7"/>
  <c r="M15" i="7"/>
  <c r="I6" i="6"/>
  <c r="I7" i="6"/>
  <c r="I8" i="6"/>
  <c r="I9" i="6"/>
  <c r="I10" i="6"/>
  <c r="I11" i="6"/>
  <c r="I12" i="6"/>
  <c r="I13" i="6"/>
  <c r="I14" i="6"/>
  <c r="I15" i="6"/>
  <c r="G17" i="9" l="1" a="1"/>
  <c r="G17" i="9" s="1"/>
  <c r="M5" i="7"/>
  <c r="H9" i="8" l="1"/>
  <c r="H10" i="8"/>
  <c r="H12" i="8"/>
  <c r="H11" i="8"/>
  <c r="G3" i="8" l="1"/>
  <c r="H7" i="8" l="1"/>
  <c r="H6" i="8"/>
  <c r="H3" i="8"/>
  <c r="H4" i="8"/>
  <c r="H5" i="8"/>
  <c r="H8" i="8"/>
  <c r="I5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<sst xmlns="http://schemas.openxmlformats.org/spreadsheetml/2006/main" count="329" uniqueCount="140">
  <si>
    <t>Tabla 1. Organizaciones de la Agricultura Familiar (OAF) participantes de los encuentros territoriales en el municipio de Cerinza</t>
  </si>
  <si>
    <t>Nombre y sigla asociación</t>
  </si>
  <si>
    <t>Principales productos comercializados</t>
  </si>
  <si>
    <t>No. de familias asociadas</t>
  </si>
  <si>
    <t>Servicios que presta la OAF</t>
  </si>
  <si>
    <t>ASOCIACION DE GANADEROS DE CERINZA</t>
  </si>
  <si>
    <t>Leche</t>
  </si>
  <si>
    <t xml:space="preserve"> Comercialización colectiva</t>
  </si>
  <si>
    <t>ASOCIACION AGROPECUARIA DEL VALLE DE CERINZA</t>
  </si>
  <si>
    <t>Trucha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</si>
  <si>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</si>
  <si>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</si>
  <si>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</si>
  <si>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</si>
  <si>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</si>
  <si>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</si>
  <si>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</si>
  <si>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Litro</t>
  </si>
  <si>
    <t>Intermediario 100%</t>
  </si>
  <si>
    <t>No</t>
  </si>
  <si>
    <t>Credito</t>
  </si>
  <si>
    <t>Finca  100%</t>
  </si>
  <si>
    <t>Kilogramo</t>
  </si>
  <si>
    <t>Intermediarios 70%
Consumidor Final 30%</t>
  </si>
  <si>
    <t>Contado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</si>
  <si>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Cerinza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</si>
  <si>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</si>
  <si>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</si>
  <si>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</si>
  <si>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</si>
  <si>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</si>
  <si>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FRUVER SURKOS</t>
  </si>
  <si>
    <t>Minoristas</t>
  </si>
  <si>
    <t>Papa</t>
  </si>
  <si>
    <t>Cabecera municipal</t>
  </si>
  <si>
    <t>Veredas Cerinza 100%</t>
  </si>
  <si>
    <t>Lechuga</t>
  </si>
  <si>
    <t>Sogamoso 100%</t>
  </si>
  <si>
    <t>Maìz</t>
  </si>
  <si>
    <t>Cilantro</t>
  </si>
  <si>
    <t>Veredas Cerinza  30% Sogamoso 70%</t>
  </si>
  <si>
    <t>Zanahoria</t>
  </si>
  <si>
    <t>Acelga</t>
  </si>
  <si>
    <t>Arveja</t>
  </si>
  <si>
    <t>AUTOSERVICIO SAN DIEGO</t>
  </si>
  <si>
    <t>Belen - Duitama 100%</t>
  </si>
  <si>
    <t>Belen 100%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</si>
  <si>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Cerinza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</si>
  <si>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</si>
  <si>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</si>
  <si>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</si>
  <si>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</si>
  <si>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</si>
  <si>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</si>
  <si>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Bulto X 50 kg</t>
  </si>
  <si>
    <t xml:space="preserve">Quincenal </t>
  </si>
  <si>
    <t>Punto de Venta Cerinza 100%</t>
  </si>
  <si>
    <t>Canastillas X 10 kg docenas</t>
  </si>
  <si>
    <t xml:space="preserve">Semanal </t>
  </si>
  <si>
    <t>Plaza de mercado Sogamoso 100%</t>
  </si>
  <si>
    <t>Maíz</t>
  </si>
  <si>
    <t>Libra</t>
  </si>
  <si>
    <t>Atados X 8 kg</t>
  </si>
  <si>
    <t>Atados X 10 kg</t>
  </si>
  <si>
    <t>Arroba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</si>
  <si>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</si>
  <si>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</si>
  <si>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</si>
  <si>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</si>
  <si>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</si>
  <si>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</si>
  <si>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</si>
  <si>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</si>
  <si>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</si>
  <si>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</si>
  <si>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</si>
  <si>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</si>
  <si>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</si>
  <si>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06Lc-55</t>
  </si>
  <si>
    <t>Atado X 10 kg</t>
  </si>
  <si>
    <t xml:space="preserve">Consumidor Final </t>
  </si>
  <si>
    <t>Finca 100%</t>
  </si>
  <si>
    <t>Ganadería Leche</t>
  </si>
  <si>
    <t>Cantina X 40 L</t>
  </si>
  <si>
    <t>Intermediario</t>
  </si>
  <si>
    <t xml:space="preserve">Lechuga </t>
  </si>
  <si>
    <t>Canastilla X 10 kg</t>
  </si>
  <si>
    <t xml:space="preserve">Consumidor final </t>
  </si>
  <si>
    <t xml:space="preserve">Finca 100%
</t>
  </si>
  <si>
    <t>Ma{iz amarillo tradicional</t>
  </si>
  <si>
    <t>Cabecera Municipal 100%</t>
  </si>
  <si>
    <t>Papa pastusa</t>
  </si>
  <si>
    <t xml:space="preserve">Intermediario 
Consumidor Final </t>
  </si>
  <si>
    <t>70%
30%</t>
  </si>
  <si>
    <t>Finca 70%
Cabecera Municipal 30%</t>
  </si>
  <si>
    <t xml:space="preserve">Intermediarios
Mercados Campesinos </t>
  </si>
  <si>
    <t>80%
20%</t>
  </si>
  <si>
    <t>Finca 80%
Cabecera Municipal 20%</t>
  </si>
  <si>
    <t>10Lf-30</t>
  </si>
  <si>
    <t>Apicultura miel</t>
  </si>
  <si>
    <t xml:space="preserve">Kilogramo </t>
  </si>
  <si>
    <t xml:space="preserve">Consumidor final
Mercados campesinos
</t>
  </si>
  <si>
    <t xml:space="preserve">Intermediario  
Mercados Campesinos </t>
  </si>
  <si>
    <t>Finca 80% 
Cabecera Municipal 20%</t>
  </si>
  <si>
    <t>Avicultura postura</t>
  </si>
  <si>
    <t>Cubeta X 30 unidades</t>
  </si>
  <si>
    <t>Consumidor final</t>
  </si>
  <si>
    <t xml:space="preserve">Manojo x Kilogramo </t>
  </si>
  <si>
    <t>11HfL-23</t>
  </si>
  <si>
    <t>Piscicultura Trucha</t>
  </si>
  <si>
    <t xml:space="preserve">Minorista </t>
  </si>
  <si>
    <t>linea</t>
  </si>
  <si>
    <t>ufh</t>
  </si>
  <si>
    <t>acelga</t>
  </si>
  <si>
    <t>ganaderia_leche</t>
  </si>
  <si>
    <t>lechuga</t>
  </si>
  <si>
    <t>maiz_amarillo_tradicional_1</t>
  </si>
  <si>
    <t>papa_pastusa</t>
  </si>
  <si>
    <t>zanahoria</t>
  </si>
  <si>
    <t>apicultura</t>
  </si>
  <si>
    <t>arveja</t>
  </si>
  <si>
    <t>avicultura_postura</t>
  </si>
  <si>
    <t>cilantro</t>
  </si>
  <si>
    <t>piscicultura_trucha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</si>
  <si>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</si>
  <si>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</si>
  <si>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</si>
  <si>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</si>
  <si>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Maíiz amarillo tradicional</t>
  </si>
  <si>
    <t xml:space="preserve">Línea productiva </t>
  </si>
  <si>
    <t>Promedio</t>
  </si>
  <si>
    <t>Verificar</t>
  </si>
  <si>
    <t>Lechuga Crespa</t>
  </si>
  <si>
    <t>Maíz Amarillo</t>
  </si>
  <si>
    <t>Papa Pastusa</t>
  </si>
  <si>
    <t>Apicultura miel*</t>
  </si>
  <si>
    <t>Aviclultura postura (huevo)</t>
  </si>
  <si>
    <t>Precio a escala municipal</t>
  </si>
  <si>
    <t>Precio a escala departamental</t>
  </si>
  <si>
    <t>Cadena de las Abejas y Apicultura del Ministrerio de Agricultura y Desarrollo Rural MADR*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</si>
</sst>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1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rgb="FF000000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/>
    <xf numFmtId="0" fontId="8" fillId="0" borderId="0" xfId="0" applyFont="1" applyAlignment="1">
      <alignment horizontal="center"/>
    </xf>
    <xf numFmtId="0" fontId="6" fillId="9" borderId="2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/>
    </xf>
    <xf numFmtId="165" fontId="8" fillId="0" borderId="1" xfId="1" applyNumberFormat="1" applyFont="1" applyBorder="1"/>
    <xf numFmtId="165" fontId="8" fillId="0" borderId="0" xfId="0" applyNumberFormat="1" applyFont="1"/>
    <xf numFmtId="165" fontId="8" fillId="0" borderId="0" xfId="1" applyNumberFormat="1" applyFont="1" applyBorder="1"/>
    <xf numFmtId="0" fontId="11" fillId="6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167" fontId="7" fillId="0" borderId="0" xfId="7" applyNumberFormat="1" applyFont="1" applyBorder="1" applyAlignment="1">
      <alignment vertical="center"/>
    </xf>
    <xf numFmtId="167" fontId="7" fillId="0" borderId="0" xfId="7" applyNumberFormat="1" applyFont="1" applyBorder="1" applyAlignment="1">
      <alignment horizontal="right" vertical="center"/>
    </xf>
    <xf numFmtId="168" fontId="8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165" fontId="8" fillId="0" borderId="0" xfId="1" applyNumberFormat="1" applyFont="1" applyBorder="1" applyAlignment="1">
      <alignment horizontal="center" vertical="center"/>
    </xf>
    <xf numFmtId="0" fontId="11" fillId="6" borderId="1" xfId="0" applyFont="1" applyFill="1" applyBorder="1" applyAlignment="1">
      <alignment horizontal="center"/>
    </xf>
    <xf numFmtId="165" fontId="0" fillId="0" borderId="1" xfId="1" applyNumberFormat="1" applyFont="1" applyBorder="1"/>
    <xf numFmtId="0" fontId="2" fillId="0" borderId="1" xfId="0" applyFont="1" applyBorder="1" applyAlignment="1">
      <alignment horizontal="center" vertical="center" wrapText="1"/>
    </xf>
    <xf numFmtId="165" fontId="12" fillId="0" borderId="1" xfId="1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center"/>
    </xf>
    <xf numFmtId="43" fontId="2" fillId="0" borderId="5" xfId="8" applyFont="1" applyFill="1" applyBorder="1" applyAlignment="1">
      <alignment horizontal="center" vertical="center"/>
    </xf>
    <xf numFmtId="0" fontId="12" fillId="0" borderId="0" xfId="0" applyFont="1"/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vertical="center"/>
      <protection locked="0"/>
    </xf>
    <xf numFmtId="165" fontId="0" fillId="0" borderId="0" xfId="1" applyNumberFormat="1" applyFont="1" applyBorder="1"/>
    <xf numFmtId="0" fontId="13" fillId="11" borderId="7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9" fontId="2" fillId="4" borderId="1" xfId="9" applyFont="1" applyFill="1" applyBorder="1" applyAlignment="1">
      <alignment horizontal="center" vertical="center" wrapText="1"/>
    </xf>
    <xf numFmtId="165" fontId="2" fillId="4" borderId="1" xfId="1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vertical="center"/>
      <protection locked="0"/>
    </xf>
    <xf numFmtId="0" fontId="12" fillId="0" borderId="1" xfId="0" applyFont="1" applyBorder="1" applyAlignment="1">
      <alignment horizontal="center" vertical="center" wrapText="1"/>
    </xf>
    <xf numFmtId="165" fontId="12" fillId="0" borderId="1" xfId="1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>
      <alignment horizontal="center" vertical="center" wrapText="1"/>
    </xf>
    <xf numFmtId="165" fontId="2" fillId="4" borderId="2" xfId="1" applyNumberFormat="1" applyFont="1" applyFill="1" applyBorder="1" applyAlignment="1">
      <alignment horizontal="center" vertical="center" wrapText="1"/>
    </xf>
    <xf numFmtId="165" fontId="12" fillId="0" borderId="2" xfId="1" applyNumberFormat="1" applyFont="1" applyFill="1" applyBorder="1" applyAlignment="1" applyProtection="1">
      <alignment vertical="center"/>
      <protection locked="0"/>
    </xf>
    <xf numFmtId="9" fontId="12" fillId="0" borderId="0" xfId="0" applyNumberFormat="1" applyFont="1" applyAlignment="1">
      <alignment horizontal="center"/>
    </xf>
    <xf numFmtId="10" fontId="12" fillId="12" borderId="1" xfId="9" applyNumberFormat="1" applyFont="1" applyFill="1" applyBorder="1" applyAlignment="1">
      <alignment horizontal="center" vertical="center"/>
    </xf>
    <xf numFmtId="10" fontId="12" fillId="13" borderId="1" xfId="9" applyNumberFormat="1" applyFont="1" applyFill="1" applyBorder="1" applyAlignment="1">
      <alignment horizontal="center" vertical="center"/>
    </xf>
    <xf numFmtId="10" fontId="12" fillId="10" borderId="1" xfId="9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43" fontId="2" fillId="8" borderId="5" xfId="8" applyFont="1" applyFill="1" applyBorder="1" applyAlignment="1">
      <alignment horizontal="center" vertical="center"/>
    </xf>
    <xf numFmtId="43" fontId="2" fillId="13" borderId="5" xfId="8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/>
    </xf>
    <xf numFmtId="0" fontId="8" fillId="7" borderId="0" xfId="0" applyFont="1" applyFill="1" applyAlignment="1">
      <alignment horizontal="center" vertical="top" wrapText="1"/>
    </xf>
    <xf numFmtId="0" fontId="11" fillId="4" borderId="1" xfId="0" applyFont="1" applyFill="1" applyBorder="1" applyAlignment="1">
      <alignment horizontal="center"/>
    </xf>
    <xf numFmtId="43" fontId="12" fillId="4" borderId="2" xfId="8" applyFont="1" applyFill="1" applyBorder="1" applyAlignment="1">
      <alignment horizontal="center" vertical="center"/>
    </xf>
    <xf numFmtId="43" fontId="12" fillId="8" borderId="2" xfId="8" applyFont="1" applyFill="1" applyBorder="1" applyAlignment="1">
      <alignment horizontal="center" vertical="center"/>
    </xf>
    <xf numFmtId="43" fontId="12" fillId="13" borderId="2" xfId="8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</cellXfs>
  <cellStyles count="10">
    <cellStyle name="Millares" xfId="8" builtinId="3"/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" xfId="9" builtinId="5"/>
    <cellStyle name="Porcentaje 2 2" xfId="5" xr:uid="{00000000-0005-0000-0000-000008000000}"/>
    <cellStyle name="Porcentaje 2 2 2" xfId="4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SIPSA'!$A$25:$A$36</c:f>
              <c:strCache>
                <c:ptCount val="12"/>
                <c:pt idx="0">
                  <c:v>Papa Pastusa</c:v>
                </c:pt>
                <c:pt idx="1">
                  <c:v>Leche</c:v>
                </c:pt>
                <c:pt idx="2">
                  <c:v>Acelga</c:v>
                </c:pt>
                <c:pt idx="3">
                  <c:v>Zanahoria</c:v>
                </c:pt>
                <c:pt idx="4">
                  <c:v>Maíz Amarillo</c:v>
                </c:pt>
                <c:pt idx="5">
                  <c:v>Lechuga Crespa</c:v>
                </c:pt>
                <c:pt idx="6">
                  <c:v>Cilantro</c:v>
                </c:pt>
                <c:pt idx="7">
                  <c:v>Arveja</c:v>
                </c:pt>
                <c:pt idx="8">
                  <c:v>Trucha</c:v>
                </c:pt>
                <c:pt idx="9">
                  <c:v>Apicultura miel</c:v>
                </c:pt>
                <c:pt idx="10">
                  <c:v>Maìz</c:v>
                </c:pt>
                <c:pt idx="11">
                  <c:v>Aviclultura postura (huevo)</c:v>
                </c:pt>
              </c:strCache>
            </c:strRef>
          </c:cat>
          <c:val>
            <c:numRef>
              <c:f>'4.3.3. PRECIOS PROMEDIO SIPSA'!$B$25:$B$36</c:f>
              <c:numCache>
                <c:formatCode>_-"$"\ * #,##0_-;\-"$"\ * #,##0_-;_-"$"\ * "-"??_-;_-@_-</c:formatCode>
                <c:ptCount val="12"/>
                <c:pt idx="0">
                  <c:v>1390</c:v>
                </c:pt>
                <c:pt idx="1">
                  <c:v>1422</c:v>
                </c:pt>
                <c:pt idx="2">
                  <c:v>1490</c:v>
                </c:pt>
                <c:pt idx="3">
                  <c:v>1591</c:v>
                </c:pt>
                <c:pt idx="4">
                  <c:v>1721</c:v>
                </c:pt>
                <c:pt idx="5">
                  <c:v>2366</c:v>
                </c:pt>
                <c:pt idx="6">
                  <c:v>3252</c:v>
                </c:pt>
                <c:pt idx="7">
                  <c:v>4652</c:v>
                </c:pt>
                <c:pt idx="8">
                  <c:v>16715</c:v>
                </c:pt>
                <c:pt idx="9">
                  <c:v>20621</c:v>
                </c:pt>
                <c:pt idx="10">
                  <c:v>1721</c:v>
                </c:pt>
                <c:pt idx="11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AE-497D-A92E-43C6CC918F5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97468431"/>
        <c:axId val="1597468847"/>
      </c:barChart>
      <c:catAx>
        <c:axId val="15974684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layout>
            <c:manualLayout>
              <c:xMode val="edge"/>
              <c:yMode val="edge"/>
              <c:x val="0.41237401574803156"/>
              <c:y val="0.919910253153839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97468847"/>
        <c:crosses val="autoZero"/>
        <c:auto val="1"/>
        <c:lblAlgn val="ctr"/>
        <c:lblOffset val="100"/>
        <c:noMultiLvlLbl val="0"/>
      </c:catAx>
      <c:valAx>
        <c:axId val="1597468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137830553438884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974684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Cerinza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6500000000000004"/>
          <c:y val="1.3888888888888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0553368328958883E-2"/>
          <c:y val="0.13669651650223377"/>
          <c:w val="0.87889107611548556"/>
          <c:h val="0.45950565117090486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MAYOR'!$B$17</c:f>
              <c:strCache>
                <c:ptCount val="1"/>
                <c:pt idx="0">
                  <c:v>Lechuga Crespa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1.9973330197363026</c:v>
                </c:pt>
                <c:pt idx="1">
                  <c:v>18.576272248374309</c:v>
                </c:pt>
                <c:pt idx="2">
                  <c:v>49.167300348032029</c:v>
                </c:pt>
                <c:pt idx="3">
                  <c:v>-0.40201565399242156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F4-4385-8230-C84AFC07C172}"/>
            </c:ext>
          </c:extLst>
        </c:ser>
        <c:ser>
          <c:idx val="1"/>
          <c:order val="1"/>
          <c:tx>
            <c:strRef>
              <c:f>'4.3.4. VARIACION $ PLAZAS MAYOR'!$B$18</c:f>
              <c:strCache>
                <c:ptCount val="1"/>
                <c:pt idx="0">
                  <c:v>Maíz Amarillo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18.615721005454716</c:v>
                </c:pt>
                <c:pt idx="1">
                  <c:v>26.868222464040699</c:v>
                </c:pt>
                <c:pt idx="2">
                  <c:v>30.336715540444857</c:v>
                </c:pt>
                <c:pt idx="3">
                  <c:v>-2.3949187371567433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F4-4385-8230-C84AFC07C172}"/>
            </c:ext>
          </c:extLst>
        </c:ser>
        <c:ser>
          <c:idx val="2"/>
          <c:order val="2"/>
          <c:tx>
            <c:strRef>
              <c:f>'4.3.4. VARIACION $ PLAZAS MAYOR'!$B$19</c:f>
              <c:strCache>
                <c:ptCount val="1"/>
                <c:pt idx="0">
                  <c:v>Zanahoria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20.022450649347562</c:v>
                </c:pt>
                <c:pt idx="1">
                  <c:v>7.1523089040558432</c:v>
                </c:pt>
                <c:pt idx="2">
                  <c:v>12.369387684415841</c:v>
                </c:pt>
                <c:pt idx="3">
                  <c:v>3.5433866163985073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F4-4385-8230-C84AFC07C172}"/>
            </c:ext>
          </c:extLst>
        </c:ser>
        <c:ser>
          <c:idx val="3"/>
          <c:order val="3"/>
          <c:tx>
            <c:strRef>
              <c:f>'4.3.4. VARIACION $ PLAZAS MAYOR'!$B$20</c:f>
              <c:strCache>
                <c:ptCount val="1"/>
                <c:pt idx="0">
                  <c:v>Cilantro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12.411045905089082</c:v>
                </c:pt>
                <c:pt idx="1">
                  <c:v>36.993778047256797</c:v>
                </c:pt>
                <c:pt idx="2">
                  <c:v>6.4369871038163922</c:v>
                </c:pt>
                <c:pt idx="3">
                  <c:v>3.474244914245773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F4-4385-8230-C84AFC07C172}"/>
            </c:ext>
          </c:extLst>
        </c:ser>
        <c:ser>
          <c:idx val="4"/>
          <c:order val="4"/>
          <c:tx>
            <c:strRef>
              <c:f>'4.3.4. VARIACION $ PLAZAS MAYOR'!$B$21</c:f>
              <c:strCache>
                <c:ptCount val="1"/>
                <c:pt idx="0">
                  <c:v>Papa Pastusa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-17.420806922357229</c:v>
                </c:pt>
                <c:pt idx="1">
                  <c:v>43.08091817498601</c:v>
                </c:pt>
                <c:pt idx="2">
                  <c:v>63.053424476023821</c:v>
                </c:pt>
                <c:pt idx="3">
                  <c:v>-11.968482897894958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1F4-4385-8230-C84AFC07C172}"/>
            </c:ext>
          </c:extLst>
        </c:ser>
        <c:ser>
          <c:idx val="5"/>
          <c:order val="5"/>
          <c:tx>
            <c:strRef>
              <c:f>'4.3.4. VARIACION $ PLAZAS MAYOR'!$B$22</c:f>
              <c:strCache>
                <c:ptCount val="1"/>
                <c:pt idx="0">
                  <c:v>Acelga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31.610108302285312</c:v>
                </c:pt>
                <c:pt idx="1">
                  <c:v>-0.76687475454009757</c:v>
                </c:pt>
                <c:pt idx="2">
                  <c:v>50.286749383711481</c:v>
                </c:pt>
                <c:pt idx="3">
                  <c:v>4.4565297700162745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1F4-4385-8230-C84AFC07C172}"/>
            </c:ext>
          </c:extLst>
        </c:ser>
        <c:ser>
          <c:idx val="6"/>
          <c:order val="6"/>
          <c:tx>
            <c:strRef>
              <c:f>'4.3.4. VARIACION $ PLAZAS MAYOR'!$B$23</c:f>
              <c:strCache>
                <c:ptCount val="1"/>
                <c:pt idx="0">
                  <c:v>Arveja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6.2980832123319175</c:v>
                </c:pt>
                <c:pt idx="1">
                  <c:v>30.107146656236097</c:v>
                </c:pt>
                <c:pt idx="2">
                  <c:v>23.883340761343803</c:v>
                </c:pt>
                <c:pt idx="3">
                  <c:v>-9.1176449849286172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1F4-4385-8230-C84AFC07C172}"/>
            </c:ext>
          </c:extLst>
        </c:ser>
        <c:ser>
          <c:idx val="7"/>
          <c:order val="7"/>
          <c:tx>
            <c:strRef>
              <c:f>'4.3.4. VARIACION $ PLAZAS MAYOR'!$B$24</c:f>
              <c:strCache>
                <c:ptCount val="1"/>
                <c:pt idx="0">
                  <c:v>Leche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7.3368414311385521</c:v>
                </c:pt>
                <c:pt idx="1">
                  <c:v>5.7113929665402878</c:v>
                </c:pt>
                <c:pt idx="2">
                  <c:v>50.657850780892858</c:v>
                </c:pt>
                <c:pt idx="3">
                  <c:v>17.742984475048956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1F4-4385-8230-C84AFC07C172}"/>
            </c:ext>
          </c:extLst>
        </c:ser>
        <c:ser>
          <c:idx val="8"/>
          <c:order val="8"/>
          <c:tx>
            <c:strRef>
              <c:f>'4.3.4. VARIACION $ PLAZAS MAYOR'!$B$25</c:f>
              <c:strCache>
                <c:ptCount val="1"/>
                <c:pt idx="0">
                  <c:v>Trucha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-3.3492139744473093</c:v>
                </c:pt>
                <c:pt idx="1">
                  <c:v>25.639904813837148</c:v>
                </c:pt>
                <c:pt idx="2">
                  <c:v>11.477427417195599</c:v>
                </c:pt>
                <c:pt idx="3">
                  <c:v>12.328685015687469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1F4-4385-8230-C84AFC07C172}"/>
            </c:ext>
          </c:extLst>
        </c:ser>
        <c:ser>
          <c:idx val="9"/>
          <c:order val="9"/>
          <c:tx>
            <c:strRef>
              <c:f>'4.3.4. VARIACION $ PLAZAS MAYOR'!$B$26</c:f>
              <c:strCache>
                <c:ptCount val="1"/>
                <c:pt idx="0">
                  <c:v>Maìz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18.615721005454716</c:v>
                </c:pt>
                <c:pt idx="1">
                  <c:v>26.868222464040699</c:v>
                </c:pt>
                <c:pt idx="2">
                  <c:v>30.336715540444857</c:v>
                </c:pt>
                <c:pt idx="3">
                  <c:v>-2.3949187371567433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1F4-4385-8230-C84AFC07C172}"/>
            </c:ext>
          </c:extLst>
        </c:ser>
        <c:ser>
          <c:idx val="10"/>
          <c:order val="10"/>
          <c:tx>
            <c:strRef>
              <c:f>'4.3.4. VARIACION $ PLAZAS MAYOR'!$B$27</c:f>
              <c:strCache>
                <c:ptCount val="1"/>
                <c:pt idx="0">
                  <c:v>Apicultura miel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1F4-4385-8230-C84AFC07C172}"/>
            </c:ext>
          </c:extLst>
        </c:ser>
        <c:ser>
          <c:idx val="11"/>
          <c:order val="11"/>
          <c:tx>
            <c:strRef>
              <c:f>'4.3.4. VARIACION $ PLAZAS MAYOR'!$B$28</c:f>
              <c:strCache>
                <c:ptCount val="1"/>
                <c:pt idx="0">
                  <c:v>Aviclultura postura (huevo)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MAYOR'!$C$16:$F$16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-3.3003300330032914</c:v>
                </c:pt>
                <c:pt idx="1">
                  <c:v>22.86689419795222</c:v>
                </c:pt>
                <c:pt idx="2">
                  <c:v>34.722222222222229</c:v>
                </c:pt>
                <c:pt idx="3">
                  <c:v>9.278350515463913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1F4-4385-8230-C84AFC07C1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1260175"/>
        <c:axId val="1601260591"/>
      </c:lineChart>
      <c:catAx>
        <c:axId val="1601260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01260591"/>
        <c:crosses val="autoZero"/>
        <c:auto val="1"/>
        <c:lblAlgn val="ctr"/>
        <c:lblOffset val="100"/>
        <c:noMultiLvlLbl val="0"/>
      </c:catAx>
      <c:valAx>
        <c:axId val="1601260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12601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37576552930885E-2"/>
          <c:y val="0.63807297016400777"/>
          <c:w val="0.97316929133858265"/>
          <c:h val="0.327430379113985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169333</xdr:colOff>
      <xdr:row>18</xdr:row>
      <xdr:rowOff>12700</xdr:rowOff>
    </xdr:from>
    <xdr:to>
      <xdr:col>10</xdr:col>
      <xdr:colOff>287867</xdr:colOff>
      <xdr:row>35</xdr:row>
      <xdr:rowOff>84667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6519ABD-C4CC-4220-B707-28DA874DD8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186268</xdr:colOff>
      <xdr:row>0</xdr:row>
      <xdr:rowOff>97365</xdr:rowOff>
    </xdr:from>
    <xdr:to>
      <xdr:col>14</xdr:col>
      <xdr:colOff>397934</xdr:colOff>
      <xdr:row>22</xdr:row>
      <xdr:rowOff>25399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5161572-63E5-433D-AB74-52B0092744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th\Downloads\20250130_IT_OFERTA_DEMANDA_PRODUCTO_CERINZ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ana\Documents\2025%20MERCADOS\MUNICIPIOS%20UAF%202025\2025\BELEN_BOYACA\20250128_IT_OFERTA_DEMANDA_PRODUCTO_BEL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6"/>
  <sheetViews>
    <sheetView zoomScale="70" zoomScaleNormal="70" workbookViewId="0">
      <selection activeCell="C14" sqref="C14"/>
    </sheetView>
  </sheetViews>
  <sheetFormatPr defaultColWidth="11.42578125" defaultRowHeight="13.9"/>
  <cols>
    <col min="2" max="2" width="27.42578125" style="6" customWidth="1"/>
    <col min="3" max="3" width="16.42578125" customWidth="1"/>
    <col min="4" max="4" width="11" customWidth="1"/>
    <col min="5" max="5" width="50.42578125" customWidth="1"/>
  </cols>
  <sheetData>
    <row r="3" spans="2:5" ht="21.75" customHeight="1">
      <c r="B3" s="63" t="s">
        <v>0</v>
      </c>
      <c r="C3" s="63"/>
      <c r="D3" s="63"/>
      <c r="E3" s="63"/>
    </row>
    <row r="4" spans="2:5" ht="39.6">
      <c r="B4" s="4" t="s">
        <v>1</v>
      </c>
      <c r="C4" s="4" t="s">
        <v>2</v>
      </c>
      <c r="D4" s="4" t="s">
        <v>3</v>
      </c>
      <c r="E4" s="4" t="s">
        <v>4</v>
      </c>
    </row>
    <row r="5" spans="2:5" ht="42.75" customHeight="1">
      <c r="B5" s="5" t="s">
        <v>5</v>
      </c>
      <c r="C5" s="7" t="s">
        <v>6</v>
      </c>
      <c r="D5" s="7">
        <v>42</v>
      </c>
      <c r="E5" s="3" t="s">
        <v>7</v>
      </c>
    </row>
    <row r="6" spans="2:5" ht="38.25" customHeight="1">
      <c r="B6" s="5" t="s">
        <v>8</v>
      </c>
      <c r="C6" s="7" t="s">
        <v>9</v>
      </c>
      <c r="D6" s="7">
        <v>25</v>
      </c>
      <c r="E6" s="3" t="s">
        <v>7</v>
      </c>
    </row>
  </sheetData>
  <mergeCells count="1">
    <mergeCell ref="B3:E3"/>
  </mergeCells>
  <dataValidations count="1">
    <dataValidation type="whole" allowBlank="1" showInputMessage="1" showErrorMessage="1" sqref="D5:D6" xr:uid="{00000000-0002-0000-0000-000000000000}">
      <formula1>0</formula1>
      <formula2>100000000000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7"/>
  <sheetViews>
    <sheetView topLeftCell="A4" zoomScale="70" zoomScaleNormal="70" workbookViewId="0">
      <selection activeCell="B17" sqref="B17"/>
    </sheetView>
  </sheetViews>
  <sheetFormatPr defaultColWidth="11.42578125" defaultRowHeight="13.9"/>
  <cols>
    <col min="1" max="1" width="26.42578125" customWidth="1"/>
    <col min="2" max="2" width="18.4257812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C3" s="64"/>
      <c r="D3" s="64"/>
      <c r="E3" s="64"/>
      <c r="F3" s="64"/>
      <c r="G3" s="64"/>
    </row>
    <row r="4" spans="1:7" ht="38.450000000000003" customHeight="1">
      <c r="A4" s="65" t="s">
        <v>1</v>
      </c>
      <c r="B4" s="65" t="s">
        <v>10</v>
      </c>
      <c r="C4" s="65" t="s">
        <v>11</v>
      </c>
      <c r="D4" s="4" t="s">
        <v>12</v>
      </c>
      <c r="E4" s="65" t="s">
        <v>13</v>
      </c>
      <c r="F4" s="65" t="s">
        <v>14</v>
      </c>
      <c r="G4" s="4" t="s">
        <v>15</v>
      </c>
    </row>
    <row r="5" spans="1:7">
      <c r="A5" s="65"/>
      <c r="B5" s="65"/>
      <c r="C5" s="65"/>
      <c r="D5" s="4" t="s">
        <v>16</v>
      </c>
      <c r="E5" s="65"/>
      <c r="F5" s="65"/>
      <c r="G5" s="4" t="s">
        <v>16</v>
      </c>
    </row>
    <row r="6" spans="1:7" ht="33" customHeight="1">
      <c r="A6" s="34" t="s">
        <v>5</v>
      </c>
      <c r="B6" s="35" t="s">
        <v>6</v>
      </c>
      <c r="C6" s="35" t="s">
        <v>17</v>
      </c>
      <c r="D6" s="1" t="s">
        <v>18</v>
      </c>
      <c r="E6" s="1" t="s">
        <v>19</v>
      </c>
      <c r="F6" s="35" t="s">
        <v>20</v>
      </c>
      <c r="G6" s="2" t="s">
        <v>21</v>
      </c>
    </row>
    <row r="7" spans="1:7" ht="51" customHeight="1">
      <c r="A7" s="34" t="s">
        <v>8</v>
      </c>
      <c r="B7" s="35" t="s">
        <v>9</v>
      </c>
      <c r="C7" s="35" t="s">
        <v>22</v>
      </c>
      <c r="D7" s="1" t="s">
        <v>23</v>
      </c>
      <c r="E7" s="1" t="s">
        <v>19</v>
      </c>
      <c r="F7" s="35" t="s">
        <v>24</v>
      </c>
      <c r="G7" s="2" t="s">
        <v>21</v>
      </c>
    </row>
  </sheetData>
  <mergeCells count="6">
    <mergeCell ref="C3:G3"/>
    <mergeCell ref="C4:C5"/>
    <mergeCell ref="E4:E5"/>
    <mergeCell ref="F4:F5"/>
    <mergeCell ref="A4:A5"/>
    <mergeCell ref="B4:B5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'C:\Users\marth\Downloads\[20250130_IT_OFERTA_DEMANDA_PRODUCTO_CERINZA.xlsx]Hoja1'!#REF!</xm:f>
          </x14:formula1>
          <xm:sqref>C6:C7 F6:F7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4"/>
  <sheetViews>
    <sheetView topLeftCell="A3" zoomScale="70" zoomScaleNormal="70" workbookViewId="0">
      <selection activeCell="D20" sqref="D20"/>
    </sheetView>
  </sheetViews>
  <sheetFormatPr defaultColWidth="11.42578125" defaultRowHeight="13.9"/>
  <cols>
    <col min="2" max="2" width="26.140625" customWidth="1"/>
    <col min="3" max="3" width="17.140625" customWidth="1"/>
    <col min="4" max="4" width="21.140625" customWidth="1"/>
    <col min="5" max="5" width="21.5703125" customWidth="1"/>
    <col min="6" max="6" width="30.7109375" customWidth="1"/>
  </cols>
  <sheetData>
    <row r="4" spans="2:6">
      <c r="B4" s="64" t="s">
        <v>25</v>
      </c>
      <c r="C4" s="64"/>
      <c r="D4" s="64"/>
      <c r="E4" s="64"/>
      <c r="F4" s="64"/>
    </row>
    <row r="5" spans="2:6" ht="26.45">
      <c r="B5" s="4" t="s">
        <v>26</v>
      </c>
      <c r="C5" s="4" t="s">
        <v>27</v>
      </c>
      <c r="D5" s="4" t="s">
        <v>28</v>
      </c>
      <c r="E5" s="4" t="s">
        <v>29</v>
      </c>
      <c r="F5" s="4" t="s">
        <v>30</v>
      </c>
    </row>
    <row r="6" spans="2:6" ht="14.25" customHeight="1">
      <c r="B6" s="66" t="s">
        <v>31</v>
      </c>
      <c r="C6" s="66" t="s">
        <v>32</v>
      </c>
      <c r="D6" s="33" t="s">
        <v>33</v>
      </c>
      <c r="E6" s="1" t="s">
        <v>34</v>
      </c>
      <c r="F6" s="1" t="s">
        <v>35</v>
      </c>
    </row>
    <row r="7" spans="2:6" ht="34.5" customHeight="1">
      <c r="B7" s="67"/>
      <c r="C7" s="67"/>
      <c r="D7" s="33" t="s">
        <v>36</v>
      </c>
      <c r="E7" s="1" t="s">
        <v>34</v>
      </c>
      <c r="F7" s="1" t="s">
        <v>37</v>
      </c>
    </row>
    <row r="8" spans="2:6" ht="30" customHeight="1">
      <c r="B8" s="67"/>
      <c r="C8" s="67"/>
      <c r="D8" s="33" t="s">
        <v>38</v>
      </c>
      <c r="E8" s="1" t="s">
        <v>34</v>
      </c>
      <c r="F8" s="1" t="s">
        <v>37</v>
      </c>
    </row>
    <row r="9" spans="2:6" ht="26.25" customHeight="1">
      <c r="B9" s="67"/>
      <c r="C9" s="67"/>
      <c r="D9" s="33" t="s">
        <v>39</v>
      </c>
      <c r="E9" s="1" t="s">
        <v>34</v>
      </c>
      <c r="F9" s="1" t="s">
        <v>40</v>
      </c>
    </row>
    <row r="10" spans="2:6" ht="44.25" customHeight="1">
      <c r="B10" s="67"/>
      <c r="C10" s="67"/>
      <c r="D10" s="33" t="s">
        <v>41</v>
      </c>
      <c r="E10" s="1" t="s">
        <v>34</v>
      </c>
      <c r="F10" s="1" t="s">
        <v>37</v>
      </c>
    </row>
    <row r="11" spans="2:6" ht="14.45" customHeight="1">
      <c r="B11" s="67"/>
      <c r="C11" s="67"/>
      <c r="D11" s="33" t="s">
        <v>42</v>
      </c>
      <c r="E11" s="1" t="s">
        <v>34</v>
      </c>
      <c r="F11" s="27" t="s">
        <v>37</v>
      </c>
    </row>
    <row r="12" spans="2:6" ht="14.45" customHeight="1">
      <c r="B12" s="68"/>
      <c r="C12" s="68"/>
      <c r="D12" s="33" t="s">
        <v>43</v>
      </c>
      <c r="E12" s="1" t="s">
        <v>34</v>
      </c>
      <c r="F12" s="27" t="s">
        <v>37</v>
      </c>
    </row>
    <row r="13" spans="2:6" ht="39.75" customHeight="1">
      <c r="B13" s="66" t="s">
        <v>44</v>
      </c>
      <c r="C13" s="66" t="s">
        <v>32</v>
      </c>
      <c r="D13" s="33" t="s">
        <v>6</v>
      </c>
      <c r="E13" s="1" t="s">
        <v>34</v>
      </c>
      <c r="F13" s="27" t="s">
        <v>45</v>
      </c>
    </row>
    <row r="14" spans="2:6" ht="14.25" customHeight="1">
      <c r="B14" s="68"/>
      <c r="C14" s="68"/>
      <c r="D14" s="33" t="s">
        <v>9</v>
      </c>
      <c r="E14" s="1" t="s">
        <v>34</v>
      </c>
      <c r="F14" s="27" t="s">
        <v>46</v>
      </c>
    </row>
  </sheetData>
  <mergeCells count="5">
    <mergeCell ref="B4:F4"/>
    <mergeCell ref="B6:B12"/>
    <mergeCell ref="B13:B14"/>
    <mergeCell ref="C6:C12"/>
    <mergeCell ref="C13:C1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'C:\Users\Diana\Documents\2025 MERCADOS\MUNICIPIOS UAF 2025\2025\BELEN_BOYACA\[20250128_IT_OFERTA_DEMANDA_PRODUCTO_BELEN.xlsx]Hoja1'!#REF!</xm:f>
          </x14:formula1>
          <xm:sqref>C6 C13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5"/>
  <sheetViews>
    <sheetView zoomScale="77" zoomScaleNormal="77" workbookViewId="0">
      <selection activeCell="M13" sqref="M13"/>
    </sheetView>
  </sheetViews>
  <sheetFormatPr defaultColWidth="11.42578125" defaultRowHeight="13.9"/>
  <cols>
    <col min="2" max="2" width="33" customWidth="1"/>
    <col min="3" max="3" width="14.5703125" customWidth="1"/>
    <col min="4" max="4" width="17.140625" style="23" customWidth="1"/>
    <col min="5" max="5" width="11.140625" customWidth="1"/>
    <col min="7" max="7" width="21.140625" customWidth="1"/>
  </cols>
  <sheetData>
    <row r="4" spans="2:7">
      <c r="B4" s="64" t="s">
        <v>47</v>
      </c>
      <c r="C4" s="64"/>
      <c r="D4" s="64"/>
      <c r="E4" s="64"/>
      <c r="F4" s="64"/>
      <c r="G4" s="64"/>
    </row>
    <row r="5" spans="2:7" ht="39.6">
      <c r="B5" s="4" t="s">
        <v>48</v>
      </c>
      <c r="C5" s="4" t="s">
        <v>49</v>
      </c>
      <c r="D5" s="4" t="s">
        <v>50</v>
      </c>
      <c r="E5" s="4" t="s">
        <v>51</v>
      </c>
      <c r="F5" s="4" t="s">
        <v>52</v>
      </c>
      <c r="G5" s="4" t="s">
        <v>53</v>
      </c>
    </row>
    <row r="6" spans="2:7" ht="36" customHeight="1">
      <c r="B6" s="66" t="s">
        <v>31</v>
      </c>
      <c r="C6" s="33" t="s">
        <v>33</v>
      </c>
      <c r="D6" s="32" t="s">
        <v>54</v>
      </c>
      <c r="E6" s="7" t="s">
        <v>55</v>
      </c>
      <c r="F6" s="7" t="s">
        <v>24</v>
      </c>
      <c r="G6" s="22" t="s">
        <v>56</v>
      </c>
    </row>
    <row r="7" spans="2:7" ht="27.6">
      <c r="B7" s="67"/>
      <c r="C7" s="33" t="s">
        <v>36</v>
      </c>
      <c r="D7" s="32" t="s">
        <v>57</v>
      </c>
      <c r="E7" s="7" t="s">
        <v>58</v>
      </c>
      <c r="F7" s="7" t="s">
        <v>24</v>
      </c>
      <c r="G7" s="22" t="s">
        <v>59</v>
      </c>
    </row>
    <row r="8" spans="2:7" ht="26.45">
      <c r="B8" s="67"/>
      <c r="C8" s="33" t="s">
        <v>60</v>
      </c>
      <c r="D8" s="32" t="s">
        <v>61</v>
      </c>
      <c r="E8" s="7" t="s">
        <v>58</v>
      </c>
      <c r="F8" s="7" t="s">
        <v>24</v>
      </c>
      <c r="G8" s="22" t="s">
        <v>59</v>
      </c>
    </row>
    <row r="9" spans="2:7" ht="26.45">
      <c r="B9" s="67"/>
      <c r="C9" s="33" t="s">
        <v>39</v>
      </c>
      <c r="D9" s="32" t="s">
        <v>62</v>
      </c>
      <c r="E9" s="7" t="s">
        <v>58</v>
      </c>
      <c r="F9" s="7" t="s">
        <v>24</v>
      </c>
      <c r="G9" s="22" t="s">
        <v>59</v>
      </c>
    </row>
    <row r="10" spans="2:7" ht="28.5" customHeight="1">
      <c r="B10" s="67"/>
      <c r="C10" s="33" t="s">
        <v>41</v>
      </c>
      <c r="D10" s="32" t="s">
        <v>54</v>
      </c>
      <c r="E10" s="7" t="s">
        <v>58</v>
      </c>
      <c r="F10" s="7" t="s">
        <v>24</v>
      </c>
      <c r="G10" s="22" t="s">
        <v>59</v>
      </c>
    </row>
    <row r="11" spans="2:7" ht="28.5" customHeight="1">
      <c r="B11" s="67"/>
      <c r="C11" s="33" t="s">
        <v>42</v>
      </c>
      <c r="D11" s="32" t="s">
        <v>63</v>
      </c>
      <c r="E11" s="7" t="s">
        <v>58</v>
      </c>
      <c r="F11" s="7" t="s">
        <v>24</v>
      </c>
      <c r="G11" s="22" t="s">
        <v>59</v>
      </c>
    </row>
    <row r="12" spans="2:7" ht="24" customHeight="1">
      <c r="B12" s="68"/>
      <c r="C12" s="33" t="s">
        <v>43</v>
      </c>
      <c r="D12" s="32" t="s">
        <v>54</v>
      </c>
      <c r="E12" s="7" t="s">
        <v>58</v>
      </c>
      <c r="F12" s="7" t="s">
        <v>24</v>
      </c>
      <c r="G12" s="22" t="s">
        <v>59</v>
      </c>
    </row>
    <row r="13" spans="2:7" ht="26.45">
      <c r="B13" s="66" t="s">
        <v>44</v>
      </c>
      <c r="C13" s="33" t="s">
        <v>6</v>
      </c>
      <c r="D13" s="32" t="s">
        <v>17</v>
      </c>
      <c r="E13" s="7" t="s">
        <v>58</v>
      </c>
      <c r="F13" s="7" t="s">
        <v>24</v>
      </c>
      <c r="G13" s="22" t="s">
        <v>56</v>
      </c>
    </row>
    <row r="14" spans="2:7" ht="26.45">
      <c r="B14" s="68"/>
      <c r="C14" s="33" t="s">
        <v>9</v>
      </c>
      <c r="D14" s="32" t="s">
        <v>64</v>
      </c>
      <c r="E14" s="7" t="s">
        <v>58</v>
      </c>
      <c r="F14" s="7" t="s">
        <v>24</v>
      </c>
      <c r="G14" s="22" t="s">
        <v>56</v>
      </c>
    </row>
    <row r="15" spans="2:7">
      <c r="B15" s="69" t="s">
        <v>65</v>
      </c>
      <c r="C15" s="69"/>
      <c r="D15" s="69"/>
      <c r="E15" s="69"/>
      <c r="F15" s="69"/>
      <c r="G15" s="69"/>
    </row>
  </sheetData>
  <mergeCells count="4">
    <mergeCell ref="B15:G15"/>
    <mergeCell ref="B4:G4"/>
    <mergeCell ref="B6:B12"/>
    <mergeCell ref="B13:B14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'C:\Users\Diana\Documents\2025 MERCADOS\MUNICIPIOS UAF 2025\2025\BELEN_BOYACA\[20250128_IT_OFERTA_DEMANDA_PRODUCTO_BELEN.xlsx]Hoja1'!#REF!</xm:f>
          </x14:formula1>
          <xm:sqref>F6:F14</xm:sqref>
        </x14:dataValidation>
        <x14:dataValidation type="list" allowBlank="1" showInputMessage="1" showErrorMessage="1" xr:uid="{00000000-0002-0000-0300-000001000000}">
          <x14:formula1>
            <xm:f>'C:\Users\marth\Downloads\[20250130_IT_OFERTA_DEMANDA_PRODUCTO_CERINZA.xlsx]Hoja1'!#REF!</xm:f>
          </x14:formula1>
          <xm:sqref>E6:E14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0"/>
  <sheetViews>
    <sheetView topLeftCell="C1" zoomScale="80" zoomScaleNormal="80" workbookViewId="0">
      <selection activeCell="J9" sqref="J9"/>
    </sheetView>
  </sheetViews>
  <sheetFormatPr defaultColWidth="11.42578125" defaultRowHeight="13.9"/>
  <cols>
    <col min="1" max="1" width="8.85546875" customWidth="1"/>
    <col min="2" max="2" width="23.140625" customWidth="1"/>
    <col min="3" max="3" width="16.85546875" customWidth="1"/>
    <col min="4" max="4" width="20.42578125" customWidth="1"/>
    <col min="5" max="5" width="7.140625" customWidth="1"/>
    <col min="6" max="6" width="17.140625" customWidth="1"/>
    <col min="7" max="7" width="10.85546875" customWidth="1"/>
    <col min="8" max="8" width="9.5703125" customWidth="1"/>
    <col min="9" max="9" width="12" customWidth="1"/>
    <col min="10" max="10" width="8.5703125" customWidth="1"/>
    <col min="11" max="11" width="4.42578125" customWidth="1"/>
    <col min="13" max="13" width="25.7109375" customWidth="1"/>
  </cols>
  <sheetData>
    <row r="2" spans="1:9">
      <c r="A2" s="64" t="s">
        <v>66</v>
      </c>
      <c r="B2" s="64"/>
      <c r="C2" s="64"/>
      <c r="D2" s="64"/>
      <c r="E2" s="64"/>
      <c r="F2" s="64"/>
      <c r="G2" s="64"/>
      <c r="H2" s="64"/>
    </row>
    <row r="3" spans="1:9" ht="33.6" customHeight="1">
      <c r="A3" s="65" t="s">
        <v>67</v>
      </c>
      <c r="B3" s="65" t="s">
        <v>68</v>
      </c>
      <c r="C3" s="65" t="s">
        <v>69</v>
      </c>
      <c r="D3" s="65" t="s">
        <v>70</v>
      </c>
      <c r="E3" s="65"/>
      <c r="F3" s="65" t="s">
        <v>15</v>
      </c>
      <c r="G3" s="4" t="s">
        <v>71</v>
      </c>
      <c r="H3" s="4" t="s">
        <v>72</v>
      </c>
      <c r="I3" s="4" t="s">
        <v>73</v>
      </c>
    </row>
    <row r="4" spans="1:9">
      <c r="A4" s="65"/>
      <c r="B4" s="65"/>
      <c r="C4" s="65"/>
      <c r="D4" s="4" t="s">
        <v>74</v>
      </c>
      <c r="E4" s="4" t="s">
        <v>75</v>
      </c>
      <c r="F4" s="65"/>
      <c r="G4" s="4" t="s">
        <v>76</v>
      </c>
      <c r="H4" s="4" t="s">
        <v>76</v>
      </c>
      <c r="I4" s="10" t="s">
        <v>77</v>
      </c>
    </row>
    <row r="5" spans="1:9" ht="14.45" customHeight="1">
      <c r="A5" s="54" t="s">
        <v>78</v>
      </c>
      <c r="B5" s="36" t="s">
        <v>42</v>
      </c>
      <c r="C5" s="35" t="s">
        <v>79</v>
      </c>
      <c r="D5" s="2" t="s">
        <v>80</v>
      </c>
      <c r="E5" s="40">
        <v>1</v>
      </c>
      <c r="F5" s="2" t="s">
        <v>81</v>
      </c>
      <c r="G5" s="41"/>
      <c r="H5" s="28">
        <v>2300</v>
      </c>
      <c r="I5" s="52">
        <f>G5/H5</f>
        <v>0</v>
      </c>
    </row>
    <row r="6" spans="1:9">
      <c r="A6" s="54"/>
      <c r="B6" s="36" t="s">
        <v>82</v>
      </c>
      <c r="C6" s="35" t="s">
        <v>83</v>
      </c>
      <c r="D6" s="2" t="s">
        <v>84</v>
      </c>
      <c r="E6" s="40">
        <v>1</v>
      </c>
      <c r="F6" s="2" t="s">
        <v>81</v>
      </c>
      <c r="G6" s="41">
        <v>0</v>
      </c>
      <c r="H6" s="28">
        <v>1700</v>
      </c>
      <c r="I6" s="52">
        <f t="shared" ref="I6:I8" si="0">G6/H6</f>
        <v>0</v>
      </c>
    </row>
    <row r="7" spans="1:9" ht="22.9">
      <c r="A7" s="54"/>
      <c r="B7" s="36" t="s">
        <v>85</v>
      </c>
      <c r="C7" s="35" t="s">
        <v>86</v>
      </c>
      <c r="D7" s="2" t="s">
        <v>87</v>
      </c>
      <c r="E7" s="40">
        <v>1</v>
      </c>
      <c r="F7" s="2" t="s">
        <v>88</v>
      </c>
      <c r="G7" s="41"/>
      <c r="H7" s="28">
        <v>3000</v>
      </c>
      <c r="I7" s="52">
        <f t="shared" si="0"/>
        <v>0</v>
      </c>
    </row>
    <row r="8" spans="1:9" ht="22.9">
      <c r="A8" s="54"/>
      <c r="B8" s="36" t="s">
        <v>89</v>
      </c>
      <c r="C8" s="35" t="s">
        <v>54</v>
      </c>
      <c r="D8" s="2" t="s">
        <v>32</v>
      </c>
      <c r="E8" s="40">
        <v>1</v>
      </c>
      <c r="F8" s="2" t="s">
        <v>90</v>
      </c>
      <c r="G8" s="41">
        <v>44</v>
      </c>
      <c r="H8" s="28">
        <v>2174</v>
      </c>
      <c r="I8" s="52">
        <f t="shared" si="0"/>
        <v>2.0239190432382703E-2</v>
      </c>
    </row>
    <row r="9" spans="1:9" ht="22.9">
      <c r="A9" s="54"/>
      <c r="B9" s="36" t="s">
        <v>91</v>
      </c>
      <c r="C9" s="35" t="s">
        <v>54</v>
      </c>
      <c r="D9" s="2" t="s">
        <v>92</v>
      </c>
      <c r="E9" s="40" t="s">
        <v>93</v>
      </c>
      <c r="F9" s="2" t="s">
        <v>94</v>
      </c>
      <c r="G9" s="41">
        <v>34</v>
      </c>
      <c r="H9" s="28">
        <v>1600</v>
      </c>
      <c r="I9" s="50">
        <f t="shared" ref="I6:I15" si="1">G9/H9</f>
        <v>2.1250000000000002E-2</v>
      </c>
    </row>
    <row r="10" spans="1:9" ht="22.9">
      <c r="A10" s="54"/>
      <c r="B10" s="36" t="s">
        <v>41</v>
      </c>
      <c r="C10" s="35" t="s">
        <v>54</v>
      </c>
      <c r="D10" s="2" t="s">
        <v>95</v>
      </c>
      <c r="E10" s="40" t="s">
        <v>96</v>
      </c>
      <c r="F10" s="2" t="s">
        <v>97</v>
      </c>
      <c r="G10" s="41">
        <v>24</v>
      </c>
      <c r="H10" s="28">
        <v>1200</v>
      </c>
      <c r="I10" s="50">
        <f t="shared" si="1"/>
        <v>0.02</v>
      </c>
    </row>
    <row r="11" spans="1:9" ht="34.15">
      <c r="A11" s="70" t="s">
        <v>98</v>
      </c>
      <c r="B11" s="42" t="s">
        <v>99</v>
      </c>
      <c r="C11" s="35" t="s">
        <v>100</v>
      </c>
      <c r="D11" s="43" t="s">
        <v>101</v>
      </c>
      <c r="E11" s="43" t="s">
        <v>96</v>
      </c>
      <c r="F11" s="43" t="s">
        <v>97</v>
      </c>
      <c r="G11" s="41">
        <v>100</v>
      </c>
      <c r="H11" s="44">
        <v>40000</v>
      </c>
      <c r="I11" s="51">
        <f t="shared" si="1"/>
        <v>2.5000000000000001E-3</v>
      </c>
    </row>
    <row r="12" spans="1:9" ht="22.9">
      <c r="A12" s="70"/>
      <c r="B12" s="36" t="s">
        <v>43</v>
      </c>
      <c r="C12" s="35" t="s">
        <v>54</v>
      </c>
      <c r="D12" s="2" t="s">
        <v>102</v>
      </c>
      <c r="E12" s="40" t="s">
        <v>96</v>
      </c>
      <c r="F12" s="2" t="s">
        <v>103</v>
      </c>
      <c r="G12" s="41">
        <v>34</v>
      </c>
      <c r="H12" s="28">
        <v>4000</v>
      </c>
      <c r="I12" s="50">
        <f t="shared" si="1"/>
        <v>8.5000000000000006E-3</v>
      </c>
    </row>
    <row r="13" spans="1:9">
      <c r="A13" s="70"/>
      <c r="B13" s="42" t="s">
        <v>104</v>
      </c>
      <c r="C13" s="45" t="s">
        <v>105</v>
      </c>
      <c r="D13" s="46" t="s">
        <v>106</v>
      </c>
      <c r="E13" s="49">
        <v>1</v>
      </c>
      <c r="F13" s="46" t="s">
        <v>81</v>
      </c>
      <c r="G13" s="47">
        <v>0</v>
      </c>
      <c r="H13" s="48">
        <v>600</v>
      </c>
      <c r="I13" s="52">
        <f t="shared" si="1"/>
        <v>0</v>
      </c>
    </row>
    <row r="14" spans="1:9" ht="22.9">
      <c r="A14" s="70"/>
      <c r="B14" s="36" t="s">
        <v>39</v>
      </c>
      <c r="C14" s="35" t="s">
        <v>107</v>
      </c>
      <c r="D14" s="2" t="s">
        <v>106</v>
      </c>
      <c r="E14" s="40">
        <v>1</v>
      </c>
      <c r="F14" s="2" t="s">
        <v>88</v>
      </c>
      <c r="G14" s="41"/>
      <c r="H14" s="28">
        <v>2000</v>
      </c>
      <c r="I14" s="52">
        <f t="shared" si="1"/>
        <v>0</v>
      </c>
    </row>
    <row r="15" spans="1:9" ht="22.9">
      <c r="A15" s="53" t="s">
        <v>108</v>
      </c>
      <c r="B15" s="36" t="s">
        <v>109</v>
      </c>
      <c r="C15" s="35" t="s">
        <v>100</v>
      </c>
      <c r="D15" s="2" t="s">
        <v>110</v>
      </c>
      <c r="E15" s="40">
        <v>1</v>
      </c>
      <c r="F15" s="2" t="s">
        <v>90</v>
      </c>
      <c r="G15" s="41">
        <v>50</v>
      </c>
      <c r="H15" s="28">
        <v>18000</v>
      </c>
      <c r="I15" s="51">
        <f t="shared" si="1"/>
        <v>2.7777777777777779E-3</v>
      </c>
    </row>
    <row r="16" spans="1:9">
      <c r="A16" s="64" t="s">
        <v>65</v>
      </c>
      <c r="B16" s="64"/>
      <c r="C16" s="64"/>
      <c r="D16" s="64"/>
      <c r="E16" s="64"/>
      <c r="F16" s="64"/>
      <c r="G16" s="64"/>
      <c r="H16" s="64"/>
    </row>
    <row r="19" spans="2:3">
      <c r="B19" s="38" t="s">
        <v>111</v>
      </c>
      <c r="C19" s="38" t="s">
        <v>112</v>
      </c>
    </row>
    <row r="20" spans="2:3" ht="14.45">
      <c r="B20" s="39" t="s">
        <v>113</v>
      </c>
      <c r="C20" s="39" t="s">
        <v>78</v>
      </c>
    </row>
    <row r="21" spans="2:3" ht="14.45">
      <c r="B21" s="39" t="s">
        <v>114</v>
      </c>
      <c r="C21" s="39" t="s">
        <v>78</v>
      </c>
    </row>
    <row r="22" spans="2:3" ht="14.45">
      <c r="B22" s="39" t="s">
        <v>115</v>
      </c>
      <c r="C22" s="39" t="s">
        <v>78</v>
      </c>
    </row>
    <row r="23" spans="2:3" ht="14.45">
      <c r="B23" s="39" t="s">
        <v>116</v>
      </c>
      <c r="C23" s="39" t="s">
        <v>78</v>
      </c>
    </row>
    <row r="24" spans="2:3" ht="14.45">
      <c r="B24" s="39" t="s">
        <v>117</v>
      </c>
      <c r="C24" s="39" t="s">
        <v>78</v>
      </c>
    </row>
    <row r="25" spans="2:3" ht="14.45">
      <c r="B25" s="39" t="s">
        <v>118</v>
      </c>
      <c r="C25" s="39" t="s">
        <v>78</v>
      </c>
    </row>
    <row r="26" spans="2:3" ht="14.45">
      <c r="B26" s="39" t="s">
        <v>119</v>
      </c>
      <c r="C26" s="39" t="s">
        <v>98</v>
      </c>
    </row>
    <row r="27" spans="2:3" ht="14.45">
      <c r="B27" s="39" t="s">
        <v>120</v>
      </c>
      <c r="C27" s="39" t="s">
        <v>98</v>
      </c>
    </row>
    <row r="28" spans="2:3" ht="14.45">
      <c r="B28" s="39" t="s">
        <v>121</v>
      </c>
      <c r="C28" s="39" t="s">
        <v>98</v>
      </c>
    </row>
    <row r="29" spans="2:3" ht="14.45">
      <c r="B29" s="39" t="s">
        <v>122</v>
      </c>
      <c r="C29" s="39" t="s">
        <v>98</v>
      </c>
    </row>
    <row r="30" spans="2:3" ht="14.45">
      <c r="B30" s="39" t="s">
        <v>123</v>
      </c>
      <c r="C30" s="39" t="s">
        <v>108</v>
      </c>
    </row>
  </sheetData>
  <autoFilter ref="B19:C30" xr:uid="{00000000-0001-0000-0400-000000000000}"/>
  <mergeCells count="8">
    <mergeCell ref="A3:A4"/>
    <mergeCell ref="D3:E3"/>
    <mergeCell ref="F3:F4"/>
    <mergeCell ref="A2:H2"/>
    <mergeCell ref="A16:H16"/>
    <mergeCell ref="B3:B4"/>
    <mergeCell ref="C3:C4"/>
    <mergeCell ref="A11:A1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N15"/>
  <sheetViews>
    <sheetView topLeftCell="B1" zoomScale="95" zoomScaleNormal="95" workbookViewId="0">
      <selection activeCell="M8" sqref="M8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17.140625" customWidth="1"/>
    <col min="10" max="12" width="11.42578125" customWidth="1"/>
    <col min="13" max="13" width="8.5703125" customWidth="1"/>
    <col min="14" max="14" width="6" customWidth="1"/>
  </cols>
  <sheetData>
    <row r="2" spans="2:14">
      <c r="B2" s="71" t="s">
        <v>124</v>
      </c>
      <c r="C2" s="72"/>
      <c r="D2" s="72"/>
      <c r="E2" s="72"/>
      <c r="F2" s="72"/>
      <c r="G2" s="72"/>
    </row>
    <row r="3" spans="2:14" ht="28.5" customHeight="1">
      <c r="B3" s="65" t="s">
        <v>67</v>
      </c>
      <c r="C3" s="65" t="s">
        <v>68</v>
      </c>
      <c r="D3" s="65" t="s">
        <v>69</v>
      </c>
      <c r="E3" s="4" t="s">
        <v>125</v>
      </c>
      <c r="F3" s="4" t="s">
        <v>126</v>
      </c>
      <c r="G3" s="4" t="s">
        <v>72</v>
      </c>
      <c r="H3" s="9"/>
      <c r="I3" s="65" t="s">
        <v>68</v>
      </c>
      <c r="J3" s="4" t="s">
        <v>125</v>
      </c>
      <c r="K3" s="4" t="s">
        <v>126</v>
      </c>
      <c r="L3" s="4" t="s">
        <v>72</v>
      </c>
      <c r="M3" s="65" t="s">
        <v>127</v>
      </c>
    </row>
    <row r="4" spans="2:14" ht="15.75" customHeight="1">
      <c r="B4" s="65"/>
      <c r="C4" s="65"/>
      <c r="D4" s="65"/>
      <c r="E4" s="4" t="s">
        <v>76</v>
      </c>
      <c r="F4" s="4" t="s">
        <v>76</v>
      </c>
      <c r="G4" s="4" t="s">
        <v>76</v>
      </c>
      <c r="H4" s="9"/>
      <c r="I4" s="65"/>
      <c r="J4" s="4" t="s">
        <v>76</v>
      </c>
      <c r="K4" s="4" t="s">
        <v>76</v>
      </c>
      <c r="L4" s="4" t="s">
        <v>76</v>
      </c>
      <c r="M4" s="65"/>
    </row>
    <row r="5" spans="2:14">
      <c r="B5" s="73" t="s">
        <v>78</v>
      </c>
      <c r="C5" s="36" t="s">
        <v>42</v>
      </c>
      <c r="D5" s="35" t="s">
        <v>79</v>
      </c>
      <c r="E5" s="28">
        <v>1800</v>
      </c>
      <c r="F5" s="28">
        <v>2300</v>
      </c>
      <c r="G5" s="28">
        <v>2300</v>
      </c>
      <c r="H5" s="29"/>
      <c r="I5" s="36" t="s">
        <v>42</v>
      </c>
      <c r="J5" s="28">
        <v>1800</v>
      </c>
      <c r="K5" s="28">
        <v>2300</v>
      </c>
      <c r="L5" s="28">
        <v>2300</v>
      </c>
      <c r="M5" s="30">
        <f>K5/J5*100-100</f>
        <v>27.777777777777771</v>
      </c>
      <c r="N5" s="31"/>
    </row>
    <row r="6" spans="2:14">
      <c r="B6" s="74"/>
      <c r="C6" s="36" t="s">
        <v>82</v>
      </c>
      <c r="D6" s="35" t="s">
        <v>83</v>
      </c>
      <c r="E6" s="28">
        <v>1200</v>
      </c>
      <c r="F6" s="28">
        <v>2300</v>
      </c>
      <c r="G6" s="28">
        <v>1700</v>
      </c>
      <c r="H6" s="29"/>
      <c r="I6" s="36" t="s">
        <v>82</v>
      </c>
      <c r="J6" s="28">
        <v>1200</v>
      </c>
      <c r="K6" s="28">
        <v>2300</v>
      </c>
      <c r="L6" s="28">
        <v>1700</v>
      </c>
      <c r="M6" s="30">
        <f t="shared" ref="M6:M15" si="0">K6/J6*100-100</f>
        <v>91.666666666666686</v>
      </c>
      <c r="N6" s="31"/>
    </row>
    <row r="7" spans="2:14">
      <c r="B7" s="74"/>
      <c r="C7" s="36" t="s">
        <v>85</v>
      </c>
      <c r="D7" s="35" t="s">
        <v>86</v>
      </c>
      <c r="E7" s="28">
        <v>2000</v>
      </c>
      <c r="F7" s="28">
        <v>3000</v>
      </c>
      <c r="G7" s="28">
        <v>3000</v>
      </c>
      <c r="H7" s="29"/>
      <c r="I7" s="36" t="s">
        <v>85</v>
      </c>
      <c r="J7" s="28">
        <v>2000</v>
      </c>
      <c r="K7" s="28">
        <v>3000</v>
      </c>
      <c r="L7" s="28">
        <v>3000</v>
      </c>
      <c r="M7" s="30">
        <f t="shared" si="0"/>
        <v>50</v>
      </c>
      <c r="N7" s="31"/>
    </row>
    <row r="8" spans="2:14">
      <c r="B8" s="74"/>
      <c r="C8" s="36" t="s">
        <v>128</v>
      </c>
      <c r="D8" s="35" t="s">
        <v>54</v>
      </c>
      <c r="E8" s="28">
        <v>1900</v>
      </c>
      <c r="F8" s="28">
        <v>2400</v>
      </c>
      <c r="G8" s="28">
        <v>2174</v>
      </c>
      <c r="H8" s="29"/>
      <c r="I8" s="36" t="s">
        <v>128</v>
      </c>
      <c r="J8" s="28">
        <v>1900</v>
      </c>
      <c r="K8" s="28">
        <v>2400</v>
      </c>
      <c r="L8" s="28">
        <v>2174</v>
      </c>
      <c r="M8" s="56">
        <f t="shared" si="0"/>
        <v>26.315789473684205</v>
      </c>
      <c r="N8" s="31"/>
    </row>
    <row r="9" spans="2:14">
      <c r="B9" s="74"/>
      <c r="C9" s="36" t="s">
        <v>91</v>
      </c>
      <c r="D9" s="35" t="s">
        <v>54</v>
      </c>
      <c r="E9" s="28">
        <v>1200</v>
      </c>
      <c r="F9" s="28">
        <v>2400</v>
      </c>
      <c r="G9" s="28">
        <v>1600</v>
      </c>
      <c r="H9" s="29"/>
      <c r="I9" s="36" t="s">
        <v>91</v>
      </c>
      <c r="J9" s="28">
        <v>1200</v>
      </c>
      <c r="K9" s="28">
        <v>2400</v>
      </c>
      <c r="L9" s="28">
        <v>1600</v>
      </c>
      <c r="M9" s="55">
        <f t="shared" si="0"/>
        <v>100</v>
      </c>
      <c r="N9" s="31"/>
    </row>
    <row r="10" spans="2:14">
      <c r="B10" s="75"/>
      <c r="C10" s="36" t="s">
        <v>41</v>
      </c>
      <c r="D10" s="35" t="s">
        <v>54</v>
      </c>
      <c r="E10" s="28">
        <v>1000</v>
      </c>
      <c r="F10" s="28">
        <v>1960</v>
      </c>
      <c r="G10" s="28">
        <v>1200</v>
      </c>
      <c r="H10" s="29"/>
      <c r="I10" s="36" t="s">
        <v>41</v>
      </c>
      <c r="J10" s="28">
        <v>1000</v>
      </c>
      <c r="K10" s="28">
        <v>1960</v>
      </c>
      <c r="L10" s="28">
        <v>1200</v>
      </c>
      <c r="M10" s="30">
        <f t="shared" si="0"/>
        <v>96</v>
      </c>
      <c r="N10" s="31"/>
    </row>
    <row r="11" spans="2:14">
      <c r="B11" s="70" t="s">
        <v>98</v>
      </c>
      <c r="C11" s="42" t="s">
        <v>99</v>
      </c>
      <c r="D11" s="35" t="s">
        <v>100</v>
      </c>
      <c r="E11" s="48">
        <v>20000</v>
      </c>
      <c r="F11" s="48">
        <v>45000</v>
      </c>
      <c r="G11" s="48">
        <v>40000</v>
      </c>
      <c r="H11" s="29"/>
      <c r="I11" s="42" t="s">
        <v>99</v>
      </c>
      <c r="J11" s="48">
        <v>20000</v>
      </c>
      <c r="K11" s="48">
        <v>45000</v>
      </c>
      <c r="L11" s="48">
        <v>40000</v>
      </c>
      <c r="M11" s="55">
        <f t="shared" si="0"/>
        <v>125</v>
      </c>
      <c r="N11" s="31"/>
    </row>
    <row r="12" spans="2:14">
      <c r="B12" s="70"/>
      <c r="C12" s="36" t="s">
        <v>43</v>
      </c>
      <c r="D12" s="35" t="s">
        <v>54</v>
      </c>
      <c r="E12" s="28">
        <v>3000</v>
      </c>
      <c r="F12" s="28">
        <v>4000</v>
      </c>
      <c r="G12" s="28">
        <v>4000</v>
      </c>
      <c r="H12" s="29"/>
      <c r="I12" s="36" t="s">
        <v>43</v>
      </c>
      <c r="J12" s="28">
        <v>3000</v>
      </c>
      <c r="K12" s="28">
        <v>4000</v>
      </c>
      <c r="L12" s="28">
        <v>4000</v>
      </c>
      <c r="M12" s="30">
        <f t="shared" si="0"/>
        <v>33.333333333333314</v>
      </c>
      <c r="N12" s="31"/>
    </row>
    <row r="13" spans="2:14">
      <c r="B13" s="70"/>
      <c r="C13" s="42" t="s">
        <v>104</v>
      </c>
      <c r="D13" s="45" t="s">
        <v>105</v>
      </c>
      <c r="E13" s="28">
        <v>530</v>
      </c>
      <c r="F13" s="28">
        <v>600</v>
      </c>
      <c r="G13" s="28">
        <v>600</v>
      </c>
      <c r="H13" s="29"/>
      <c r="I13" s="42" t="s">
        <v>104</v>
      </c>
      <c r="J13" s="28">
        <v>530</v>
      </c>
      <c r="K13" s="28">
        <v>600</v>
      </c>
      <c r="L13" s="28">
        <v>600</v>
      </c>
      <c r="M13" s="56">
        <f t="shared" si="0"/>
        <v>13.20754716981132</v>
      </c>
      <c r="N13" s="31"/>
    </row>
    <row r="14" spans="2:14">
      <c r="B14" s="70"/>
      <c r="C14" s="36" t="s">
        <v>39</v>
      </c>
      <c r="D14" s="35" t="s">
        <v>107</v>
      </c>
      <c r="E14" s="28">
        <v>1000</v>
      </c>
      <c r="F14" s="28">
        <v>2000</v>
      </c>
      <c r="G14" s="28">
        <v>2000</v>
      </c>
      <c r="H14" s="29"/>
      <c r="I14" s="36" t="s">
        <v>39</v>
      </c>
      <c r="J14" s="28">
        <v>1000</v>
      </c>
      <c r="K14" s="28">
        <v>2000</v>
      </c>
      <c r="L14" s="28">
        <v>2000</v>
      </c>
      <c r="M14" s="55">
        <f t="shared" si="0"/>
        <v>100</v>
      </c>
      <c r="N14" s="31"/>
    </row>
    <row r="15" spans="2:14">
      <c r="B15" s="53" t="s">
        <v>108</v>
      </c>
      <c r="C15" s="36" t="s">
        <v>109</v>
      </c>
      <c r="D15" s="35" t="s">
        <v>100</v>
      </c>
      <c r="E15" s="28">
        <v>16000</v>
      </c>
      <c r="F15" s="28">
        <v>18000</v>
      </c>
      <c r="G15" s="28">
        <v>18000</v>
      </c>
      <c r="H15" s="29"/>
      <c r="I15" s="36" t="s">
        <v>109</v>
      </c>
      <c r="J15" s="28">
        <v>16000</v>
      </c>
      <c r="K15" s="28">
        <v>18000</v>
      </c>
      <c r="L15" s="28">
        <v>18000</v>
      </c>
      <c r="M15" s="56">
        <f t="shared" si="0"/>
        <v>12.5</v>
      </c>
      <c r="N15" s="31"/>
    </row>
  </sheetData>
  <mergeCells count="8">
    <mergeCell ref="B11:B14"/>
    <mergeCell ref="B5:B10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6"/>
  <sheetViews>
    <sheetView zoomScale="90" zoomScaleNormal="90" workbookViewId="0">
      <selection activeCell="A3" sqref="A3:G14"/>
    </sheetView>
  </sheetViews>
  <sheetFormatPr defaultColWidth="11.42578125" defaultRowHeight="13.15"/>
  <cols>
    <col min="1" max="1" width="23.140625" style="8" customWidth="1"/>
    <col min="2" max="6" width="12" style="8" bestFit="1" customWidth="1"/>
    <col min="7" max="8" width="11.42578125" style="8"/>
    <col min="9" max="9" width="12.140625" style="8" bestFit="1" customWidth="1"/>
    <col min="10" max="16384" width="11.42578125" style="8"/>
  </cols>
  <sheetData>
    <row r="2" spans="1:9">
      <c r="A2" s="11" t="s">
        <v>129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130</v>
      </c>
      <c r="H2" s="12" t="s">
        <v>131</v>
      </c>
    </row>
    <row r="3" spans="1:9" ht="13.9">
      <c r="A3" s="25" t="s">
        <v>132</v>
      </c>
      <c r="B3" s="26">
        <v>1732.11147542394</v>
      </c>
      <c r="C3" s="26">
        <v>1766.707509861224</v>
      </c>
      <c r="D3" s="26">
        <v>2094.8959067255191</v>
      </c>
      <c r="E3" s="26">
        <v>3124.899669163884</v>
      </c>
      <c r="F3" s="26">
        <v>3112.337083322288</v>
      </c>
      <c r="G3" s="26">
        <f t="shared" ref="G3" si="0">AVERAGE(B3:F3)</f>
        <v>2366.1903288993708</v>
      </c>
      <c r="H3" s="26">
        <f t="shared" ref="H3:H14" si="1">(B3+C3+D3+E3+F3)/5</f>
        <v>2366.1903288993708</v>
      </c>
      <c r="I3" s="15"/>
    </row>
    <row r="4" spans="1:9" ht="13.9">
      <c r="A4" s="25" t="s">
        <v>133</v>
      </c>
      <c r="B4" s="26">
        <v>1137.166666666667</v>
      </c>
      <c r="C4" s="26">
        <v>1348.858440700363</v>
      </c>
      <c r="D4" s="26">
        <v>1711.272727272727</v>
      </c>
      <c r="E4" s="26">
        <v>2230.416666666667</v>
      </c>
      <c r="F4" s="26">
        <v>2177</v>
      </c>
      <c r="G4" s="26">
        <v>1721</v>
      </c>
      <c r="H4" s="26">
        <f t="shared" si="1"/>
        <v>1720.9429002612846</v>
      </c>
      <c r="I4" s="15"/>
    </row>
    <row r="5" spans="1:9" ht="13.9">
      <c r="A5" s="25" t="s">
        <v>41</v>
      </c>
      <c r="B5" s="26">
        <v>1237.251810078729</v>
      </c>
      <c r="C5" s="26">
        <v>1484.9799431599019</v>
      </c>
      <c r="D5" s="26">
        <v>1591.190295857971</v>
      </c>
      <c r="E5" s="26">
        <v>1788.010792349447</v>
      </c>
      <c r="F5" s="26">
        <v>1851.366927465318</v>
      </c>
      <c r="G5" s="26">
        <v>1591</v>
      </c>
      <c r="H5" s="26">
        <f t="shared" si="1"/>
        <v>1590.5599537822734</v>
      </c>
      <c r="I5" s="15"/>
    </row>
    <row r="6" spans="1:9" ht="13.9">
      <c r="A6" s="25" t="s">
        <v>39</v>
      </c>
      <c r="B6" s="26">
        <v>2323.420938972969</v>
      </c>
      <c r="C6" s="26">
        <v>2611.7817782773559</v>
      </c>
      <c r="D6" s="26">
        <v>3577.9785324119771</v>
      </c>
      <c r="E6" s="26">
        <v>3808.2925491206552</v>
      </c>
      <c r="F6" s="26">
        <v>3940.6019593280798</v>
      </c>
      <c r="G6" s="26">
        <v>3252</v>
      </c>
      <c r="H6" s="26">
        <f t="shared" ref="H6:H7" si="2">(B6+C6+D6+E6+F6)/5</f>
        <v>3252.4151516222073</v>
      </c>
      <c r="I6" s="15"/>
    </row>
    <row r="7" spans="1:9" ht="13.9">
      <c r="A7" s="25" t="s">
        <v>134</v>
      </c>
      <c r="B7" s="26">
        <v>1048.12673376983</v>
      </c>
      <c r="C7" s="26">
        <v>865.53459917817872</v>
      </c>
      <c r="D7" s="26">
        <v>1238.4148516263231</v>
      </c>
      <c r="E7" s="26">
        <v>2019.277824796389</v>
      </c>
      <c r="F7" s="26">
        <v>1777.600903674648</v>
      </c>
      <c r="G7" s="26">
        <v>1390</v>
      </c>
      <c r="H7" s="26">
        <f t="shared" si="2"/>
        <v>1389.7909826090738</v>
      </c>
      <c r="I7" s="15"/>
    </row>
    <row r="8" spans="1:9" ht="13.9">
      <c r="A8" s="25" t="s">
        <v>42</v>
      </c>
      <c r="B8" s="26">
        <v>975.58333333333326</v>
      </c>
      <c r="C8" s="26">
        <v>1283.966281579045</v>
      </c>
      <c r="D8" s="26">
        <v>1274.119868308808</v>
      </c>
      <c r="E8" s="26">
        <v>1914.833333333333</v>
      </c>
      <c r="F8" s="26">
        <v>2000.1684508795281</v>
      </c>
      <c r="G8" s="26">
        <v>1490</v>
      </c>
      <c r="H8" s="26">
        <f t="shared" si="1"/>
        <v>1489.7342534868094</v>
      </c>
      <c r="I8" s="15"/>
    </row>
    <row r="9" spans="1:9" ht="13.9">
      <c r="A9" s="25" t="s">
        <v>43</v>
      </c>
      <c r="B9" s="26">
        <v>3463.060230567507</v>
      </c>
      <c r="C9" s="26">
        <v>3681.1666455818222</v>
      </c>
      <c r="D9" s="26">
        <v>4789.4608862275882</v>
      </c>
      <c r="E9" s="26">
        <v>5933.3441503165996</v>
      </c>
      <c r="F9" s="26">
        <v>5392.3628949567028</v>
      </c>
      <c r="G9" s="26">
        <v>4652</v>
      </c>
      <c r="H9" s="26">
        <f t="shared" si="1"/>
        <v>4651.8789615300439</v>
      </c>
      <c r="I9" s="15"/>
    </row>
    <row r="10" spans="1:9" ht="16.149999999999999" customHeight="1">
      <c r="A10" s="25" t="s">
        <v>6</v>
      </c>
      <c r="B10" s="26">
        <v>1025.6611723194969</v>
      </c>
      <c r="C10" s="26">
        <v>1100.9123061533351</v>
      </c>
      <c r="D10" s="26">
        <v>1163.789734174753</v>
      </c>
      <c r="E10" s="26">
        <v>1753.340601116349</v>
      </c>
      <c r="F10" s="26">
        <v>2064.4355517671529</v>
      </c>
      <c r="G10" s="26">
        <v>1422</v>
      </c>
      <c r="H10" s="26">
        <f t="shared" si="1"/>
        <v>1421.6278731062173</v>
      </c>
    </row>
    <row r="11" spans="1:9" ht="16.149999999999999" customHeight="1">
      <c r="A11" s="25" t="s">
        <v>9</v>
      </c>
      <c r="B11" s="26">
        <v>13802.512133523929</v>
      </c>
      <c r="C11" s="26">
        <v>13340.236468323161</v>
      </c>
      <c r="D11" s="26">
        <v>16760.66040074201</v>
      </c>
      <c r="E11" s="26">
        <v>18684.353032879819</v>
      </c>
      <c r="F11" s="26">
        <v>20987.88806552262</v>
      </c>
      <c r="G11" s="26">
        <v>16715</v>
      </c>
      <c r="H11" s="26">
        <f>(B11+C11+D11+E11+F11)/5</f>
        <v>16715.130020198307</v>
      </c>
    </row>
    <row r="12" spans="1:9" ht="16.149999999999999" customHeight="1">
      <c r="A12" s="25" t="s">
        <v>38</v>
      </c>
      <c r="B12" s="26">
        <v>1137.166666666667</v>
      </c>
      <c r="C12" s="26">
        <v>1348.858440700363</v>
      </c>
      <c r="D12" s="26">
        <v>1711.272727272727</v>
      </c>
      <c r="E12" s="26">
        <v>2230.416666666667</v>
      </c>
      <c r="F12" s="26">
        <v>2177</v>
      </c>
      <c r="G12" s="26">
        <v>1721</v>
      </c>
      <c r="H12" s="26">
        <f t="shared" si="1"/>
        <v>1720.9429002612846</v>
      </c>
    </row>
    <row r="13" spans="1:9" ht="16.149999999999999" customHeight="1">
      <c r="A13" s="57" t="s">
        <v>135</v>
      </c>
      <c r="B13" s="26">
        <v>10017</v>
      </c>
      <c r="C13" s="26">
        <v>12187</v>
      </c>
      <c r="D13" s="26">
        <v>12000</v>
      </c>
      <c r="E13" s="26">
        <v>38900</v>
      </c>
      <c r="F13" s="26">
        <v>30000</v>
      </c>
      <c r="G13" s="26">
        <v>20621</v>
      </c>
      <c r="H13" s="26">
        <f t="shared" si="1"/>
        <v>20620.8</v>
      </c>
    </row>
    <row r="14" spans="1:9" ht="16.149999999999999" customHeight="1">
      <c r="A14" s="25" t="s">
        <v>136</v>
      </c>
      <c r="B14" s="26">
        <v>303</v>
      </c>
      <c r="C14" s="26">
        <v>293</v>
      </c>
      <c r="D14" s="26">
        <v>360</v>
      </c>
      <c r="E14" s="26">
        <v>485</v>
      </c>
      <c r="F14" s="26">
        <v>530</v>
      </c>
      <c r="G14" s="26">
        <v>394</v>
      </c>
      <c r="H14" s="26">
        <f t="shared" si="1"/>
        <v>394.2</v>
      </c>
    </row>
    <row r="15" spans="1:9" ht="16.149999999999999" customHeight="1">
      <c r="A15" s="37"/>
      <c r="B15" s="37"/>
      <c r="C15" s="37"/>
      <c r="D15" s="37"/>
      <c r="E15" s="37"/>
      <c r="F15" s="37"/>
      <c r="G15" s="37"/>
      <c r="H15" s="37"/>
    </row>
    <row r="16" spans="1:9" ht="16.149999999999999" customHeight="1">
      <c r="A16" s="37"/>
      <c r="B16" s="37"/>
      <c r="C16" s="37"/>
      <c r="D16" s="37"/>
      <c r="E16" s="37"/>
      <c r="F16" s="37"/>
      <c r="G16" s="37"/>
      <c r="H16" s="37"/>
    </row>
    <row r="17" spans="1:8" ht="16.149999999999999" customHeight="1" thickBot="1"/>
    <row r="18" spans="1:8" ht="16.149999999999999" customHeight="1">
      <c r="A18" s="13" t="s">
        <v>137</v>
      </c>
      <c r="B18" s="24"/>
      <c r="C18" s="24"/>
      <c r="D18" s="24"/>
      <c r="E18" s="24"/>
      <c r="F18" s="24"/>
      <c r="G18" s="24"/>
      <c r="H18" s="16"/>
    </row>
    <row r="19" spans="1:8">
      <c r="A19" s="17" t="s">
        <v>138</v>
      </c>
      <c r="B19" s="16"/>
      <c r="C19" s="16"/>
      <c r="D19" s="16"/>
      <c r="E19" s="16"/>
      <c r="F19" s="16"/>
      <c r="G19" s="16"/>
      <c r="H19" s="16"/>
    </row>
    <row r="20" spans="1:8" ht="52.9">
      <c r="A20" s="58" t="s">
        <v>139</v>
      </c>
    </row>
    <row r="21" spans="1:8">
      <c r="B21" s="16"/>
      <c r="C21" s="16"/>
      <c r="D21" s="16"/>
      <c r="E21" s="16"/>
      <c r="F21" s="16"/>
      <c r="G21" s="16"/>
      <c r="H21" s="16"/>
    </row>
    <row r="22" spans="1:8">
      <c r="B22" s="16"/>
      <c r="C22" s="16"/>
      <c r="D22" s="16"/>
      <c r="E22" s="16"/>
      <c r="F22" s="16"/>
      <c r="G22" s="16"/>
      <c r="H22" s="16"/>
    </row>
    <row r="23" spans="1:8">
      <c r="C23" s="16"/>
      <c r="D23" s="16"/>
      <c r="E23" s="16"/>
      <c r="F23" s="16"/>
      <c r="G23" s="16"/>
      <c r="H23" s="16"/>
    </row>
    <row r="24" spans="1:8">
      <c r="A24" s="11" t="s">
        <v>129</v>
      </c>
      <c r="B24" s="12" t="s">
        <v>130</v>
      </c>
      <c r="C24" s="16"/>
      <c r="D24" s="16"/>
      <c r="E24" s="16"/>
      <c r="F24" s="16"/>
      <c r="G24" s="16"/>
      <c r="H24" s="16"/>
    </row>
    <row r="25" spans="1:8" ht="13.9">
      <c r="A25" s="59" t="s">
        <v>134</v>
      </c>
      <c r="B25" s="26">
        <v>1390</v>
      </c>
      <c r="C25" s="16"/>
      <c r="D25" s="16"/>
      <c r="E25" s="16"/>
      <c r="F25" s="16"/>
      <c r="G25" s="16"/>
      <c r="H25" s="16"/>
    </row>
    <row r="26" spans="1:8" ht="13.9">
      <c r="A26" s="59" t="s">
        <v>6</v>
      </c>
      <c r="B26" s="26">
        <v>1422</v>
      </c>
    </row>
    <row r="27" spans="1:8" ht="13.9">
      <c r="A27" s="59" t="s">
        <v>42</v>
      </c>
      <c r="B27" s="26">
        <v>1490</v>
      </c>
    </row>
    <row r="28" spans="1:8" ht="13.9">
      <c r="A28" s="59" t="s">
        <v>41</v>
      </c>
      <c r="B28" s="26">
        <v>1591</v>
      </c>
    </row>
    <row r="29" spans="1:8" ht="13.9">
      <c r="A29" s="59" t="s">
        <v>133</v>
      </c>
      <c r="B29" s="26">
        <v>1721</v>
      </c>
    </row>
    <row r="30" spans="1:8" ht="13.9">
      <c r="A30" s="59" t="s">
        <v>132</v>
      </c>
      <c r="B30" s="26">
        <v>2366</v>
      </c>
    </row>
    <row r="31" spans="1:8" ht="13.9">
      <c r="A31" s="59" t="s">
        <v>39</v>
      </c>
      <c r="B31" s="26">
        <v>3252</v>
      </c>
    </row>
    <row r="32" spans="1:8" ht="13.9">
      <c r="A32" s="59" t="s">
        <v>43</v>
      </c>
      <c r="B32" s="26">
        <v>4652</v>
      </c>
    </row>
    <row r="33" spans="1:2" ht="13.9">
      <c r="A33" s="59" t="s">
        <v>9</v>
      </c>
      <c r="B33" s="26">
        <v>16715</v>
      </c>
    </row>
    <row r="34" spans="1:2" ht="13.9">
      <c r="A34" s="59" t="s">
        <v>99</v>
      </c>
      <c r="B34" s="26">
        <v>20621</v>
      </c>
    </row>
    <row r="35" spans="1:2" ht="13.9">
      <c r="A35" s="59" t="s">
        <v>38</v>
      </c>
      <c r="B35" s="26">
        <v>1721</v>
      </c>
    </row>
    <row r="36" spans="1:2" ht="13.9">
      <c r="A36" s="59" t="s">
        <v>136</v>
      </c>
      <c r="B36" s="26">
        <v>394</v>
      </c>
    </row>
  </sheetData>
  <sortState xmlns:xlrd2="http://schemas.microsoft.com/office/spreadsheetml/2017/richdata2" ref="A36:B36">
    <sortCondition descending="1" ref="B35:B36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28"/>
  <sheetViews>
    <sheetView tabSelected="1" topLeftCell="A2" zoomScale="90" zoomScaleNormal="90" workbookViewId="0">
      <selection activeCell="B28" sqref="B28"/>
    </sheetView>
  </sheetViews>
  <sheetFormatPr defaultColWidth="11.42578125" defaultRowHeight="13.15"/>
  <cols>
    <col min="1" max="1" width="6.42578125" style="8" customWidth="1"/>
    <col min="2" max="2" width="26.7109375" style="8" customWidth="1"/>
    <col min="3" max="8" width="11.42578125" style="8" customWidth="1"/>
    <col min="9" max="16384" width="11.42578125" style="8"/>
  </cols>
  <sheetData>
    <row r="2" spans="2:8" ht="15" customHeight="1">
      <c r="B2" s="11" t="s">
        <v>129</v>
      </c>
      <c r="C2" s="12">
        <v>2019</v>
      </c>
      <c r="D2" s="12">
        <v>2020</v>
      </c>
      <c r="E2" s="12">
        <v>2021</v>
      </c>
      <c r="F2" s="12">
        <v>2022</v>
      </c>
      <c r="G2" s="12">
        <v>2023</v>
      </c>
      <c r="H2" s="12" t="s">
        <v>130</v>
      </c>
    </row>
    <row r="3" spans="2:8" ht="13.9">
      <c r="B3" s="25" t="s">
        <v>132</v>
      </c>
      <c r="C3" s="26">
        <v>1732.11147542394</v>
      </c>
      <c r="D3" s="26">
        <v>1766.707509861224</v>
      </c>
      <c r="E3" s="26">
        <v>2094.8959067255191</v>
      </c>
      <c r="F3" s="26">
        <v>3124.899669163884</v>
      </c>
      <c r="G3" s="26">
        <v>3112.337083322288</v>
      </c>
      <c r="H3" s="26">
        <f t="shared" ref="H3" si="0">AVERAGE(C3:G3)</f>
        <v>2366.1903288993708</v>
      </c>
    </row>
    <row r="4" spans="2:8" ht="13.9">
      <c r="B4" s="25" t="s">
        <v>133</v>
      </c>
      <c r="C4" s="26">
        <v>1137.166666666667</v>
      </c>
      <c r="D4" s="26">
        <v>1348.858440700363</v>
      </c>
      <c r="E4" s="26">
        <v>1711.272727272727</v>
      </c>
      <c r="F4" s="26">
        <v>2230.416666666667</v>
      </c>
      <c r="G4" s="26">
        <v>2177</v>
      </c>
      <c r="H4" s="26">
        <v>1721</v>
      </c>
    </row>
    <row r="5" spans="2:8" ht="13.9">
      <c r="B5" s="25" t="s">
        <v>41</v>
      </c>
      <c r="C5" s="26">
        <v>1237.251810078729</v>
      </c>
      <c r="D5" s="26">
        <v>1484.9799431599019</v>
      </c>
      <c r="E5" s="26">
        <v>1591.190295857971</v>
      </c>
      <c r="F5" s="26">
        <v>1788.010792349447</v>
      </c>
      <c r="G5" s="26">
        <v>1851.366927465318</v>
      </c>
      <c r="H5" s="26">
        <v>1591</v>
      </c>
    </row>
    <row r="6" spans="2:8" ht="13.9">
      <c r="B6" s="25" t="s">
        <v>39</v>
      </c>
      <c r="C6" s="26">
        <v>2323.420938972969</v>
      </c>
      <c r="D6" s="26">
        <v>2611.7817782773559</v>
      </c>
      <c r="E6" s="26">
        <v>3577.9785324119771</v>
      </c>
      <c r="F6" s="26">
        <v>3808.2925491206552</v>
      </c>
      <c r="G6" s="26">
        <v>3940.6019593280798</v>
      </c>
      <c r="H6" s="26">
        <v>3252</v>
      </c>
    </row>
    <row r="7" spans="2:8" ht="13.9">
      <c r="B7" s="25" t="s">
        <v>134</v>
      </c>
      <c r="C7" s="26">
        <v>1048.12673376983</v>
      </c>
      <c r="D7" s="26">
        <v>865.53459917817872</v>
      </c>
      <c r="E7" s="26">
        <v>1238.4148516263231</v>
      </c>
      <c r="F7" s="26">
        <v>2019.277824796389</v>
      </c>
      <c r="G7" s="26">
        <v>1777.600903674648</v>
      </c>
      <c r="H7" s="26">
        <v>1390</v>
      </c>
    </row>
    <row r="8" spans="2:8" ht="13.9">
      <c r="B8" s="25" t="s">
        <v>42</v>
      </c>
      <c r="C8" s="26">
        <v>975.58333333333326</v>
      </c>
      <c r="D8" s="26">
        <v>1283.966281579045</v>
      </c>
      <c r="E8" s="26">
        <v>1274.119868308808</v>
      </c>
      <c r="F8" s="26">
        <v>1914.833333333333</v>
      </c>
      <c r="G8" s="26">
        <v>2000.1684508795281</v>
      </c>
      <c r="H8" s="26">
        <v>1490</v>
      </c>
    </row>
    <row r="9" spans="2:8" ht="13.9">
      <c r="B9" s="25" t="s">
        <v>43</v>
      </c>
      <c r="C9" s="26">
        <v>3463.060230567507</v>
      </c>
      <c r="D9" s="26">
        <v>3681.1666455818222</v>
      </c>
      <c r="E9" s="26">
        <v>4789.4608862275882</v>
      </c>
      <c r="F9" s="26">
        <v>5933.3441503165996</v>
      </c>
      <c r="G9" s="26">
        <v>5392.3628949567028</v>
      </c>
      <c r="H9" s="26">
        <v>4652</v>
      </c>
    </row>
    <row r="10" spans="2:8" ht="13.9">
      <c r="B10" s="25" t="s">
        <v>6</v>
      </c>
      <c r="C10" s="26">
        <v>1025.6611723194969</v>
      </c>
      <c r="D10" s="26">
        <v>1100.9123061533351</v>
      </c>
      <c r="E10" s="26">
        <v>1163.789734174753</v>
      </c>
      <c r="F10" s="26">
        <v>1753.340601116349</v>
      </c>
      <c r="G10" s="26">
        <v>2064.4355517671529</v>
      </c>
      <c r="H10" s="26">
        <v>1422</v>
      </c>
    </row>
    <row r="11" spans="2:8" ht="13.9">
      <c r="B11" s="25" t="s">
        <v>9</v>
      </c>
      <c r="C11" s="26">
        <v>13802.512133523929</v>
      </c>
      <c r="D11" s="26">
        <v>13340.236468323161</v>
      </c>
      <c r="E11" s="26">
        <v>16760.66040074201</v>
      </c>
      <c r="F11" s="26">
        <v>18684.353032879819</v>
      </c>
      <c r="G11" s="26">
        <v>20987.88806552262</v>
      </c>
      <c r="H11" s="26">
        <v>16715</v>
      </c>
    </row>
    <row r="12" spans="2:8" ht="13.9">
      <c r="B12" s="25" t="s">
        <v>38</v>
      </c>
      <c r="C12" s="26">
        <v>1137.166666666667</v>
      </c>
      <c r="D12" s="26">
        <v>1348.858440700363</v>
      </c>
      <c r="E12" s="26">
        <v>1711.272727272727</v>
      </c>
      <c r="F12" s="26">
        <v>2230.416666666667</v>
      </c>
      <c r="G12" s="26">
        <v>2177</v>
      </c>
      <c r="H12" s="26">
        <v>1721</v>
      </c>
    </row>
    <row r="13" spans="2:8" ht="13.9">
      <c r="B13" s="57" t="s">
        <v>135</v>
      </c>
      <c r="C13" s="26">
        <v>10017</v>
      </c>
      <c r="D13" s="26">
        <v>12187</v>
      </c>
      <c r="E13" s="26">
        <v>12000</v>
      </c>
      <c r="F13" s="26">
        <v>38900</v>
      </c>
      <c r="G13" s="26">
        <v>30000</v>
      </c>
      <c r="H13" s="26">
        <v>20621</v>
      </c>
    </row>
    <row r="14" spans="2:8" ht="13.9">
      <c r="B14" s="25" t="s">
        <v>136</v>
      </c>
      <c r="C14" s="26">
        <v>303</v>
      </c>
      <c r="D14" s="26">
        <v>293</v>
      </c>
      <c r="E14" s="26">
        <v>360</v>
      </c>
      <c r="F14" s="26">
        <v>485</v>
      </c>
      <c r="G14" s="26">
        <v>530</v>
      </c>
      <c r="H14" s="26">
        <v>394</v>
      </c>
    </row>
    <row r="15" spans="2:8">
      <c r="B15" s="19"/>
      <c r="C15" s="20"/>
      <c r="D15" s="16"/>
      <c r="E15" s="16"/>
      <c r="F15" s="16"/>
      <c r="G15" s="16"/>
      <c r="H15" s="19"/>
    </row>
    <row r="16" spans="2:8">
      <c r="B16" s="18" t="s">
        <v>129</v>
      </c>
      <c r="C16" s="18">
        <v>2020</v>
      </c>
      <c r="D16" s="18">
        <v>2021</v>
      </c>
      <c r="E16" s="18">
        <v>2022</v>
      </c>
      <c r="F16" s="18">
        <v>2023</v>
      </c>
      <c r="G16" s="14"/>
      <c r="H16" s="19"/>
    </row>
    <row r="17" spans="2:8">
      <c r="B17" s="25" t="s">
        <v>132</v>
      </c>
      <c r="C17" s="21">
        <f>D3/C3*100-100</f>
        <v>1.9973330197363026</v>
      </c>
      <c r="D17" s="21">
        <f t="shared" ref="D17:F17" si="1">E3/D3*100-100</f>
        <v>18.576272248374309</v>
      </c>
      <c r="E17" s="21">
        <f t="shared" si="1"/>
        <v>49.167300348032029</v>
      </c>
      <c r="F17" s="21">
        <f t="shared" si="1"/>
        <v>-0.40201565399242156</v>
      </c>
      <c r="G17" s="60" cm="1">
        <f t="array" ref="G17">+AVERAGE(ABS(C17:F17))</f>
        <v>17.535730317533766</v>
      </c>
      <c r="H17" s="19"/>
    </row>
    <row r="18" spans="2:8">
      <c r="B18" s="25" t="s">
        <v>133</v>
      </c>
      <c r="C18" s="21">
        <f t="shared" ref="C18:F28" si="2">D4/C4*100-100</f>
        <v>18.615721005454716</v>
      </c>
      <c r="D18" s="21">
        <f t="shared" si="2"/>
        <v>26.868222464040699</v>
      </c>
      <c r="E18" s="21">
        <f t="shared" si="2"/>
        <v>30.336715540444857</v>
      </c>
      <c r="F18" s="21">
        <f t="shared" si="2"/>
        <v>-2.3949187371567433</v>
      </c>
      <c r="G18" s="60" cm="1">
        <f t="array" ref="G18">+AVERAGE(ABS(C18:F18))</f>
        <v>19.553894436774254</v>
      </c>
      <c r="H18" s="19"/>
    </row>
    <row r="19" spans="2:8">
      <c r="B19" s="25" t="s">
        <v>41</v>
      </c>
      <c r="C19" s="21">
        <f t="shared" si="2"/>
        <v>20.022450649347562</v>
      </c>
      <c r="D19" s="21">
        <f t="shared" si="2"/>
        <v>7.1523089040558432</v>
      </c>
      <c r="E19" s="21">
        <f t="shared" si="2"/>
        <v>12.369387684415841</v>
      </c>
      <c r="F19" s="21">
        <f t="shared" si="2"/>
        <v>3.5433866163985073</v>
      </c>
      <c r="G19" s="62" cm="1">
        <f t="array" ref="G19">+AVERAGE(ABS(C19:F19))</f>
        <v>10.771883463554438</v>
      </c>
      <c r="H19" s="19"/>
    </row>
    <row r="20" spans="2:8">
      <c r="B20" s="25" t="s">
        <v>39</v>
      </c>
      <c r="C20" s="21">
        <f t="shared" si="2"/>
        <v>12.411045905089082</v>
      </c>
      <c r="D20" s="21">
        <f t="shared" si="2"/>
        <v>36.993778047256797</v>
      </c>
      <c r="E20" s="21">
        <f t="shared" si="2"/>
        <v>6.4369871038163922</v>
      </c>
      <c r="F20" s="21">
        <f t="shared" si="2"/>
        <v>3.474244914245773</v>
      </c>
      <c r="G20" s="62" cm="1">
        <f t="array" ref="G20">+AVERAGE(ABS(C20:F20))</f>
        <v>14.829013992602011</v>
      </c>
      <c r="H20" s="19"/>
    </row>
    <row r="21" spans="2:8">
      <c r="B21" s="25" t="s">
        <v>134</v>
      </c>
      <c r="C21" s="21">
        <f t="shared" si="2"/>
        <v>-17.420806922357229</v>
      </c>
      <c r="D21" s="21">
        <f t="shared" si="2"/>
        <v>43.08091817498601</v>
      </c>
      <c r="E21" s="21">
        <f t="shared" si="2"/>
        <v>63.053424476023821</v>
      </c>
      <c r="F21" s="21">
        <f t="shared" si="2"/>
        <v>-11.968482897894958</v>
      </c>
      <c r="G21" s="61" cm="1">
        <f t="array" ref="G21">+AVERAGE(ABS(C21:F21))</f>
        <v>33.880908117815508</v>
      </c>
      <c r="H21" s="19"/>
    </row>
    <row r="22" spans="2:8">
      <c r="B22" s="25" t="s">
        <v>42</v>
      </c>
      <c r="C22" s="21">
        <f t="shared" si="2"/>
        <v>31.610108302285312</v>
      </c>
      <c r="D22" s="21">
        <f t="shared" si="2"/>
        <v>-0.76687475454009757</v>
      </c>
      <c r="E22" s="21">
        <f t="shared" si="2"/>
        <v>50.286749383711481</v>
      </c>
      <c r="F22" s="21">
        <f t="shared" si="2"/>
        <v>4.4565297700162745</v>
      </c>
      <c r="G22" s="61" cm="1">
        <f t="array" ref="G22">+AVERAGE(ABS(C22:F22))</f>
        <v>21.780065552638291</v>
      </c>
    </row>
    <row r="23" spans="2:8" ht="15" customHeight="1">
      <c r="B23" s="25" t="s">
        <v>43</v>
      </c>
      <c r="C23" s="21">
        <f t="shared" si="2"/>
        <v>6.2980832123319175</v>
      </c>
      <c r="D23" s="21">
        <f t="shared" si="2"/>
        <v>30.107146656236097</v>
      </c>
      <c r="E23" s="21">
        <f t="shared" si="2"/>
        <v>23.883340761343803</v>
      </c>
      <c r="F23" s="21">
        <f t="shared" si="2"/>
        <v>-9.1176449849286172</v>
      </c>
      <c r="G23" s="60" cm="1">
        <f t="array" ref="G23">+AVERAGE(ABS(C23:F23))</f>
        <v>17.351553903710109</v>
      </c>
    </row>
    <row r="24" spans="2:8">
      <c r="B24" s="25" t="s">
        <v>6</v>
      </c>
      <c r="C24" s="21">
        <f t="shared" si="2"/>
        <v>7.3368414311385521</v>
      </c>
      <c r="D24" s="21">
        <f t="shared" si="2"/>
        <v>5.7113929665402878</v>
      </c>
      <c r="E24" s="21">
        <f t="shared" si="2"/>
        <v>50.657850780892858</v>
      </c>
      <c r="F24" s="21">
        <f t="shared" si="2"/>
        <v>17.742984475048956</v>
      </c>
      <c r="G24" s="60" cm="1">
        <f t="array" ref="G24">+AVERAGE(ABS(C24:F24))</f>
        <v>20.362267413405164</v>
      </c>
    </row>
    <row r="25" spans="2:8">
      <c r="B25" s="25" t="s">
        <v>9</v>
      </c>
      <c r="C25" s="21">
        <f t="shared" si="2"/>
        <v>-3.3492139744473093</v>
      </c>
      <c r="D25" s="21">
        <f t="shared" si="2"/>
        <v>25.639904813837148</v>
      </c>
      <c r="E25" s="21">
        <f t="shared" si="2"/>
        <v>11.477427417195599</v>
      </c>
      <c r="F25" s="21">
        <f t="shared" si="2"/>
        <v>12.328685015687469</v>
      </c>
      <c r="G25" s="62" cm="1">
        <f t="array" ref="G25">+AVERAGE(ABS(C25:F25))</f>
        <v>13.198807805291882</v>
      </c>
    </row>
    <row r="26" spans="2:8">
      <c r="B26" s="25" t="s">
        <v>38</v>
      </c>
      <c r="C26" s="21">
        <f t="shared" si="2"/>
        <v>18.615721005454716</v>
      </c>
      <c r="D26" s="21">
        <f t="shared" si="2"/>
        <v>26.868222464040699</v>
      </c>
      <c r="E26" s="21">
        <f t="shared" si="2"/>
        <v>30.336715540444857</v>
      </c>
      <c r="F26" s="21">
        <f t="shared" si="2"/>
        <v>-2.3949187371567433</v>
      </c>
      <c r="G26" s="60" cm="1">
        <f t="array" ref="G26">+AVERAGE(ABS(C26:F26))</f>
        <v>19.553894436774254</v>
      </c>
    </row>
    <row r="27" spans="2:8">
      <c r="B27" s="57" t="s">
        <v>99</v>
      </c>
      <c r="C27" s="21">
        <f t="shared" si="2"/>
        <v>21.663172606568821</v>
      </c>
      <c r="D27" s="21">
        <f t="shared" si="2"/>
        <v>-1.5344219250020501</v>
      </c>
      <c r="E27" s="21">
        <f t="shared" si="2"/>
        <v>224.16666666666669</v>
      </c>
      <c r="F27" s="21">
        <f t="shared" si="2"/>
        <v>-22.879177377892034</v>
      </c>
      <c r="G27" s="61" cm="1">
        <f t="array" ref="G27">+AVERAGE(ABS(C27:F27))</f>
        <v>67.560859644032405</v>
      </c>
    </row>
    <row r="28" spans="2:8">
      <c r="B28" s="25" t="s">
        <v>136</v>
      </c>
      <c r="C28" s="21">
        <f t="shared" si="2"/>
        <v>-3.3003300330032914</v>
      </c>
      <c r="D28" s="21">
        <f t="shared" si="2"/>
        <v>22.86689419795222</v>
      </c>
      <c r="E28" s="21">
        <f t="shared" si="2"/>
        <v>34.722222222222229</v>
      </c>
      <c r="F28" s="21">
        <f t="shared" si="2"/>
        <v>9.278350515463913</v>
      </c>
      <c r="G28" s="60" cm="1">
        <f t="array" ref="G28">+AVERAGE(ABS(C28:F28))</f>
        <v>17.541949242160413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2025-09-18T18:50:39+00:00</FechayHora>
  </documentManagement>
</p:properties>
</file>

<file path=customXml/itemProps1.xml><?xml version="1.0" encoding="utf-8"?>
<ds:datastoreItem xmlns:ds="http://schemas.openxmlformats.org/officeDocument/2006/customXml" ds:itemID="{B92F7501-3F7D-44CC-8B5B-C4107E307CA5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Cortazar Sanchez</cp:lastModifiedBy>
  <cp:revision/>
  <dcterms:created xsi:type="dcterms:W3CDTF">2024-08-23T00:06:32Z</dcterms:created>
  <dcterms:modified xsi:type="dcterms:W3CDTF">2025-09-18T18:50:53Z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