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4\UAF\TRABAJO\AGOSTO\RAMIRIQUI\DTS\"/>
    </mc:Choice>
  </mc:AlternateContent>
  <xr:revisionPtr revIDLastSave="36" documentId="8_{98BD7A95-DF2D-469A-9467-3ADFD34FDA46}" xr6:coauthVersionLast="47" xr6:coauthVersionMax="47" xr10:uidLastSave="{E6D708EB-E5C4-4412-8250-308EF4CDE138}"/>
  <bookViews>
    <workbookView xWindow="0" yWindow="0" windowWidth="19200" windowHeight="6240" firstSheet="1" xr2:uid="{7617DFBC-7E0A-44F3-976A-9AC456A177CC}"/>
  </bookViews>
  <sheets>
    <sheet name="IP 80 porciento" sheetId="4" r:id="rId1"/>
    <sheet name="IP Priorizadas y validadas" sheetId="3" r:id="rId2"/>
    <sheet name="RELACION TALLERES VEREDAS Y UFH" sheetId="2" r:id="rId3"/>
    <sheet name="RESULTADOS VALIDACION " sheetId="1" r:id="rId4"/>
  </sheets>
  <definedNames>
    <definedName name="_xlnm._FilterDatabase" localSheetId="1" hidden="1">'IP Priorizadas y validadas'!$A$1:$G$1</definedName>
    <definedName name="_xlnm._FilterDatabase" localSheetId="2" hidden="1">'RELACION TALLERES VEREDAS Y UFH'!$A$1:$C$5</definedName>
    <definedName name="_xlnm._FilterDatabase" localSheetId="3" hidden="1">'RESULTADOS VALIDACION '!$A$1:$H$171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I6" i="4"/>
  <c r="D10" i="3"/>
  <c r="E10" i="3"/>
  <c r="F10" i="3"/>
  <c r="G10" i="3"/>
  <c r="H10" i="3"/>
  <c r="C10" i="3"/>
  <c r="G19" i="4" l="1"/>
  <c r="E19" i="4"/>
  <c r="G18" i="4"/>
  <c r="E18" i="4"/>
  <c r="G17" i="4"/>
  <c r="E17" i="4"/>
  <c r="D17" i="4"/>
  <c r="G16" i="4"/>
  <c r="E16" i="4"/>
  <c r="G15" i="4"/>
  <c r="E15" i="4"/>
  <c r="D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G5" i="4"/>
  <c r="E5" i="4"/>
  <c r="G4" i="4"/>
  <c r="E4" i="4"/>
  <c r="G3" i="4"/>
  <c r="G21" i="4" s="1"/>
  <c r="E3" i="4"/>
  <c r="E21" i="4" s="1"/>
  <c r="F5" i="4" l="1"/>
  <c r="H5" i="4"/>
  <c r="H6" i="4"/>
  <c r="F7" i="4"/>
  <c r="H7" i="4"/>
  <c r="F8" i="4"/>
  <c r="H8" i="4"/>
  <c r="F9" i="4"/>
  <c r="H9" i="4"/>
  <c r="F10" i="4"/>
  <c r="H10" i="4"/>
  <c r="F11" i="4"/>
  <c r="F13" i="4"/>
  <c r="H13" i="4"/>
  <c r="F14" i="4"/>
  <c r="H14" i="4"/>
  <c r="F15" i="4"/>
  <c r="F16" i="4"/>
  <c r="H16" i="4"/>
  <c r="D21" i="4"/>
  <c r="F17" i="4"/>
  <c r="H17" i="4"/>
  <c r="H11" i="4"/>
  <c r="I11" i="4" s="1"/>
  <c r="F20" i="4"/>
  <c r="F6" i="4"/>
  <c r="F18" i="4"/>
  <c r="H20" i="4"/>
  <c r="H12" i="4"/>
  <c r="H15" i="4"/>
  <c r="I15" i="4" s="1"/>
  <c r="H19" i="4"/>
  <c r="H18" i="4"/>
  <c r="F4" i="4"/>
  <c r="F12" i="4"/>
  <c r="I12" i="4" s="1"/>
  <c r="F19" i="4"/>
  <c r="I19" i="4" s="1"/>
  <c r="H4" i="4"/>
  <c r="H3" i="4"/>
  <c r="F3" i="4"/>
  <c r="I17" i="4" l="1"/>
  <c r="I16" i="4"/>
  <c r="I14" i="4"/>
  <c r="I13" i="4"/>
  <c r="I10" i="4"/>
  <c r="I9" i="4"/>
  <c r="I7" i="4"/>
  <c r="I5" i="4"/>
  <c r="I4" i="4"/>
  <c r="I18" i="4"/>
  <c r="I20" i="4"/>
  <c r="F21" i="4"/>
  <c r="I3" i="4"/>
  <c r="I21" i="4" s="1"/>
  <c r="H21" i="4"/>
</calcChain>
</file>

<file path=xl/sharedStrings.xml><?xml version="1.0" encoding="utf-8"?>
<sst xmlns="http://schemas.openxmlformats.org/spreadsheetml/2006/main" count="813" uniqueCount="117">
  <si>
    <t>Oferta agricola del municipio de Ramiriquí (Boyacá), promedio simple 2018-2022.</t>
  </si>
  <si>
    <t>ID</t>
  </si>
  <si>
    <t>Línea productiva</t>
  </si>
  <si>
    <t>Rendimiento Promedio (ton)</t>
  </si>
  <si>
    <t>Área Cosechada Promedio (ha)</t>
  </si>
  <si>
    <t>Índice de Participación (IP en %) Área Cosechada (A)</t>
  </si>
  <si>
    <t>Producción Promedio (ton)</t>
  </si>
  <si>
    <t>Índice de Participación (IP en %) Producción Promedio (P)</t>
  </si>
  <si>
    <t>Promedio Índice de participación (IP en %) de A y P</t>
  </si>
  <si>
    <t>Papa</t>
  </si>
  <si>
    <t>Arracacha</t>
  </si>
  <si>
    <t>Tomate de arbol</t>
  </si>
  <si>
    <t>Uchuva</t>
  </si>
  <si>
    <t>Calabacín, Calabaza*</t>
  </si>
  <si>
    <t>Pepino guiso</t>
  </si>
  <si>
    <t>Mora</t>
  </si>
  <si>
    <t>Arveja</t>
  </si>
  <si>
    <t>Maíz</t>
  </si>
  <si>
    <t>Cilantro*</t>
  </si>
  <si>
    <t>Frijol</t>
  </si>
  <si>
    <t>Ahuyama*</t>
  </si>
  <si>
    <t>Durazno o Albaricoque**</t>
  </si>
  <si>
    <t>Lulo</t>
  </si>
  <si>
    <t>Gulupa o cholupa**</t>
  </si>
  <si>
    <t>Granadilla***</t>
  </si>
  <si>
    <t>Haba*</t>
  </si>
  <si>
    <t>Manzana****</t>
  </si>
  <si>
    <t>TOTAL</t>
  </si>
  <si>
    <t>* Datos correspondientes al promedio 2019-2022</t>
  </si>
  <si>
    <t>**Promedio de los datos 2020-2022</t>
  </si>
  <si>
    <t>***Promedio de los datos 2021-2022</t>
  </si>
  <si>
    <t>****datos del año 2022</t>
  </si>
  <si>
    <t>*****datos del año 2018</t>
  </si>
  <si>
    <t>Oferta pecuaria del municipio de Ramiriquí acorde a Censos pecuarios 2023 y PDM</t>
  </si>
  <si>
    <r>
      <t>No</t>
    </r>
    <r>
      <rPr>
        <sz val="10"/>
        <color rgb="FF000000"/>
        <rFont val="Arial"/>
        <charset val="1"/>
      </rPr>
      <t>  </t>
    </r>
  </si>
  <si>
    <r>
      <t>Línea productiva</t>
    </r>
    <r>
      <rPr>
        <sz val="10"/>
        <color rgb="FF000000"/>
        <rFont val="Arial"/>
        <charset val="1"/>
      </rPr>
      <t>  </t>
    </r>
  </si>
  <si>
    <r>
      <t>Inventario animal</t>
    </r>
    <r>
      <rPr>
        <b/>
        <vertAlign val="superscript"/>
        <sz val="6"/>
        <color rgb="FF000000"/>
        <rFont val="Arial"/>
        <charset val="1"/>
      </rPr>
      <t>10</t>
    </r>
    <r>
      <rPr>
        <sz val="8"/>
        <color rgb="FF000000"/>
        <rFont val="Arial"/>
        <charset val="1"/>
      </rPr>
      <t>  </t>
    </r>
  </si>
  <si>
    <r>
      <t>No predios (unidades)</t>
    </r>
    <r>
      <rPr>
        <b/>
        <vertAlign val="superscript"/>
        <sz val="6"/>
        <color rgb="FF000000"/>
        <rFont val="Arial"/>
        <charset val="1"/>
      </rPr>
      <t>11</t>
    </r>
    <r>
      <rPr>
        <sz val="10"/>
        <color rgb="FF000000"/>
        <rFont val="Arial"/>
        <charset val="1"/>
      </rPr>
      <t>  </t>
    </r>
  </si>
  <si>
    <t>Ganadería  </t>
  </si>
  <si>
    <t>Total: 10.715 animales  
Hembras en etapa productiva: 4.895</t>
  </si>
  <si>
    <t>Porcinos</t>
  </si>
  <si>
    <t>Avicultura  </t>
  </si>
  <si>
    <t xml:space="preserve">Ovinos </t>
  </si>
  <si>
    <t>*</t>
  </si>
  <si>
    <t>Caprinos</t>
  </si>
  <si>
    <t>Búfalos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</si>
  <si>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</si>
  <si>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</si>
  <si>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</si>
  <si>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r>
      <t>No predios (unidades)</t>
    </r>
    <r>
      <rPr>
        <sz val="10"/>
        <color rgb="FF000000"/>
        <rFont val="Arial"/>
        <family val="2"/>
      </rPr>
      <t>  </t>
    </r>
  </si>
  <si>
    <t>Ganadería_dp</t>
  </si>
  <si>
    <t>Total:10.715
Hembras en etapa productiva: 4.895
Machos mayores a 1 año: 1.709</t>
  </si>
  <si>
    <t xml:space="preserve"> </t>
  </si>
  <si>
    <t>.</t>
  </si>
  <si>
    <t>Fuente: Censos pecuarios - ICA, 2023</t>
  </si>
  <si>
    <t>Lineas priorizadas y validadas</t>
  </si>
  <si>
    <t>Líneas nuevas validadas identificadas en campo</t>
  </si>
  <si>
    <t>Centro poblado propuesto Taller (Nodos) </t>
  </si>
  <si>
    <t>Veredas asociadas</t>
  </si>
  <si>
    <t>UFH Asociadas al nodo</t>
  </si>
  <si>
    <t>NODO 1 
Centro</t>
  </si>
  <si>
    <t>Resguardo bajo, Rosal, Potreros, Santana, Pabellón, Peñas</t>
  </si>
  <si>
    <t>06Ld-55</t>
  </si>
  <si>
    <t>06Lds1-55</t>
  </si>
  <si>
    <t>06Mds1-55</t>
  </si>
  <si>
    <t>08Le-44</t>
  </si>
  <si>
    <t>08Les1-44</t>
  </si>
  <si>
    <t>09LaiL-38</t>
  </si>
  <si>
    <t>09Lf-38</t>
  </si>
  <si>
    <t>09Lfs1-38</t>
  </si>
  <si>
    <t>09Mf-38</t>
  </si>
  <si>
    <t>10Lfs1-30</t>
  </si>
  <si>
    <t>NODO 2
Sur</t>
  </si>
  <si>
    <t>Caicedos, Común, Fernández, Fragua - Hervideros, Gachantivá, Hervidero, Naguatá, Pantano Largo, Romazal, Santuario</t>
  </si>
  <si>
    <t>11HfL-23</t>
  </si>
  <si>
    <t>11LfL-23</t>
  </si>
  <si>
    <t>NODO 3
Norte</t>
  </si>
  <si>
    <t>Escobal, Farquenta,Chuscal, Hortigal</t>
  </si>
  <si>
    <t>08Me-44</t>
  </si>
  <si>
    <t>10Lfq-30</t>
  </si>
  <si>
    <t>10Lgqs1-30</t>
  </si>
  <si>
    <t>Resto del municipio*</t>
  </si>
  <si>
    <t>04Lai-67</t>
  </si>
  <si>
    <t>10Lfqs1-30</t>
  </si>
  <si>
    <t>12HgL-17</t>
  </si>
  <si>
    <t>* Las siguientes UFH no tuvieron representación por parte de los productores en los encuentros territoriales.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</si>
  <si>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</si>
  <si>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</si>
  <si>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</si>
  <si>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</si>
  <si>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</si>
  <si>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</si>
  <si>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</si>
  <si>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</si>
  <si>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04</t>
  </si>
  <si>
    <t>arracacha</t>
  </si>
  <si>
    <t>X</t>
  </si>
  <si>
    <t>EVAs 2018-2022; PDM 2020-2023</t>
  </si>
  <si>
    <t>area</t>
  </si>
  <si>
    <t>calabacin</t>
  </si>
  <si>
    <t>EVAs 2018-2020</t>
  </si>
  <si>
    <t>frijol</t>
  </si>
  <si>
    <t>EVAs 2018-2022</t>
  </si>
  <si>
    <t>Línea validada en encuentros territoriales</t>
  </si>
  <si>
    <t>pepino_guiso</t>
  </si>
  <si>
    <t>papa</t>
  </si>
  <si>
    <t>arveja</t>
  </si>
  <si>
    <t>gulupa</t>
  </si>
  <si>
    <t>tomate_arbol</t>
  </si>
  <si>
    <t xml:space="preserve">lulo </t>
  </si>
  <si>
    <t>ganaderia_dp</t>
  </si>
  <si>
    <t>Censo Nacional Bovino 2023</t>
  </si>
  <si>
    <t>06 </t>
  </si>
  <si>
    <t>08</t>
  </si>
  <si>
    <t>09</t>
  </si>
  <si>
    <t>10</t>
  </si>
  <si>
    <t>10Lgq-30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</si>
</sst>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vertAlign val="superscript"/>
      <sz val="6"/>
      <color rgb="FF000000"/>
      <name val="Arial"/>
      <charset val="1"/>
    </font>
    <font>
      <sz val="8"/>
      <color rgb="FF000000"/>
      <name val="Arial"/>
      <charset val="1"/>
    </font>
    <font>
      <b/>
      <sz val="11"/>
      <color rgb="FF000000"/>
      <name val="Calibri"/>
      <family val="2"/>
    </font>
    <font>
      <b/>
      <sz val="11"/>
      <color rgb="FF242424"/>
      <name val="Aptos Narrow"/>
      <charset val="1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1CA1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/>
    <xf numFmtId="0" fontId="7" fillId="6" borderId="3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0" xfId="0" applyFont="1"/>
    <xf numFmtId="0" fontId="0" fillId="4" borderId="0" xfId="0" applyFill="1"/>
    <xf numFmtId="0" fontId="12" fillId="3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2" fontId="0" fillId="9" borderId="1" xfId="0" applyNumberFormat="1" applyFill="1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17" fillId="10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0" fillId="0" borderId="0" xfId="0" applyFont="1"/>
    <xf numFmtId="0" fontId="15" fillId="18" borderId="2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/>
    </xf>
    <xf numFmtId="43" fontId="16" fillId="18" borderId="2" xfId="0" applyNumberFormat="1" applyFont="1" applyFill="1" applyBorder="1" applyAlignment="1">
      <alignment horizontal="center" vertical="center"/>
    </xf>
    <xf numFmtId="2" fontId="16" fillId="18" borderId="1" xfId="0" applyNumberFormat="1" applyFont="1" applyFill="1" applyBorder="1" applyAlignment="1">
      <alignment horizontal="right"/>
    </xf>
    <xf numFmtId="2" fontId="16" fillId="18" borderId="1" xfId="0" applyNumberFormat="1" applyFont="1" applyFill="1" applyBorder="1" applyAlignment="1">
      <alignment horizontal="center"/>
    </xf>
    <xf numFmtId="2" fontId="15" fillId="18" borderId="1" xfId="0" applyNumberFormat="1" applyFont="1" applyFill="1" applyBorder="1" applyAlignment="1">
      <alignment horizontal="center" vertical="center"/>
    </xf>
    <xf numFmtId="2" fontId="15" fillId="18" borderId="1" xfId="0" applyNumberFormat="1" applyFont="1" applyFill="1" applyBorder="1" applyAlignment="1">
      <alignment horizontal="right" vertical="center"/>
    </xf>
    <xf numFmtId="0" fontId="15" fillId="19" borderId="2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/>
    </xf>
    <xf numFmtId="164" fontId="16" fillId="19" borderId="2" xfId="0" applyNumberFormat="1" applyFont="1" applyFill="1" applyBorder="1" applyAlignment="1">
      <alignment horizontal="center" vertical="center"/>
    </xf>
    <xf numFmtId="43" fontId="16" fillId="19" borderId="2" xfId="0" applyNumberFormat="1" applyFont="1" applyFill="1" applyBorder="1" applyAlignment="1">
      <alignment horizontal="center" vertical="center"/>
    </xf>
    <xf numFmtId="2" fontId="16" fillId="19" borderId="1" xfId="0" applyNumberFormat="1" applyFont="1" applyFill="1" applyBorder="1" applyAlignment="1">
      <alignment horizontal="center"/>
    </xf>
    <xf numFmtId="0" fontId="15" fillId="19" borderId="1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3" fillId="11" borderId="2" xfId="0" applyFont="1" applyFill="1" applyBorder="1" applyAlignment="1">
      <alignment horizontal="center" wrapText="1"/>
    </xf>
    <xf numFmtId="0" fontId="2" fillId="18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49" fontId="2" fillId="14" borderId="2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2" fillId="13" borderId="2" xfId="0" applyNumberFormat="1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49" fontId="2" fillId="15" borderId="2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B1:I35"/>
  <sheetViews>
    <sheetView tabSelected="1" zoomScale="88" workbookViewId="0">
      <selection activeCell="B1" sqref="B1:I1"/>
    </sheetView>
  </sheetViews>
  <sheetFormatPr defaultColWidth="11.42578125" defaultRowHeight="14.45"/>
  <cols>
    <col min="1" max="1" width="11.42578125" customWidth="1"/>
    <col min="2" max="2" width="11.5703125" style="3"/>
    <col min="3" max="3" width="19.140625" bestFit="1" customWidth="1"/>
    <col min="4" max="4" width="17.140625" bestFit="1" customWidth="1"/>
    <col min="5" max="5" width="17.7109375" bestFit="1" customWidth="1"/>
    <col min="6" max="6" width="21.28515625" customWidth="1"/>
    <col min="7" max="7" width="18" bestFit="1" customWidth="1"/>
    <col min="8" max="9" width="13.7109375" bestFit="1" customWidth="1"/>
    <col min="10" max="10" width="35.5703125" bestFit="1" customWidth="1"/>
  </cols>
  <sheetData>
    <row r="1" spans="2:9">
      <c r="B1" s="54" t="s">
        <v>0</v>
      </c>
      <c r="C1" s="54"/>
      <c r="D1" s="54"/>
      <c r="E1" s="54"/>
      <c r="F1" s="54"/>
      <c r="G1" s="54"/>
      <c r="H1" s="54"/>
      <c r="I1" s="54"/>
    </row>
    <row r="2" spans="2:9" ht="72.599999999999994">
      <c r="B2" s="26" t="s">
        <v>1</v>
      </c>
      <c r="C2" s="26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</row>
    <row r="3" spans="2:9">
      <c r="B3" s="28">
        <v>1</v>
      </c>
      <c r="C3" s="28" t="s">
        <v>9</v>
      </c>
      <c r="D3" s="29">
        <v>16.056000000000001</v>
      </c>
      <c r="E3" s="29">
        <f>1687/5</f>
        <v>337.4</v>
      </c>
      <c r="F3" s="29">
        <f>(E3*100)/E$21</f>
        <v>36.933855121644179</v>
      </c>
      <c r="G3" s="29">
        <f>31527/5</f>
        <v>6305.4</v>
      </c>
      <c r="H3" s="29">
        <f>(G3*100)/G$21</f>
        <v>44.363475025944155</v>
      </c>
      <c r="I3" s="29">
        <f>AVERAGE(F3,H3)</f>
        <v>40.648665073794163</v>
      </c>
    </row>
    <row r="4" spans="2:9">
      <c r="B4" s="28">
        <v>2</v>
      </c>
      <c r="C4" s="28" t="s">
        <v>10</v>
      </c>
      <c r="D4" s="29">
        <v>13.33</v>
      </c>
      <c r="E4" s="29">
        <f>519/5</f>
        <v>103.8</v>
      </c>
      <c r="F4" s="29">
        <f>(E4*100)/E$21</f>
        <v>11.362579020825921</v>
      </c>
      <c r="G4" s="29">
        <f>8496/5</f>
        <v>1699.2</v>
      </c>
      <c r="H4" s="29">
        <f>(G4*100)/G$21</f>
        <v>11.95521565072546</v>
      </c>
      <c r="I4" s="29">
        <f>AVERAGE(F4,H4)</f>
        <v>11.658897335775691</v>
      </c>
    </row>
    <row r="5" spans="2:9">
      <c r="B5" s="28">
        <v>3</v>
      </c>
      <c r="C5" s="28" t="s">
        <v>11</v>
      </c>
      <c r="D5" s="29">
        <v>23.617999999999999</v>
      </c>
      <c r="E5" s="29">
        <f>422/5</f>
        <v>84.4</v>
      </c>
      <c r="F5" s="29">
        <f>(E5*100)/E$21</f>
        <v>9.2389370843709795</v>
      </c>
      <c r="G5" s="29">
        <f>9770/5</f>
        <v>1954</v>
      </c>
      <c r="H5" s="29">
        <f>(G5*100)/G$21</f>
        <v>13.747935135073886</v>
      </c>
      <c r="I5" s="29">
        <f>AVERAGE(F5,H5)</f>
        <v>11.493436109722433</v>
      </c>
    </row>
    <row r="6" spans="2:9">
      <c r="B6" s="28">
        <v>4</v>
      </c>
      <c r="C6" s="28" t="s">
        <v>12</v>
      </c>
      <c r="D6" s="29">
        <v>17.616</v>
      </c>
      <c r="E6" s="29">
        <f>295/5</f>
        <v>59</v>
      </c>
      <c r="F6" s="29">
        <f>(E6*100)/E$21</f>
        <v>6.4584986727237892</v>
      </c>
      <c r="G6" s="29">
        <f>5340/5</f>
        <v>1068</v>
      </c>
      <c r="H6" s="29">
        <f>(G6*100)/G$21</f>
        <v>7.5142245262328098</v>
      </c>
      <c r="I6" s="29">
        <f>AVERAGE(F6,H6)</f>
        <v>6.9863615994782995</v>
      </c>
    </row>
    <row r="7" spans="2:9">
      <c r="B7" s="28">
        <v>5</v>
      </c>
      <c r="C7" s="28" t="s">
        <v>13</v>
      </c>
      <c r="D7" s="29">
        <v>19.896000000000001</v>
      </c>
      <c r="E7" s="29">
        <f>151/4</f>
        <v>37.75</v>
      </c>
      <c r="F7" s="29">
        <f>(E7*100)/E$21</f>
        <v>4.1323444897512376</v>
      </c>
      <c r="G7" s="29">
        <f>3708/4</f>
        <v>927</v>
      </c>
      <c r="H7" s="29">
        <f>(G7*100)/G$21</f>
        <v>6.5221780297919612</v>
      </c>
      <c r="I7" s="29">
        <f>AVERAGE(F7,H7)</f>
        <v>5.3272612597715998</v>
      </c>
    </row>
    <row r="8" spans="2:9">
      <c r="B8" s="28">
        <v>6</v>
      </c>
      <c r="C8" s="28" t="s">
        <v>14</v>
      </c>
      <c r="D8" s="29">
        <v>13.667</v>
      </c>
      <c r="E8" s="29">
        <f>218/5</f>
        <v>43.6</v>
      </c>
      <c r="F8" s="29">
        <f>(E8*100)/E$21</f>
        <v>4.7727210530636812</v>
      </c>
      <c r="G8" s="29">
        <f>2989/5</f>
        <v>597.79999999999995</v>
      </c>
      <c r="H8" s="29">
        <f>(G8*100)/G$21</f>
        <v>4.2059957132790009</v>
      </c>
      <c r="I8" s="29">
        <f>AVERAGE(F8,H8)</f>
        <v>4.4893583831713411</v>
      </c>
    </row>
    <row r="9" spans="2:9">
      <c r="B9" s="1">
        <v>7</v>
      </c>
      <c r="C9" s="1" t="s">
        <v>15</v>
      </c>
      <c r="D9" s="30">
        <v>12.946</v>
      </c>
      <c r="E9" s="30">
        <f>215/5</f>
        <v>43</v>
      </c>
      <c r="F9" s="30">
        <f>(E9*100)/E$21</f>
        <v>4.707041405544456</v>
      </c>
      <c r="G9" s="30">
        <f>2767/5</f>
        <v>553.4</v>
      </c>
      <c r="H9" s="30">
        <f>(G9*100)/G$21</f>
        <v>3.8936066037614578</v>
      </c>
      <c r="I9" s="30">
        <f>AVERAGE(F9,H9)</f>
        <v>4.3003240046529569</v>
      </c>
    </row>
    <row r="10" spans="2:9">
      <c r="B10" s="1">
        <v>8</v>
      </c>
      <c r="C10" s="1" t="s">
        <v>16</v>
      </c>
      <c r="D10" s="30">
        <v>1.7793000000000001</v>
      </c>
      <c r="E10" s="30">
        <f>265/5</f>
        <v>53</v>
      </c>
      <c r="F10" s="30">
        <f>(E10*100)/E$21</f>
        <v>5.8017021975315393</v>
      </c>
      <c r="G10" s="30">
        <f>461.19/5</f>
        <v>92.238</v>
      </c>
      <c r="H10" s="30">
        <f>(G10*100)/G$21</f>
        <v>0.64896726765043244</v>
      </c>
      <c r="I10" s="30">
        <f>AVERAGE(F10,H10)</f>
        <v>3.2253347325909858</v>
      </c>
    </row>
    <row r="11" spans="2:9">
      <c r="B11" s="28">
        <v>9</v>
      </c>
      <c r="C11" s="28" t="s">
        <v>17</v>
      </c>
      <c r="D11" s="29">
        <v>1.196</v>
      </c>
      <c r="E11" s="29">
        <f>257/5</f>
        <v>51.4</v>
      </c>
      <c r="F11" s="29">
        <f>(E11*100)/E$21</f>
        <v>5.6265564708136058</v>
      </c>
      <c r="G11" s="29">
        <f>412.40996/5</f>
        <v>82.481992000000005</v>
      </c>
      <c r="H11" s="29">
        <f>(G11*100)/G$21</f>
        <v>0.58032603675930572</v>
      </c>
      <c r="I11" s="29">
        <f>AVERAGE(F11,H11)</f>
        <v>3.103441253786456</v>
      </c>
    </row>
    <row r="12" spans="2:9">
      <c r="B12" s="1">
        <v>10</v>
      </c>
      <c r="C12" s="1" t="s">
        <v>18</v>
      </c>
      <c r="D12" s="30">
        <v>9.15</v>
      </c>
      <c r="E12" s="30">
        <f>138/4</f>
        <v>34.5</v>
      </c>
      <c r="F12" s="30">
        <f>(E12*100)/E$21</f>
        <v>3.7765797323554362</v>
      </c>
      <c r="G12" s="30">
        <f>1263/4</f>
        <v>315.75</v>
      </c>
      <c r="H12" s="30">
        <f>(G12*100)/G$21</f>
        <v>2.2215509308595598</v>
      </c>
      <c r="I12" s="30">
        <f>AVERAGE(F12,H12)</f>
        <v>2.9990653316074978</v>
      </c>
    </row>
    <row r="13" spans="2:9">
      <c r="B13" s="1">
        <v>11</v>
      </c>
      <c r="C13" s="1" t="s">
        <v>19</v>
      </c>
      <c r="D13" s="30">
        <v>1.69</v>
      </c>
      <c r="E13" s="30">
        <f>173/5</f>
        <v>34.6</v>
      </c>
      <c r="F13" s="30">
        <f>(E13*100)/E$21</f>
        <v>3.7875263402753068</v>
      </c>
      <c r="G13" s="30">
        <f>295.43/5</f>
        <v>59.085999999999999</v>
      </c>
      <c r="H13" s="30">
        <f>(G13*100)/G$21</f>
        <v>0.41571673254399977</v>
      </c>
      <c r="I13" s="30">
        <f>AVERAGE(F13,H13)</f>
        <v>2.1016215364096533</v>
      </c>
    </row>
    <row r="14" spans="2:9">
      <c r="B14" s="1">
        <v>12</v>
      </c>
      <c r="C14" s="1" t="s">
        <v>20</v>
      </c>
      <c r="D14" s="30">
        <v>12.8</v>
      </c>
      <c r="E14" s="30">
        <f>38/4</f>
        <v>9.5</v>
      </c>
      <c r="F14" s="30">
        <f>(E14*100)/E$21</f>
        <v>1.0399277523877288</v>
      </c>
      <c r="G14" s="30">
        <f>620/4</f>
        <v>155</v>
      </c>
      <c r="H14" s="30">
        <f>(G14*100)/G$21</f>
        <v>1.0905475670094433</v>
      </c>
      <c r="I14" s="30">
        <f>AVERAGE(F14,H14)</f>
        <v>1.0652376596985862</v>
      </c>
    </row>
    <row r="15" spans="2:9">
      <c r="B15" s="1">
        <v>13</v>
      </c>
      <c r="C15" s="1" t="s">
        <v>21</v>
      </c>
      <c r="D15" s="30">
        <f>61/3</f>
        <v>20.333333333333332</v>
      </c>
      <c r="E15" s="30">
        <f>20/3</f>
        <v>6.666666666666667</v>
      </c>
      <c r="F15" s="30">
        <f>(E15*100)/E$21</f>
        <v>0.729773861324722</v>
      </c>
      <c r="G15" s="30">
        <f>435/3</f>
        <v>145</v>
      </c>
      <c r="H15" s="30">
        <f>(G15*100)/G$21</f>
        <v>1.0201896594604469</v>
      </c>
      <c r="I15" s="30">
        <f>AVERAGE(F15,H15)</f>
        <v>0.87498176039258446</v>
      </c>
    </row>
    <row r="16" spans="2:9">
      <c r="B16" s="1">
        <v>14</v>
      </c>
      <c r="C16" s="1" t="s">
        <v>22</v>
      </c>
      <c r="D16" s="30">
        <v>19.600000000000001</v>
      </c>
      <c r="E16" s="30">
        <f>35/5</f>
        <v>7</v>
      </c>
      <c r="F16" s="30">
        <f>(E16*100)/E$21</f>
        <v>0.76626255439095803</v>
      </c>
      <c r="G16" s="30">
        <f>678/5</f>
        <v>135.6</v>
      </c>
      <c r="H16" s="30">
        <f>(G16*100)/G$21</f>
        <v>0.95405322636439049</v>
      </c>
      <c r="I16" s="30">
        <f>AVERAGE(F16,H16)</f>
        <v>0.86015789037767432</v>
      </c>
    </row>
    <row r="17" spans="2:9">
      <c r="B17" s="1">
        <v>15</v>
      </c>
      <c r="C17" s="1" t="s">
        <v>23</v>
      </c>
      <c r="D17" s="30">
        <f>58/3</f>
        <v>19.333333333333332</v>
      </c>
      <c r="E17" s="30">
        <f>13/3</f>
        <v>4.333333333333333</v>
      </c>
      <c r="F17" s="30">
        <f>(E17*100)/E$21</f>
        <v>0.47435300986106921</v>
      </c>
      <c r="G17" s="30">
        <f>252/3</f>
        <v>84</v>
      </c>
      <c r="H17" s="30">
        <f>(G17*100)/G$21</f>
        <v>0.59100642341156928</v>
      </c>
      <c r="I17" s="30">
        <f>AVERAGE(F17,H17)</f>
        <v>0.5326797166363193</v>
      </c>
    </row>
    <row r="18" spans="2:9">
      <c r="B18" s="1">
        <v>16</v>
      </c>
      <c r="C18" s="1" t="s">
        <v>24</v>
      </c>
      <c r="D18" s="30">
        <v>15</v>
      </c>
      <c r="E18" s="30">
        <f>5/2</f>
        <v>2.5</v>
      </c>
      <c r="F18" s="30">
        <f>(E18*100)/E$21</f>
        <v>0.27366519799677075</v>
      </c>
      <c r="G18" s="30">
        <f>75/2</f>
        <v>37.5</v>
      </c>
      <c r="H18" s="30">
        <f>(G18*100)/G$21</f>
        <v>0.26384215330873628</v>
      </c>
      <c r="I18" s="30">
        <f>AVERAGE(F18,H18)</f>
        <v>0.26875367565275354</v>
      </c>
    </row>
    <row r="19" spans="2:9">
      <c r="B19" s="1">
        <v>17</v>
      </c>
      <c r="C19" s="1" t="s">
        <v>25</v>
      </c>
      <c r="D19" s="30">
        <v>1.24</v>
      </c>
      <c r="E19" s="30">
        <f>4.3/4</f>
        <v>1.075</v>
      </c>
      <c r="F19" s="30">
        <f>(E19*100)/E$21</f>
        <v>0.11767603513861141</v>
      </c>
      <c r="G19" s="30">
        <f>6.35/4</f>
        <v>1.5874999999999999</v>
      </c>
      <c r="H19" s="30">
        <f>(G19*100)/G$21</f>
        <v>1.116931782340317E-2</v>
      </c>
      <c r="I19" s="30">
        <f>AVERAGE(F19,H19)</f>
        <v>6.4422676481007288E-2</v>
      </c>
    </row>
    <row r="20" spans="2:9">
      <c r="B20" s="1">
        <v>18</v>
      </c>
      <c r="C20" s="1" t="s">
        <v>26</v>
      </c>
      <c r="D20" s="30">
        <v>0</v>
      </c>
      <c r="E20" s="30">
        <v>0</v>
      </c>
      <c r="F20" s="30">
        <f>(E20*100)/E$21</f>
        <v>0</v>
      </c>
      <c r="G20" s="30">
        <v>0</v>
      </c>
      <c r="H20" s="30">
        <f>(G20*100)/G$21</f>
        <v>0</v>
      </c>
      <c r="I20" s="30">
        <f>AVERAGE(F20,H20)</f>
        <v>0</v>
      </c>
    </row>
    <row r="21" spans="2:9">
      <c r="B21" s="31"/>
      <c r="C21" s="31" t="s">
        <v>27</v>
      </c>
      <c r="D21" s="32">
        <f>SUM(D3:D20)</f>
        <v>219.2509666666667</v>
      </c>
      <c r="E21" s="32">
        <f>SUM(E3:E20)</f>
        <v>913.52500000000009</v>
      </c>
      <c r="F21" s="32">
        <f>SUM(F3:F20)</f>
        <v>100</v>
      </c>
      <c r="G21" s="32">
        <f>SUM(G3:G20)</f>
        <v>14213.043491999997</v>
      </c>
      <c r="H21" s="32">
        <f>SUM(H3:H20)</f>
        <v>100</v>
      </c>
      <c r="I21" s="32">
        <f>SUM(I3:I20)</f>
        <v>99.999999999999972</v>
      </c>
    </row>
    <row r="22" spans="2:9">
      <c r="B22" t="s">
        <v>28</v>
      </c>
      <c r="C22" s="33"/>
      <c r="D22" s="34"/>
      <c r="E22" s="34"/>
      <c r="F22" s="34"/>
      <c r="G22" s="34"/>
      <c r="H22" s="34"/>
      <c r="I22" s="34"/>
    </row>
    <row r="23" spans="2:9">
      <c r="B23" t="s">
        <v>29</v>
      </c>
      <c r="C23" s="33"/>
      <c r="D23" s="34"/>
      <c r="E23" s="34"/>
      <c r="F23" s="34"/>
      <c r="G23" s="34"/>
      <c r="H23" s="34"/>
      <c r="I23" s="34"/>
    </row>
    <row r="24" spans="2:9">
      <c r="B24" t="s">
        <v>30</v>
      </c>
      <c r="C24" s="33"/>
      <c r="D24" s="34"/>
      <c r="E24" s="34"/>
      <c r="F24" s="34"/>
      <c r="G24" s="34"/>
      <c r="H24" s="34"/>
      <c r="I24" s="34"/>
    </row>
    <row r="25" spans="2:9">
      <c r="B25" t="s">
        <v>31</v>
      </c>
      <c r="C25" s="33"/>
      <c r="D25" s="34"/>
      <c r="E25" s="34"/>
      <c r="F25" s="34"/>
      <c r="G25" s="34"/>
      <c r="H25" s="34"/>
      <c r="I25" s="34"/>
    </row>
    <row r="26" spans="2:9">
      <c r="B26" t="s">
        <v>32</v>
      </c>
    </row>
    <row r="28" spans="2:9">
      <c r="B28" s="61" t="s">
        <v>33</v>
      </c>
      <c r="C28" s="61"/>
      <c r="D28" s="61"/>
      <c r="E28" s="61"/>
      <c r="F28" s="61"/>
    </row>
    <row r="29" spans="2:9" ht="26.45">
      <c r="B29" s="4" t="s">
        <v>34</v>
      </c>
      <c r="C29" s="4" t="s">
        <v>35</v>
      </c>
      <c r="D29" s="57" t="s">
        <v>36</v>
      </c>
      <c r="E29" s="58"/>
      <c r="F29" s="4" t="s">
        <v>37</v>
      </c>
    </row>
    <row r="30" spans="2:9">
      <c r="B30" s="5">
        <v>19</v>
      </c>
      <c r="C30" s="5" t="s">
        <v>38</v>
      </c>
      <c r="D30" s="59" t="s">
        <v>39</v>
      </c>
      <c r="E30" s="60"/>
      <c r="F30" s="5">
        <v>1089</v>
      </c>
    </row>
    <row r="31" spans="2:9">
      <c r="B31" s="5">
        <v>20</v>
      </c>
      <c r="C31" s="5" t="s">
        <v>40</v>
      </c>
      <c r="D31" s="59">
        <v>4227</v>
      </c>
      <c r="E31" s="60"/>
      <c r="F31" s="5">
        <v>137</v>
      </c>
    </row>
    <row r="32" spans="2:9">
      <c r="B32" s="5">
        <v>21</v>
      </c>
      <c r="C32" s="24" t="s">
        <v>41</v>
      </c>
      <c r="D32" s="59">
        <v>2530</v>
      </c>
      <c r="E32" s="60"/>
      <c r="F32" s="5">
        <v>26</v>
      </c>
    </row>
    <row r="33" spans="2:6">
      <c r="B33" s="6">
        <v>22</v>
      </c>
      <c r="C33" s="6" t="s">
        <v>42</v>
      </c>
      <c r="D33" s="55">
        <v>350</v>
      </c>
      <c r="E33" s="56"/>
      <c r="F33" s="6" t="s">
        <v>43</v>
      </c>
    </row>
    <row r="34" spans="2:6">
      <c r="B34" s="6">
        <v>23</v>
      </c>
      <c r="C34" s="6" t="s">
        <v>44</v>
      </c>
      <c r="D34" s="55">
        <v>26</v>
      </c>
      <c r="E34" s="56"/>
      <c r="F34" s="6" t="s">
        <v>43</v>
      </c>
    </row>
    <row r="35" spans="2:6">
      <c r="B35" s="6">
        <v>24</v>
      </c>
      <c r="C35" s="25" t="s">
        <v>45</v>
      </c>
      <c r="D35" s="55">
        <v>3</v>
      </c>
      <c r="E35" s="56"/>
      <c r="F35" s="25">
        <v>1</v>
      </c>
    </row>
  </sheetData>
  <mergeCells count="9">
    <mergeCell ref="B1:I1"/>
    <mergeCell ref="D34:E34"/>
    <mergeCell ref="D35:E35"/>
    <mergeCell ref="D29:E29"/>
    <mergeCell ref="D30:E30"/>
    <mergeCell ref="B28:F28"/>
    <mergeCell ref="D31:E31"/>
    <mergeCell ref="D32:E32"/>
    <mergeCell ref="D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AY23"/>
  <sheetViews>
    <sheetView workbookViewId="0">
      <selection activeCell="B10" sqref="B10"/>
    </sheetView>
  </sheetViews>
  <sheetFormatPr defaultColWidth="8.85546875" defaultRowHeight="15" customHeight="1"/>
  <cols>
    <col min="1" max="1" width="7" style="2" customWidth="1"/>
    <col min="2" max="2" width="22.7109375" style="2" customWidth="1"/>
    <col min="3" max="3" width="14.85546875" style="2" bestFit="1" customWidth="1"/>
    <col min="4" max="4" width="13.28515625" style="2" bestFit="1" customWidth="1"/>
    <col min="5" max="5" width="15.28515625" style="2" bestFit="1" customWidth="1"/>
    <col min="6" max="7" width="13.140625" style="2" bestFit="1" customWidth="1"/>
    <col min="8" max="8" width="10.5703125" style="2" bestFit="1" customWidth="1"/>
    <col min="9" max="16384" width="8.85546875" style="2"/>
  </cols>
  <sheetData>
    <row r="1" spans="1:51" ht="72.75" customHeight="1" thickBot="1">
      <c r="A1" s="35" t="s">
        <v>1</v>
      </c>
      <c r="B1" s="35" t="s">
        <v>2</v>
      </c>
      <c r="C1" s="35" t="s">
        <v>3</v>
      </c>
      <c r="D1" s="35" t="s">
        <v>4</v>
      </c>
      <c r="E1" s="35" t="s">
        <v>5</v>
      </c>
      <c r="F1" s="35" t="s">
        <v>6</v>
      </c>
      <c r="G1" s="35" t="s">
        <v>7</v>
      </c>
      <c r="H1" s="35" t="s">
        <v>8</v>
      </c>
    </row>
    <row r="2" spans="1:51" ht="14.45">
      <c r="A2" s="39">
        <v>1</v>
      </c>
      <c r="B2" s="40" t="s">
        <v>9</v>
      </c>
      <c r="C2" s="41">
        <v>16.056000000000001</v>
      </c>
      <c r="D2" s="42">
        <v>337.4</v>
      </c>
      <c r="E2" s="43">
        <v>36.933855121644179</v>
      </c>
      <c r="F2" s="42">
        <v>6305.4</v>
      </c>
      <c r="G2" s="44">
        <v>44.363475025944155</v>
      </c>
      <c r="H2" s="44">
        <v>40.648665073794163</v>
      </c>
    </row>
    <row r="3" spans="1:51" ht="14.45">
      <c r="A3" s="39">
        <v>2</v>
      </c>
      <c r="B3" s="40" t="s">
        <v>10</v>
      </c>
      <c r="C3" s="45">
        <v>13.33</v>
      </c>
      <c r="D3" s="42">
        <v>103.8</v>
      </c>
      <c r="E3" s="46">
        <v>11.362579020825921</v>
      </c>
      <c r="F3" s="42">
        <v>1699.2</v>
      </c>
      <c r="G3" s="44">
        <v>11.95521565072546</v>
      </c>
      <c r="H3" s="44">
        <v>11.658897335775691</v>
      </c>
    </row>
    <row r="4" spans="1:51" ht="14.45">
      <c r="A4" s="39">
        <v>3</v>
      </c>
      <c r="B4" s="40" t="s">
        <v>11</v>
      </c>
      <c r="C4" s="45">
        <v>23.617999999999999</v>
      </c>
      <c r="D4" s="42">
        <v>84.4</v>
      </c>
      <c r="E4" s="46">
        <v>9.2389370843709795</v>
      </c>
      <c r="F4" s="42">
        <v>1954</v>
      </c>
      <c r="G4" s="44">
        <v>13.747935135073886</v>
      </c>
      <c r="H4" s="44">
        <v>11.493436109722433</v>
      </c>
    </row>
    <row r="5" spans="1:51" ht="14.45">
      <c r="A5" s="39">
        <v>4</v>
      </c>
      <c r="B5" s="40" t="s">
        <v>13</v>
      </c>
      <c r="C5" s="45">
        <v>19.896000000000001</v>
      </c>
      <c r="D5" s="42">
        <v>37.75</v>
      </c>
      <c r="E5" s="46">
        <v>4.1323444897512376</v>
      </c>
      <c r="F5" s="42">
        <v>927</v>
      </c>
      <c r="G5" s="44">
        <v>6.5221780297919612</v>
      </c>
      <c r="H5" s="44">
        <v>5.3272612597715998</v>
      </c>
    </row>
    <row r="6" spans="1:51" ht="14.45">
      <c r="A6" s="39">
        <v>5</v>
      </c>
      <c r="B6" s="40" t="s">
        <v>14</v>
      </c>
      <c r="C6" s="45">
        <v>13.667</v>
      </c>
      <c r="D6" s="42">
        <v>43.6</v>
      </c>
      <c r="E6" s="43">
        <v>4.7727210530636812</v>
      </c>
      <c r="F6" s="42">
        <v>597.79999999999995</v>
      </c>
      <c r="G6" s="44">
        <v>4.2059957132790009</v>
      </c>
      <c r="H6" s="44">
        <v>4.4893583831713411</v>
      </c>
    </row>
    <row r="7" spans="1:51" ht="14.45">
      <c r="A7" s="47">
        <v>6</v>
      </c>
      <c r="B7" s="48" t="s">
        <v>16</v>
      </c>
      <c r="C7" s="49">
        <v>1.7793000000000001</v>
      </c>
      <c r="D7" s="50">
        <v>53</v>
      </c>
      <c r="E7" s="50">
        <v>5.8017021975315393</v>
      </c>
      <c r="F7" s="50">
        <v>92.238</v>
      </c>
      <c r="G7" s="51">
        <v>0.64896726765043244</v>
      </c>
      <c r="H7" s="51">
        <v>3.2253347325909858</v>
      </c>
    </row>
    <row r="8" spans="1:51" ht="14.45">
      <c r="A8" s="47">
        <v>7</v>
      </c>
      <c r="B8" s="52" t="s">
        <v>19</v>
      </c>
      <c r="C8" s="49">
        <v>1.69</v>
      </c>
      <c r="D8" s="50">
        <v>34.6</v>
      </c>
      <c r="E8" s="50">
        <v>3.7875263402753068</v>
      </c>
      <c r="F8" s="50">
        <v>59.085999999999999</v>
      </c>
      <c r="G8" s="51">
        <v>0.41571673254399977</v>
      </c>
      <c r="H8" s="51">
        <v>2.1016215364096533</v>
      </c>
    </row>
    <row r="9" spans="1:51" ht="14.45" customHeight="1">
      <c r="A9" s="47">
        <v>8</v>
      </c>
      <c r="B9" s="48" t="s">
        <v>22</v>
      </c>
      <c r="C9" s="49">
        <v>19.600000000000001</v>
      </c>
      <c r="D9" s="50">
        <v>7</v>
      </c>
      <c r="E9" s="50">
        <v>0.76626255439095803</v>
      </c>
      <c r="F9" s="50">
        <v>135.6</v>
      </c>
      <c r="G9" s="51">
        <v>0.95405322636439049</v>
      </c>
      <c r="H9" s="51">
        <v>0.86015789037767432</v>
      </c>
    </row>
    <row r="10" spans="1:51" ht="14.45">
      <c r="A10" s="36"/>
      <c r="B10" s="36" t="s">
        <v>27</v>
      </c>
      <c r="C10" s="37">
        <f>SUM(C2:C9)</f>
        <v>109.63630000000001</v>
      </c>
      <c r="D10" s="37">
        <f>SUM(D2:D9)</f>
        <v>701.55000000000007</v>
      </c>
      <c r="E10" s="37">
        <f>SUM(E2:E9)</f>
        <v>76.795927861853812</v>
      </c>
      <c r="F10" s="37">
        <f>SUM(F2:F9)</f>
        <v>11770.323999999997</v>
      </c>
      <c r="G10" s="37">
        <f>SUM(G2:G9)</f>
        <v>82.813536781373287</v>
      </c>
      <c r="H10" s="37">
        <f>SUM(H2:H9)</f>
        <v>79.804732321613528</v>
      </c>
    </row>
    <row r="11" spans="1:51" ht="14.45">
      <c r="A11" t="s">
        <v>28</v>
      </c>
      <c r="J11"/>
    </row>
    <row r="12" spans="1:51" ht="14.45">
      <c r="A12" t="s">
        <v>29</v>
      </c>
      <c r="J12"/>
    </row>
    <row r="14" spans="1:51" ht="26.45">
      <c r="A14" s="11" t="s">
        <v>46</v>
      </c>
      <c r="B14" s="11" t="s">
        <v>47</v>
      </c>
      <c r="C14" s="62" t="s">
        <v>48</v>
      </c>
      <c r="D14" s="62"/>
      <c r="E14" s="11" t="s">
        <v>49</v>
      </c>
    </row>
    <row r="15" spans="1:51" ht="83.25" customHeight="1">
      <c r="A15" s="53">
        <v>1</v>
      </c>
      <c r="B15" s="53" t="s">
        <v>50</v>
      </c>
      <c r="C15" s="63" t="s">
        <v>51</v>
      </c>
      <c r="D15" s="63"/>
      <c r="E15" s="53">
        <v>1019</v>
      </c>
      <c r="G15" s="2" t="s">
        <v>52</v>
      </c>
      <c r="AY15" s="2" t="s">
        <v>53</v>
      </c>
    </row>
    <row r="17" spans="1:8" ht="14.45">
      <c r="A17" t="s">
        <v>54</v>
      </c>
    </row>
    <row r="18" spans="1:8" ht="14.45"/>
    <row r="19" spans="1:8" s="9" customFormat="1" ht="14.45">
      <c r="A19" s="7"/>
      <c r="B19" s="8" t="s">
        <v>55</v>
      </c>
      <c r="C19"/>
      <c r="D19"/>
      <c r="E19"/>
      <c r="F19"/>
      <c r="G19"/>
      <c r="H19"/>
    </row>
    <row r="20" spans="1:8" s="9" customFormat="1" ht="14.45">
      <c r="A20" s="10"/>
      <c r="B20" s="8" t="s">
        <v>56</v>
      </c>
      <c r="C20"/>
      <c r="D20"/>
      <c r="E20"/>
      <c r="F20"/>
      <c r="G20"/>
      <c r="H20"/>
    </row>
    <row r="21" spans="1:8" ht="14.45"/>
    <row r="22" spans="1:8" ht="14.45"/>
    <row r="23" spans="1:8" ht="14.45"/>
  </sheetData>
  <autoFilter ref="A1:G1" xr:uid="{B3AF0E26-A5F8-4393-9429-89343A9795CC}">
    <sortState xmlns:xlrd2="http://schemas.microsoft.com/office/spreadsheetml/2017/richdata2" ref="A2:G10">
      <sortCondition descending="1" ref="G1"/>
    </sortState>
  </autoFilter>
  <mergeCells count="2">
    <mergeCell ref="C14:D14"/>
    <mergeCell ref="C15:D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C44"/>
  <sheetViews>
    <sheetView workbookViewId="0">
      <selection activeCell="E22" sqref="E22"/>
    </sheetView>
  </sheetViews>
  <sheetFormatPr defaultColWidth="11.42578125" defaultRowHeight="15" customHeight="1"/>
  <cols>
    <col min="1" max="1" width="21.28515625" bestFit="1" customWidth="1"/>
    <col min="2" max="2" width="31.7109375" customWidth="1"/>
    <col min="3" max="3" width="17.7109375" customWidth="1"/>
  </cols>
  <sheetData>
    <row r="1" spans="1:3" ht="30.6" customHeight="1">
      <c r="A1" s="17" t="s">
        <v>57</v>
      </c>
      <c r="B1" s="18" t="s">
        <v>58</v>
      </c>
      <c r="C1" s="17" t="s">
        <v>59</v>
      </c>
    </row>
    <row r="2" spans="1:3" ht="14.45">
      <c r="A2" s="71" t="s">
        <v>60</v>
      </c>
      <c r="B2" s="70" t="s">
        <v>61</v>
      </c>
      <c r="C2" s="12" t="s">
        <v>62</v>
      </c>
    </row>
    <row r="3" spans="1:3" ht="14.45">
      <c r="A3" s="71"/>
      <c r="B3" s="70"/>
      <c r="C3" s="12" t="s">
        <v>63</v>
      </c>
    </row>
    <row r="4" spans="1:3" ht="14.45">
      <c r="A4" s="71"/>
      <c r="B4" s="70"/>
      <c r="C4" s="13" t="s">
        <v>64</v>
      </c>
    </row>
    <row r="5" spans="1:3" ht="14.45">
      <c r="A5" s="71"/>
      <c r="B5" s="70"/>
      <c r="C5" s="12" t="s">
        <v>65</v>
      </c>
    </row>
    <row r="6" spans="1:3" ht="14.45">
      <c r="A6" s="71"/>
      <c r="B6" s="70"/>
      <c r="C6" s="12" t="s">
        <v>66</v>
      </c>
    </row>
    <row r="7" spans="1:3" ht="14.45">
      <c r="A7" s="71"/>
      <c r="B7" s="70"/>
      <c r="C7" s="12" t="s">
        <v>67</v>
      </c>
    </row>
    <row r="8" spans="1:3" ht="14.45">
      <c r="A8" s="71"/>
      <c r="B8" s="70"/>
      <c r="C8" s="12" t="s">
        <v>68</v>
      </c>
    </row>
    <row r="9" spans="1:3" ht="14.45">
      <c r="A9" s="71"/>
      <c r="B9" s="70"/>
      <c r="C9" s="14" t="s">
        <v>69</v>
      </c>
    </row>
    <row r="10" spans="1:3" ht="14.45">
      <c r="A10" s="71"/>
      <c r="B10" s="70"/>
      <c r="C10" s="14" t="s">
        <v>70</v>
      </c>
    </row>
    <row r="11" spans="1:3" ht="14.45">
      <c r="A11" s="71"/>
      <c r="B11" s="70"/>
      <c r="C11" s="14" t="s">
        <v>71</v>
      </c>
    </row>
    <row r="12" spans="1:3" ht="14.45">
      <c r="A12" s="71" t="s">
        <v>72</v>
      </c>
      <c r="B12" s="70" t="s">
        <v>73</v>
      </c>
      <c r="C12" s="12" t="s">
        <v>62</v>
      </c>
    </row>
    <row r="13" spans="1:3" ht="14.45">
      <c r="A13" s="71"/>
      <c r="B13" s="70"/>
      <c r="C13" s="12" t="s">
        <v>65</v>
      </c>
    </row>
    <row r="14" spans="1:3" ht="14.45">
      <c r="A14" s="71"/>
      <c r="B14" s="70"/>
      <c r="C14" s="12" t="s">
        <v>67</v>
      </c>
    </row>
    <row r="15" spans="1:3" ht="14.45">
      <c r="A15" s="71"/>
      <c r="B15" s="70"/>
      <c r="C15" s="12" t="s">
        <v>68</v>
      </c>
    </row>
    <row r="16" spans="1:3" ht="14.45">
      <c r="A16" s="71"/>
      <c r="B16" s="70"/>
      <c r="C16" s="12" t="s">
        <v>74</v>
      </c>
    </row>
    <row r="17" spans="1:3" ht="14.45">
      <c r="A17" s="71"/>
      <c r="B17" s="70"/>
      <c r="C17" s="12" t="s">
        <v>75</v>
      </c>
    </row>
    <row r="18" spans="1:3" ht="14.45">
      <c r="A18" s="71" t="s">
        <v>76</v>
      </c>
      <c r="B18" s="70" t="s">
        <v>77</v>
      </c>
      <c r="C18" s="12" t="s">
        <v>65</v>
      </c>
    </row>
    <row r="19" spans="1:3" ht="14.45">
      <c r="A19" s="71"/>
      <c r="B19" s="70"/>
      <c r="C19" s="12" t="s">
        <v>78</v>
      </c>
    </row>
    <row r="20" spans="1:3" ht="14.45">
      <c r="A20" s="71"/>
      <c r="B20" s="70"/>
      <c r="C20" s="12" t="s">
        <v>68</v>
      </c>
    </row>
    <row r="21" spans="1:3" ht="14.45">
      <c r="A21" s="71"/>
      <c r="B21" s="70"/>
      <c r="C21" s="12" t="s">
        <v>79</v>
      </c>
    </row>
    <row r="22" spans="1:3" ht="14.45">
      <c r="A22" s="71"/>
      <c r="B22" s="70"/>
      <c r="C22" s="12" t="s">
        <v>80</v>
      </c>
    </row>
    <row r="23" spans="1:3">
      <c r="A23" s="71"/>
      <c r="B23" s="70"/>
      <c r="C23" s="12" t="s">
        <v>74</v>
      </c>
    </row>
    <row r="24" spans="1:3" ht="15" customHeight="1">
      <c r="A24" s="64" t="s">
        <v>81</v>
      </c>
      <c r="B24" s="65"/>
      <c r="C24" s="16" t="s">
        <v>82</v>
      </c>
    </row>
    <row r="25" spans="1:3">
      <c r="A25" s="66"/>
      <c r="B25" s="67"/>
      <c r="C25" s="16" t="s">
        <v>83</v>
      </c>
    </row>
    <row r="26" spans="1:3">
      <c r="A26" s="68"/>
      <c r="B26" s="69"/>
      <c r="C26" s="16" t="s">
        <v>84</v>
      </c>
    </row>
    <row r="27" spans="1:3">
      <c r="A27" s="38" t="s">
        <v>85</v>
      </c>
      <c r="C27" s="2"/>
    </row>
    <row r="28" spans="1:3" ht="14.45"/>
    <row r="29" spans="1:3" ht="14.45"/>
    <row r="30" spans="1:3" ht="14.45"/>
    <row r="31" spans="1:3" ht="14.45"/>
    <row r="32" spans="1:3" ht="14.45"/>
    <row r="39" ht="14.45"/>
    <row r="40" ht="14.45"/>
    <row r="44" ht="14.45"/>
  </sheetData>
  <autoFilter ref="A1:C5" xr:uid="{7E46C845-CEF8-4B2D-9774-C027F274F36E}"/>
  <mergeCells count="7">
    <mergeCell ref="A24:B26"/>
    <mergeCell ref="B2:B11"/>
    <mergeCell ref="A2:A11"/>
    <mergeCell ref="A12:A17"/>
    <mergeCell ref="B12:B17"/>
    <mergeCell ref="A18:A23"/>
    <mergeCell ref="B18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F9B0-27ED-42E0-8DD7-244781D530C4}">
  <dimension ref="A1:BC171"/>
  <sheetViews>
    <sheetView zoomScale="70" zoomScaleNormal="70" workbookViewId="0">
      <selection activeCell="E1" sqref="E1"/>
    </sheetView>
  </sheetViews>
  <sheetFormatPr defaultColWidth="11.42578125" defaultRowHeight="15" customHeight="1"/>
  <cols>
    <col min="1" max="1" width="11.42578125" style="20"/>
    <col min="2" max="2" width="12.85546875" style="19" customWidth="1"/>
    <col min="3" max="3" width="25" customWidth="1"/>
    <col min="4" max="4" width="9.28515625" bestFit="1" customWidth="1"/>
    <col min="5" max="5" width="10.85546875" bestFit="1" customWidth="1"/>
    <col min="6" max="6" width="8.140625" bestFit="1" customWidth="1"/>
    <col min="7" max="7" width="33.7109375" customWidth="1"/>
    <col min="8" max="8" width="38.5703125" customWidth="1"/>
  </cols>
  <sheetData>
    <row r="1" spans="1:55" ht="54.6" customHeight="1">
      <c r="A1" s="21" t="s">
        <v>86</v>
      </c>
      <c r="B1" s="22" t="s">
        <v>87</v>
      </c>
      <c r="C1" s="23" t="s">
        <v>88</v>
      </c>
      <c r="D1" s="23" t="s">
        <v>89</v>
      </c>
      <c r="E1" s="23" t="s">
        <v>90</v>
      </c>
      <c r="F1" s="23" t="s">
        <v>91</v>
      </c>
      <c r="G1" s="23" t="s">
        <v>92</v>
      </c>
      <c r="H1" s="23" t="s">
        <v>93</v>
      </c>
    </row>
    <row r="2" spans="1:55" ht="14.45">
      <c r="A2" s="72" t="s">
        <v>94</v>
      </c>
      <c r="B2" s="73" t="s">
        <v>82</v>
      </c>
      <c r="C2" s="15" t="s">
        <v>95</v>
      </c>
      <c r="D2" s="12" t="s">
        <v>96</v>
      </c>
      <c r="E2" s="12"/>
      <c r="F2" s="12" t="s">
        <v>96</v>
      </c>
      <c r="G2" s="15" t="s">
        <v>97</v>
      </c>
      <c r="H2" s="15"/>
      <c r="BC2" t="s">
        <v>98</v>
      </c>
    </row>
    <row r="3" spans="1:55" ht="14.45">
      <c r="A3" s="72"/>
      <c r="B3" s="73"/>
      <c r="C3" s="15" t="s">
        <v>99</v>
      </c>
      <c r="D3" s="12" t="s">
        <v>96</v>
      </c>
      <c r="E3" s="12"/>
      <c r="F3" s="12" t="s">
        <v>96</v>
      </c>
      <c r="G3" s="15" t="s">
        <v>100</v>
      </c>
      <c r="H3" s="15"/>
    </row>
    <row r="4" spans="1:55" ht="14.45">
      <c r="A4" s="72"/>
      <c r="B4" s="73"/>
      <c r="C4" s="15" t="s">
        <v>101</v>
      </c>
      <c r="D4" s="12"/>
      <c r="E4" s="12" t="s">
        <v>96</v>
      </c>
      <c r="F4" s="12"/>
      <c r="G4" s="15" t="s">
        <v>102</v>
      </c>
      <c r="H4" s="15" t="s">
        <v>103</v>
      </c>
      <c r="K4">
        <v>8</v>
      </c>
    </row>
    <row r="5" spans="1:55" ht="14.45">
      <c r="A5" s="72"/>
      <c r="B5" s="73"/>
      <c r="C5" s="15" t="s">
        <v>104</v>
      </c>
      <c r="D5" s="12" t="s">
        <v>96</v>
      </c>
      <c r="E5" s="12"/>
      <c r="F5" s="12" t="s">
        <v>96</v>
      </c>
      <c r="G5" s="15" t="s">
        <v>97</v>
      </c>
      <c r="H5" s="15"/>
    </row>
    <row r="6" spans="1:55" ht="14.45">
      <c r="A6" s="72"/>
      <c r="B6" s="73"/>
      <c r="C6" s="15" t="s">
        <v>105</v>
      </c>
      <c r="D6" s="12" t="s">
        <v>96</v>
      </c>
      <c r="E6" s="12"/>
      <c r="F6" s="12"/>
      <c r="G6" s="15" t="s">
        <v>97</v>
      </c>
      <c r="H6" s="15"/>
    </row>
    <row r="7" spans="1:55" ht="14.45">
      <c r="A7" s="72"/>
      <c r="B7" s="73"/>
      <c r="C7" s="15" t="s">
        <v>106</v>
      </c>
      <c r="D7" s="12"/>
      <c r="E7" s="12" t="s">
        <v>96</v>
      </c>
      <c r="F7" s="12" t="s">
        <v>96</v>
      </c>
      <c r="G7" s="15" t="s">
        <v>100</v>
      </c>
      <c r="H7" s="1" t="s">
        <v>103</v>
      </c>
    </row>
    <row r="8" spans="1:55" ht="14.45">
      <c r="A8" s="72"/>
      <c r="B8" s="73"/>
      <c r="C8" s="15" t="s">
        <v>107</v>
      </c>
      <c r="D8" s="12"/>
      <c r="E8" s="12" t="s">
        <v>96</v>
      </c>
      <c r="F8" s="12"/>
      <c r="G8" s="15" t="s">
        <v>100</v>
      </c>
      <c r="H8" s="15" t="s">
        <v>103</v>
      </c>
    </row>
    <row r="9" spans="1:55" ht="14.45">
      <c r="A9" s="72"/>
      <c r="B9" s="73"/>
      <c r="C9" s="15" t="s">
        <v>108</v>
      </c>
      <c r="D9" s="12" t="s">
        <v>96</v>
      </c>
      <c r="E9" s="12"/>
      <c r="F9" s="12" t="s">
        <v>96</v>
      </c>
      <c r="G9" s="15" t="s">
        <v>97</v>
      </c>
      <c r="H9" s="15"/>
    </row>
    <row r="10" spans="1:55" ht="14.45">
      <c r="A10" s="72"/>
      <c r="B10" s="73"/>
      <c r="C10" s="15" t="s">
        <v>109</v>
      </c>
      <c r="D10" s="12"/>
      <c r="E10" s="12" t="s">
        <v>96</v>
      </c>
      <c r="F10" s="12" t="s">
        <v>96</v>
      </c>
      <c r="G10" s="15" t="s">
        <v>102</v>
      </c>
      <c r="H10" s="15" t="s">
        <v>103</v>
      </c>
    </row>
    <row r="11" spans="1:55" ht="14.45">
      <c r="A11" s="72"/>
      <c r="B11" s="73"/>
      <c r="C11" s="15" t="s">
        <v>110</v>
      </c>
      <c r="D11" s="12" t="s">
        <v>96</v>
      </c>
      <c r="E11" s="12"/>
      <c r="F11" s="12" t="s">
        <v>96</v>
      </c>
      <c r="G11" s="15" t="s">
        <v>111</v>
      </c>
      <c r="H11" s="15"/>
    </row>
    <row r="12" spans="1:55" ht="15" customHeight="1">
      <c r="A12" s="75" t="s">
        <v>112</v>
      </c>
      <c r="B12" s="76" t="s">
        <v>62</v>
      </c>
      <c r="C12" s="15" t="s">
        <v>95</v>
      </c>
      <c r="D12" s="12" t="s">
        <v>96</v>
      </c>
      <c r="E12" s="12"/>
      <c r="F12" s="12"/>
      <c r="G12" s="15" t="s">
        <v>97</v>
      </c>
      <c r="H12" s="15"/>
    </row>
    <row r="13" spans="1:55" ht="15" customHeight="1">
      <c r="A13" s="75"/>
      <c r="B13" s="76"/>
      <c r="C13" s="15" t="s">
        <v>99</v>
      </c>
      <c r="D13" s="12" t="s">
        <v>96</v>
      </c>
      <c r="E13" s="12"/>
      <c r="F13" s="12" t="s">
        <v>96</v>
      </c>
      <c r="G13" s="15" t="s">
        <v>100</v>
      </c>
      <c r="H13" s="15"/>
    </row>
    <row r="14" spans="1:55" ht="15" customHeight="1">
      <c r="A14" s="75"/>
      <c r="B14" s="76"/>
      <c r="C14" s="15" t="s">
        <v>101</v>
      </c>
      <c r="D14" s="12"/>
      <c r="E14" s="12" t="s">
        <v>96</v>
      </c>
      <c r="F14" s="12" t="s">
        <v>96</v>
      </c>
      <c r="G14" s="15" t="s">
        <v>102</v>
      </c>
      <c r="H14" s="15" t="s">
        <v>103</v>
      </c>
    </row>
    <row r="15" spans="1:55" ht="15" customHeight="1">
      <c r="A15" s="75"/>
      <c r="B15" s="76"/>
      <c r="C15" s="15" t="s">
        <v>104</v>
      </c>
      <c r="D15" s="12" t="s">
        <v>96</v>
      </c>
      <c r="E15" s="12"/>
      <c r="F15" s="12" t="s">
        <v>96</v>
      </c>
      <c r="G15" s="15" t="s">
        <v>97</v>
      </c>
      <c r="H15" s="15"/>
    </row>
    <row r="16" spans="1:55" ht="15" customHeight="1">
      <c r="A16" s="75"/>
      <c r="B16" s="76"/>
      <c r="C16" s="15" t="s">
        <v>105</v>
      </c>
      <c r="D16" s="12" t="s">
        <v>96</v>
      </c>
      <c r="E16" s="12"/>
      <c r="F16" s="12" t="s">
        <v>96</v>
      </c>
      <c r="G16" s="15" t="s">
        <v>97</v>
      </c>
      <c r="H16" s="15"/>
    </row>
    <row r="17" spans="1:8" ht="15" customHeight="1">
      <c r="A17" s="75"/>
      <c r="B17" s="76"/>
      <c r="C17" s="15" t="s">
        <v>106</v>
      </c>
      <c r="D17" s="12"/>
      <c r="E17" s="12" t="s">
        <v>96</v>
      </c>
      <c r="F17" s="12" t="s">
        <v>96</v>
      </c>
      <c r="G17" s="15" t="s">
        <v>100</v>
      </c>
      <c r="H17" s="1" t="s">
        <v>103</v>
      </c>
    </row>
    <row r="18" spans="1:8" ht="15" customHeight="1">
      <c r="A18" s="75"/>
      <c r="B18" s="76"/>
      <c r="C18" s="15" t="s">
        <v>107</v>
      </c>
      <c r="D18" s="12"/>
      <c r="E18" s="12" t="s">
        <v>96</v>
      </c>
      <c r="F18" s="12" t="s">
        <v>96</v>
      </c>
      <c r="G18" s="15" t="s">
        <v>100</v>
      </c>
      <c r="H18" s="15" t="s">
        <v>103</v>
      </c>
    </row>
    <row r="19" spans="1:8" ht="15" customHeight="1">
      <c r="A19" s="75"/>
      <c r="B19" s="76"/>
      <c r="C19" s="15" t="s">
        <v>108</v>
      </c>
      <c r="D19" s="12" t="s">
        <v>96</v>
      </c>
      <c r="E19" s="12"/>
      <c r="F19" s="12" t="s">
        <v>96</v>
      </c>
      <c r="G19" s="15" t="s">
        <v>97</v>
      </c>
      <c r="H19" s="15"/>
    </row>
    <row r="20" spans="1:8" ht="15" customHeight="1">
      <c r="A20" s="75"/>
      <c r="B20" s="76"/>
      <c r="C20" s="15" t="s">
        <v>109</v>
      </c>
      <c r="D20" s="12"/>
      <c r="E20" s="12" t="s">
        <v>96</v>
      </c>
      <c r="F20" s="12" t="s">
        <v>96</v>
      </c>
      <c r="G20" s="15" t="s">
        <v>102</v>
      </c>
      <c r="H20" s="15" t="s">
        <v>103</v>
      </c>
    </row>
    <row r="21" spans="1:8" ht="15" customHeight="1">
      <c r="A21" s="75"/>
      <c r="B21" s="76"/>
      <c r="C21" s="15" t="s">
        <v>110</v>
      </c>
      <c r="D21" s="12" t="s">
        <v>96</v>
      </c>
      <c r="E21" s="12"/>
      <c r="F21" s="12" t="s">
        <v>96</v>
      </c>
      <c r="G21" s="15" t="s">
        <v>111</v>
      </c>
      <c r="H21" s="15"/>
    </row>
    <row r="22" spans="1:8" ht="15" customHeight="1">
      <c r="A22" s="75" t="s">
        <v>112</v>
      </c>
      <c r="B22" s="76" t="s">
        <v>63</v>
      </c>
      <c r="C22" s="15" t="s">
        <v>95</v>
      </c>
      <c r="D22" s="12" t="s">
        <v>96</v>
      </c>
      <c r="E22" s="12"/>
      <c r="F22" s="12"/>
      <c r="G22" s="15" t="s">
        <v>97</v>
      </c>
      <c r="H22" s="15"/>
    </row>
    <row r="23" spans="1:8" ht="15" customHeight="1">
      <c r="A23" s="75"/>
      <c r="B23" s="76"/>
      <c r="C23" s="15" t="s">
        <v>99</v>
      </c>
      <c r="D23" s="12" t="s">
        <v>96</v>
      </c>
      <c r="E23" s="12"/>
      <c r="F23" s="12" t="s">
        <v>96</v>
      </c>
      <c r="G23" s="15" t="s">
        <v>100</v>
      </c>
      <c r="H23" s="15"/>
    </row>
    <row r="24" spans="1:8" ht="15" customHeight="1">
      <c r="A24" s="75"/>
      <c r="B24" s="76"/>
      <c r="C24" s="15" t="s">
        <v>101</v>
      </c>
      <c r="D24" s="12"/>
      <c r="E24" s="12" t="s">
        <v>96</v>
      </c>
      <c r="F24" s="12" t="s">
        <v>96</v>
      </c>
      <c r="G24" s="15" t="s">
        <v>102</v>
      </c>
      <c r="H24" s="15" t="s">
        <v>103</v>
      </c>
    </row>
    <row r="25" spans="1:8" ht="15" customHeight="1">
      <c r="A25" s="75"/>
      <c r="B25" s="76"/>
      <c r="C25" s="15" t="s">
        <v>104</v>
      </c>
      <c r="D25" s="12" t="s">
        <v>96</v>
      </c>
      <c r="E25" s="12"/>
      <c r="F25" s="12" t="s">
        <v>96</v>
      </c>
      <c r="G25" s="15" t="s">
        <v>97</v>
      </c>
      <c r="H25" s="15"/>
    </row>
    <row r="26" spans="1:8" ht="15" customHeight="1">
      <c r="A26" s="75"/>
      <c r="B26" s="76"/>
      <c r="C26" s="15" t="s">
        <v>105</v>
      </c>
      <c r="D26" s="12" t="s">
        <v>96</v>
      </c>
      <c r="E26" s="12"/>
      <c r="F26" s="12" t="s">
        <v>96</v>
      </c>
      <c r="G26" s="15" t="s">
        <v>97</v>
      </c>
      <c r="H26" s="15"/>
    </row>
    <row r="27" spans="1:8" ht="15" customHeight="1">
      <c r="A27" s="75"/>
      <c r="B27" s="76"/>
      <c r="C27" s="15" t="s">
        <v>106</v>
      </c>
      <c r="D27" s="12"/>
      <c r="E27" s="12" t="s">
        <v>96</v>
      </c>
      <c r="F27" s="12" t="s">
        <v>96</v>
      </c>
      <c r="G27" s="15" t="s">
        <v>100</v>
      </c>
      <c r="H27" s="1" t="s">
        <v>103</v>
      </c>
    </row>
    <row r="28" spans="1:8" ht="15" customHeight="1">
      <c r="A28" s="75"/>
      <c r="B28" s="76"/>
      <c r="C28" s="15" t="s">
        <v>107</v>
      </c>
      <c r="D28" s="12"/>
      <c r="E28" s="12" t="s">
        <v>96</v>
      </c>
      <c r="F28" s="12" t="s">
        <v>96</v>
      </c>
      <c r="G28" s="15" t="s">
        <v>100</v>
      </c>
      <c r="H28" s="15" t="s">
        <v>103</v>
      </c>
    </row>
    <row r="29" spans="1:8" ht="15" customHeight="1">
      <c r="A29" s="75"/>
      <c r="B29" s="76"/>
      <c r="C29" s="15" t="s">
        <v>108</v>
      </c>
      <c r="D29" s="12" t="s">
        <v>96</v>
      </c>
      <c r="E29" s="12"/>
      <c r="F29" s="12" t="s">
        <v>96</v>
      </c>
      <c r="G29" s="15" t="s">
        <v>97</v>
      </c>
      <c r="H29" s="15"/>
    </row>
    <row r="30" spans="1:8" ht="15" customHeight="1">
      <c r="A30" s="75"/>
      <c r="B30" s="76"/>
      <c r="C30" s="15" t="s">
        <v>109</v>
      </c>
      <c r="D30" s="12"/>
      <c r="E30" s="12" t="s">
        <v>96</v>
      </c>
      <c r="F30" s="12" t="s">
        <v>96</v>
      </c>
      <c r="G30" s="15" t="s">
        <v>102</v>
      </c>
      <c r="H30" s="15" t="s">
        <v>103</v>
      </c>
    </row>
    <row r="31" spans="1:8" ht="15" customHeight="1">
      <c r="A31" s="75"/>
      <c r="B31" s="76"/>
      <c r="C31" s="15" t="s">
        <v>110</v>
      </c>
      <c r="D31" s="12" t="s">
        <v>96</v>
      </c>
      <c r="E31" s="12"/>
      <c r="F31" s="12" t="s">
        <v>96</v>
      </c>
      <c r="G31" s="15" t="s">
        <v>111</v>
      </c>
      <c r="H31" s="15"/>
    </row>
    <row r="32" spans="1:8" ht="15" customHeight="1">
      <c r="A32" s="75" t="s">
        <v>112</v>
      </c>
      <c r="B32" s="76" t="s">
        <v>64</v>
      </c>
      <c r="C32" s="15" t="s">
        <v>95</v>
      </c>
      <c r="D32" s="12" t="s">
        <v>96</v>
      </c>
      <c r="E32" s="12"/>
      <c r="F32" s="12"/>
      <c r="G32" s="15" t="s">
        <v>97</v>
      </c>
      <c r="H32" s="15"/>
    </row>
    <row r="33" spans="1:8" ht="15" customHeight="1">
      <c r="A33" s="75"/>
      <c r="B33" s="76"/>
      <c r="C33" s="15" t="s">
        <v>99</v>
      </c>
      <c r="D33" s="12" t="s">
        <v>96</v>
      </c>
      <c r="E33" s="12"/>
      <c r="F33" s="12" t="s">
        <v>96</v>
      </c>
      <c r="G33" s="15" t="s">
        <v>100</v>
      </c>
      <c r="H33" s="15"/>
    </row>
    <row r="34" spans="1:8" ht="15" customHeight="1">
      <c r="A34" s="75"/>
      <c r="B34" s="76"/>
      <c r="C34" s="15" t="s">
        <v>101</v>
      </c>
      <c r="D34" s="12"/>
      <c r="E34" s="12" t="s">
        <v>96</v>
      </c>
      <c r="F34" s="12" t="s">
        <v>96</v>
      </c>
      <c r="G34" s="15" t="s">
        <v>102</v>
      </c>
      <c r="H34" s="15" t="s">
        <v>103</v>
      </c>
    </row>
    <row r="35" spans="1:8" ht="15" customHeight="1">
      <c r="A35" s="75"/>
      <c r="B35" s="76"/>
      <c r="C35" s="15" t="s">
        <v>104</v>
      </c>
      <c r="D35" s="12" t="s">
        <v>96</v>
      </c>
      <c r="E35" s="12"/>
      <c r="F35" s="12" t="s">
        <v>96</v>
      </c>
      <c r="G35" s="15" t="s">
        <v>97</v>
      </c>
      <c r="H35" s="15"/>
    </row>
    <row r="36" spans="1:8" ht="15" customHeight="1">
      <c r="A36" s="75"/>
      <c r="B36" s="76"/>
      <c r="C36" s="15" t="s">
        <v>105</v>
      </c>
      <c r="D36" s="12" t="s">
        <v>96</v>
      </c>
      <c r="E36" s="12"/>
      <c r="F36" s="12"/>
      <c r="G36" s="15" t="s">
        <v>97</v>
      </c>
      <c r="H36" s="15"/>
    </row>
    <row r="37" spans="1:8" ht="15" customHeight="1">
      <c r="A37" s="75"/>
      <c r="B37" s="76"/>
      <c r="C37" s="15" t="s">
        <v>106</v>
      </c>
      <c r="D37" s="12"/>
      <c r="E37" s="12" t="s">
        <v>96</v>
      </c>
      <c r="F37" s="12" t="s">
        <v>96</v>
      </c>
      <c r="G37" s="15" t="s">
        <v>100</v>
      </c>
      <c r="H37" s="1" t="s">
        <v>103</v>
      </c>
    </row>
    <row r="38" spans="1:8" ht="15" customHeight="1">
      <c r="A38" s="75"/>
      <c r="B38" s="76"/>
      <c r="C38" s="15" t="s">
        <v>107</v>
      </c>
      <c r="D38" s="12"/>
      <c r="E38" s="12" t="s">
        <v>96</v>
      </c>
      <c r="F38" s="12" t="s">
        <v>96</v>
      </c>
      <c r="G38" s="15" t="s">
        <v>100</v>
      </c>
      <c r="H38" s="15" t="s">
        <v>103</v>
      </c>
    </row>
    <row r="39" spans="1:8" ht="15" customHeight="1">
      <c r="A39" s="75"/>
      <c r="B39" s="76"/>
      <c r="C39" s="15" t="s">
        <v>108</v>
      </c>
      <c r="D39" s="12" t="s">
        <v>96</v>
      </c>
      <c r="E39" s="12"/>
      <c r="F39" s="12" t="s">
        <v>96</v>
      </c>
      <c r="G39" s="15" t="s">
        <v>97</v>
      </c>
      <c r="H39" s="15"/>
    </row>
    <row r="40" spans="1:8" ht="15" customHeight="1">
      <c r="A40" s="75"/>
      <c r="B40" s="76"/>
      <c r="C40" s="15" t="s">
        <v>109</v>
      </c>
      <c r="D40" s="12"/>
      <c r="E40" s="12" t="s">
        <v>96</v>
      </c>
      <c r="F40" s="12" t="s">
        <v>96</v>
      </c>
      <c r="G40" s="15" t="s">
        <v>102</v>
      </c>
      <c r="H40" s="15" t="s">
        <v>103</v>
      </c>
    </row>
    <row r="41" spans="1:8" ht="15" customHeight="1">
      <c r="A41" s="75"/>
      <c r="B41" s="76"/>
      <c r="C41" s="15" t="s">
        <v>110</v>
      </c>
      <c r="D41" s="12" t="s">
        <v>96</v>
      </c>
      <c r="E41" s="12"/>
      <c r="F41" s="12" t="s">
        <v>96</v>
      </c>
      <c r="G41" s="15" t="s">
        <v>111</v>
      </c>
      <c r="H41" s="15"/>
    </row>
    <row r="42" spans="1:8" ht="15" customHeight="1">
      <c r="A42" s="77" t="s">
        <v>113</v>
      </c>
      <c r="B42" s="78" t="s">
        <v>65</v>
      </c>
      <c r="C42" s="15" t="s">
        <v>95</v>
      </c>
      <c r="D42" s="12" t="s">
        <v>96</v>
      </c>
      <c r="E42" s="12"/>
      <c r="F42" s="12" t="s">
        <v>96</v>
      </c>
      <c r="G42" s="15" t="s">
        <v>97</v>
      </c>
      <c r="H42" s="15"/>
    </row>
    <row r="43" spans="1:8" ht="15" customHeight="1">
      <c r="A43" s="77"/>
      <c r="B43" s="78"/>
      <c r="C43" s="15" t="s">
        <v>99</v>
      </c>
      <c r="D43" s="12" t="s">
        <v>96</v>
      </c>
      <c r="E43" s="12"/>
      <c r="F43" s="12" t="s">
        <v>96</v>
      </c>
      <c r="G43" s="15" t="s">
        <v>100</v>
      </c>
      <c r="H43" s="15"/>
    </row>
    <row r="44" spans="1:8" ht="14.45">
      <c r="A44" s="77"/>
      <c r="B44" s="78"/>
      <c r="C44" s="15" t="s">
        <v>101</v>
      </c>
      <c r="D44" s="12"/>
      <c r="E44" s="12" t="s">
        <v>96</v>
      </c>
      <c r="F44" s="12" t="s">
        <v>96</v>
      </c>
      <c r="G44" s="15" t="s">
        <v>102</v>
      </c>
      <c r="H44" s="15" t="s">
        <v>103</v>
      </c>
    </row>
    <row r="45" spans="1:8" ht="14.45">
      <c r="A45" s="77"/>
      <c r="B45" s="78"/>
      <c r="C45" s="15" t="s">
        <v>104</v>
      </c>
      <c r="D45" s="12" t="s">
        <v>96</v>
      </c>
      <c r="E45" s="12"/>
      <c r="F45" s="12" t="s">
        <v>96</v>
      </c>
      <c r="G45" s="15" t="s">
        <v>97</v>
      </c>
      <c r="H45" s="15"/>
    </row>
    <row r="46" spans="1:8" ht="14.45">
      <c r="A46" s="77"/>
      <c r="B46" s="78"/>
      <c r="C46" s="15" t="s">
        <v>105</v>
      </c>
      <c r="D46" s="12" t="s">
        <v>96</v>
      </c>
      <c r="E46" s="12"/>
      <c r="F46" s="12" t="s">
        <v>96</v>
      </c>
      <c r="G46" s="15" t="s">
        <v>97</v>
      </c>
      <c r="H46" s="15"/>
    </row>
    <row r="47" spans="1:8" ht="14.45">
      <c r="A47" s="77"/>
      <c r="B47" s="78"/>
      <c r="C47" s="15" t="s">
        <v>106</v>
      </c>
      <c r="D47" s="12"/>
      <c r="E47" s="12" t="s">
        <v>96</v>
      </c>
      <c r="F47" s="12" t="s">
        <v>96</v>
      </c>
      <c r="G47" s="15" t="s">
        <v>100</v>
      </c>
      <c r="H47" s="1" t="s">
        <v>103</v>
      </c>
    </row>
    <row r="48" spans="1:8" ht="14.45">
      <c r="A48" s="77"/>
      <c r="B48" s="78"/>
      <c r="C48" s="15" t="s">
        <v>107</v>
      </c>
      <c r="D48" s="12"/>
      <c r="E48" s="12" t="s">
        <v>96</v>
      </c>
      <c r="F48" s="12" t="s">
        <v>96</v>
      </c>
      <c r="G48" s="15" t="s">
        <v>100</v>
      </c>
      <c r="H48" s="15" t="s">
        <v>103</v>
      </c>
    </row>
    <row r="49" spans="1:8" ht="14.45">
      <c r="A49" s="77"/>
      <c r="B49" s="78"/>
      <c r="C49" s="15" t="s">
        <v>108</v>
      </c>
      <c r="D49" s="12" t="s">
        <v>96</v>
      </c>
      <c r="E49" s="12"/>
      <c r="F49" s="12" t="s">
        <v>96</v>
      </c>
      <c r="G49" s="15" t="s">
        <v>97</v>
      </c>
      <c r="H49" s="15"/>
    </row>
    <row r="50" spans="1:8" ht="14.45">
      <c r="A50" s="77"/>
      <c r="B50" s="78"/>
      <c r="C50" s="15" t="s">
        <v>109</v>
      </c>
      <c r="D50" s="12"/>
      <c r="E50" s="12" t="s">
        <v>96</v>
      </c>
      <c r="F50" s="12" t="s">
        <v>96</v>
      </c>
      <c r="G50" s="15" t="s">
        <v>102</v>
      </c>
      <c r="H50" s="15" t="s">
        <v>103</v>
      </c>
    </row>
    <row r="51" spans="1:8" ht="14.45">
      <c r="A51" s="77"/>
      <c r="B51" s="78"/>
      <c r="C51" s="15" t="s">
        <v>110</v>
      </c>
      <c r="D51" s="12" t="s">
        <v>96</v>
      </c>
      <c r="E51" s="12"/>
      <c r="F51" s="12" t="s">
        <v>96</v>
      </c>
      <c r="G51" s="15" t="s">
        <v>111</v>
      </c>
      <c r="H51" s="15"/>
    </row>
    <row r="52" spans="1:8" ht="14.45">
      <c r="A52" s="77" t="s">
        <v>113</v>
      </c>
      <c r="B52" s="78" t="s">
        <v>78</v>
      </c>
      <c r="C52" s="15" t="s">
        <v>95</v>
      </c>
      <c r="D52" s="12" t="s">
        <v>96</v>
      </c>
      <c r="E52" s="12"/>
      <c r="F52" s="12"/>
      <c r="G52" s="15" t="s">
        <v>97</v>
      </c>
      <c r="H52" s="15"/>
    </row>
    <row r="53" spans="1:8" ht="14.45">
      <c r="A53" s="77"/>
      <c r="B53" s="78"/>
      <c r="C53" s="15" t="s">
        <v>99</v>
      </c>
      <c r="D53" s="12" t="s">
        <v>96</v>
      </c>
      <c r="E53" s="12"/>
      <c r="F53" s="12"/>
      <c r="G53" s="15" t="s">
        <v>100</v>
      </c>
      <c r="H53" s="15"/>
    </row>
    <row r="54" spans="1:8" ht="14.45">
      <c r="A54" s="77"/>
      <c r="B54" s="78"/>
      <c r="C54" s="15" t="s">
        <v>101</v>
      </c>
      <c r="D54" s="12"/>
      <c r="E54" s="12" t="s">
        <v>96</v>
      </c>
      <c r="F54" s="12" t="s">
        <v>96</v>
      </c>
      <c r="G54" s="15" t="s">
        <v>102</v>
      </c>
      <c r="H54" s="15" t="s">
        <v>103</v>
      </c>
    </row>
    <row r="55" spans="1:8" ht="14.45">
      <c r="A55" s="77"/>
      <c r="B55" s="78"/>
      <c r="C55" s="15" t="s">
        <v>104</v>
      </c>
      <c r="D55" s="12" t="s">
        <v>96</v>
      </c>
      <c r="E55" s="12"/>
      <c r="F55" s="12" t="s">
        <v>96</v>
      </c>
      <c r="G55" s="15" t="s">
        <v>97</v>
      </c>
      <c r="H55" s="15"/>
    </row>
    <row r="56" spans="1:8" ht="14.45">
      <c r="A56" s="77"/>
      <c r="B56" s="78"/>
      <c r="C56" s="15" t="s">
        <v>105</v>
      </c>
      <c r="D56" s="12" t="s">
        <v>96</v>
      </c>
      <c r="E56" s="12"/>
      <c r="F56" s="12" t="s">
        <v>96</v>
      </c>
      <c r="G56" s="15" t="s">
        <v>97</v>
      </c>
      <c r="H56" s="15"/>
    </row>
    <row r="57" spans="1:8" ht="14.45">
      <c r="A57" s="77"/>
      <c r="B57" s="78"/>
      <c r="C57" s="15" t="s">
        <v>106</v>
      </c>
      <c r="D57" s="12"/>
      <c r="E57" s="12" t="s">
        <v>96</v>
      </c>
      <c r="F57" s="12" t="s">
        <v>96</v>
      </c>
      <c r="G57" s="15" t="s">
        <v>100</v>
      </c>
      <c r="H57" s="1" t="s">
        <v>103</v>
      </c>
    </row>
    <row r="58" spans="1:8" ht="14.45">
      <c r="A58" s="77"/>
      <c r="B58" s="78"/>
      <c r="C58" s="15" t="s">
        <v>107</v>
      </c>
      <c r="D58" s="12"/>
      <c r="E58" s="12" t="s">
        <v>96</v>
      </c>
      <c r="F58" s="12" t="s">
        <v>96</v>
      </c>
      <c r="G58" s="15" t="s">
        <v>100</v>
      </c>
      <c r="H58" s="15" t="s">
        <v>103</v>
      </c>
    </row>
    <row r="59" spans="1:8" ht="14.45">
      <c r="A59" s="77"/>
      <c r="B59" s="78"/>
      <c r="C59" s="15" t="s">
        <v>108</v>
      </c>
      <c r="D59" s="12" t="s">
        <v>96</v>
      </c>
      <c r="E59" s="12"/>
      <c r="F59" s="12" t="s">
        <v>96</v>
      </c>
      <c r="G59" s="15" t="s">
        <v>97</v>
      </c>
      <c r="H59" s="15"/>
    </row>
    <row r="60" spans="1:8" ht="14.45">
      <c r="A60" s="77"/>
      <c r="B60" s="78"/>
      <c r="C60" s="15" t="s">
        <v>109</v>
      </c>
      <c r="D60" s="12"/>
      <c r="E60" s="12" t="s">
        <v>96</v>
      </c>
      <c r="F60" s="12" t="s">
        <v>96</v>
      </c>
      <c r="G60" s="15" t="s">
        <v>102</v>
      </c>
      <c r="H60" s="15" t="s">
        <v>103</v>
      </c>
    </row>
    <row r="61" spans="1:8" ht="14.45">
      <c r="A61" s="77"/>
      <c r="B61" s="78"/>
      <c r="C61" s="15" t="s">
        <v>110</v>
      </c>
      <c r="D61" s="12" t="s">
        <v>96</v>
      </c>
      <c r="E61" s="12"/>
      <c r="F61" s="12" t="s">
        <v>96</v>
      </c>
      <c r="G61" s="15" t="s">
        <v>111</v>
      </c>
      <c r="H61" s="15"/>
    </row>
    <row r="62" spans="1:8" ht="15" customHeight="1">
      <c r="A62" s="74" t="s">
        <v>114</v>
      </c>
      <c r="B62" s="74" t="s">
        <v>67</v>
      </c>
      <c r="C62" s="15" t="s">
        <v>95</v>
      </c>
      <c r="D62" s="12" t="s">
        <v>96</v>
      </c>
      <c r="E62" s="12"/>
      <c r="F62" s="12"/>
      <c r="G62" s="15" t="s">
        <v>97</v>
      </c>
      <c r="H62" s="15"/>
    </row>
    <row r="63" spans="1:8" ht="15" customHeight="1">
      <c r="A63" s="74"/>
      <c r="B63" s="74"/>
      <c r="C63" s="15" t="s">
        <v>99</v>
      </c>
      <c r="D63" s="12" t="s">
        <v>96</v>
      </c>
      <c r="E63" s="12"/>
      <c r="F63" s="12" t="s">
        <v>96</v>
      </c>
      <c r="G63" s="15" t="s">
        <v>100</v>
      </c>
      <c r="H63" s="15"/>
    </row>
    <row r="64" spans="1:8" ht="15" customHeight="1">
      <c r="A64" s="74"/>
      <c r="B64" s="74"/>
      <c r="C64" s="15" t="s">
        <v>101</v>
      </c>
      <c r="D64" s="12"/>
      <c r="E64" s="12" t="s">
        <v>96</v>
      </c>
      <c r="F64" s="12"/>
      <c r="G64" s="15" t="s">
        <v>102</v>
      </c>
      <c r="H64" s="15" t="s">
        <v>103</v>
      </c>
    </row>
    <row r="65" spans="1:8" ht="15" customHeight="1">
      <c r="A65" s="74"/>
      <c r="B65" s="74"/>
      <c r="C65" s="15" t="s">
        <v>104</v>
      </c>
      <c r="D65" s="12" t="s">
        <v>96</v>
      </c>
      <c r="E65" s="12"/>
      <c r="F65" s="12"/>
      <c r="G65" s="15" t="s">
        <v>97</v>
      </c>
      <c r="H65" s="15"/>
    </row>
    <row r="66" spans="1:8" ht="15" customHeight="1">
      <c r="A66" s="74"/>
      <c r="B66" s="74"/>
      <c r="C66" s="15" t="s">
        <v>105</v>
      </c>
      <c r="D66" s="12" t="s">
        <v>96</v>
      </c>
      <c r="E66" s="12"/>
      <c r="F66" s="12"/>
      <c r="G66" s="15" t="s">
        <v>97</v>
      </c>
      <c r="H66" s="15"/>
    </row>
    <row r="67" spans="1:8" ht="15" customHeight="1">
      <c r="A67" s="74"/>
      <c r="B67" s="74"/>
      <c r="C67" s="15" t="s">
        <v>106</v>
      </c>
      <c r="D67" s="12"/>
      <c r="E67" s="12" t="s">
        <v>96</v>
      </c>
      <c r="F67" s="12" t="s">
        <v>96</v>
      </c>
      <c r="G67" s="15" t="s">
        <v>100</v>
      </c>
      <c r="H67" s="1" t="s">
        <v>103</v>
      </c>
    </row>
    <row r="68" spans="1:8" ht="15" customHeight="1">
      <c r="A68" s="74"/>
      <c r="B68" s="74"/>
      <c r="C68" s="15" t="s">
        <v>107</v>
      </c>
      <c r="D68" s="12"/>
      <c r="E68" s="12" t="s">
        <v>96</v>
      </c>
      <c r="F68" s="12"/>
      <c r="G68" s="15" t="s">
        <v>100</v>
      </c>
      <c r="H68" s="15" t="s">
        <v>103</v>
      </c>
    </row>
    <row r="69" spans="1:8" ht="15" customHeight="1">
      <c r="A69" s="74"/>
      <c r="B69" s="74"/>
      <c r="C69" s="15" t="s">
        <v>108</v>
      </c>
      <c r="D69" s="12" t="s">
        <v>96</v>
      </c>
      <c r="E69" s="12"/>
      <c r="F69" s="12" t="s">
        <v>96</v>
      </c>
      <c r="G69" s="15" t="s">
        <v>97</v>
      </c>
      <c r="H69" s="15"/>
    </row>
    <row r="70" spans="1:8" ht="15" customHeight="1">
      <c r="A70" s="74"/>
      <c r="B70" s="74"/>
      <c r="C70" s="15" t="s">
        <v>109</v>
      </c>
      <c r="D70" s="12"/>
      <c r="E70" s="12" t="s">
        <v>96</v>
      </c>
      <c r="F70" s="12" t="s">
        <v>96</v>
      </c>
      <c r="G70" s="15" t="s">
        <v>102</v>
      </c>
      <c r="H70" s="15" t="s">
        <v>103</v>
      </c>
    </row>
    <row r="71" spans="1:8" ht="15" customHeight="1">
      <c r="A71" s="74"/>
      <c r="B71" s="74"/>
      <c r="C71" s="15" t="s">
        <v>110</v>
      </c>
      <c r="D71" s="12" t="s">
        <v>96</v>
      </c>
      <c r="E71" s="12"/>
      <c r="F71" s="12" t="s">
        <v>96</v>
      </c>
      <c r="G71" s="15" t="s">
        <v>111</v>
      </c>
      <c r="H71" s="15"/>
    </row>
    <row r="72" spans="1:8" ht="15" customHeight="1">
      <c r="A72" s="74" t="s">
        <v>114</v>
      </c>
      <c r="B72" s="74" t="s">
        <v>68</v>
      </c>
      <c r="C72" s="15" t="s">
        <v>95</v>
      </c>
      <c r="D72" s="12" t="s">
        <v>96</v>
      </c>
      <c r="E72" s="12"/>
      <c r="F72" s="12" t="s">
        <v>96</v>
      </c>
      <c r="G72" s="15" t="s">
        <v>97</v>
      </c>
      <c r="H72" s="15"/>
    </row>
    <row r="73" spans="1:8" ht="15" customHeight="1">
      <c r="A73" s="74"/>
      <c r="B73" s="74"/>
      <c r="C73" s="15" t="s">
        <v>99</v>
      </c>
      <c r="D73" s="12" t="s">
        <v>96</v>
      </c>
      <c r="E73" s="12"/>
      <c r="F73" s="12" t="s">
        <v>96</v>
      </c>
      <c r="G73" s="15" t="s">
        <v>100</v>
      </c>
      <c r="H73" s="15"/>
    </row>
    <row r="74" spans="1:8" ht="15" customHeight="1">
      <c r="A74" s="74"/>
      <c r="B74" s="74"/>
      <c r="C74" s="15" t="s">
        <v>101</v>
      </c>
      <c r="D74" s="12"/>
      <c r="E74" s="12" t="s">
        <v>96</v>
      </c>
      <c r="F74" s="12"/>
      <c r="G74" s="15" t="s">
        <v>102</v>
      </c>
      <c r="H74" s="15" t="s">
        <v>103</v>
      </c>
    </row>
    <row r="75" spans="1:8" ht="15" customHeight="1">
      <c r="A75" s="74"/>
      <c r="B75" s="74"/>
      <c r="C75" s="15" t="s">
        <v>104</v>
      </c>
      <c r="D75" s="12" t="s">
        <v>96</v>
      </c>
      <c r="E75" s="12"/>
      <c r="F75" s="12" t="s">
        <v>96</v>
      </c>
      <c r="G75" s="15" t="s">
        <v>97</v>
      </c>
      <c r="H75" s="15"/>
    </row>
    <row r="76" spans="1:8" ht="15" customHeight="1">
      <c r="A76" s="74"/>
      <c r="B76" s="74"/>
      <c r="C76" s="15" t="s">
        <v>105</v>
      </c>
      <c r="D76" s="12" t="s">
        <v>96</v>
      </c>
      <c r="E76" s="12"/>
      <c r="F76" s="12" t="s">
        <v>96</v>
      </c>
      <c r="G76" s="15" t="s">
        <v>97</v>
      </c>
      <c r="H76" s="15"/>
    </row>
    <row r="77" spans="1:8" ht="15" customHeight="1">
      <c r="A77" s="74"/>
      <c r="B77" s="74"/>
      <c r="C77" s="15" t="s">
        <v>106</v>
      </c>
      <c r="D77" s="12"/>
      <c r="E77" s="12" t="s">
        <v>96</v>
      </c>
      <c r="F77" s="12" t="s">
        <v>96</v>
      </c>
      <c r="G77" s="15" t="s">
        <v>100</v>
      </c>
      <c r="H77" s="1" t="s">
        <v>103</v>
      </c>
    </row>
    <row r="78" spans="1:8" ht="15" customHeight="1">
      <c r="A78" s="74"/>
      <c r="B78" s="74"/>
      <c r="C78" s="15" t="s">
        <v>107</v>
      </c>
      <c r="D78" s="12"/>
      <c r="E78" s="12" t="s">
        <v>96</v>
      </c>
      <c r="F78" s="12" t="s">
        <v>96</v>
      </c>
      <c r="G78" s="15" t="s">
        <v>100</v>
      </c>
      <c r="H78" s="15" t="s">
        <v>103</v>
      </c>
    </row>
    <row r="79" spans="1:8" ht="15" customHeight="1">
      <c r="A79" s="74"/>
      <c r="B79" s="74"/>
      <c r="C79" s="15" t="s">
        <v>108</v>
      </c>
      <c r="D79" s="12" t="s">
        <v>96</v>
      </c>
      <c r="E79" s="12"/>
      <c r="F79" s="12"/>
      <c r="G79" s="15" t="s">
        <v>97</v>
      </c>
      <c r="H79" s="15"/>
    </row>
    <row r="80" spans="1:8" ht="15" customHeight="1">
      <c r="A80" s="74"/>
      <c r="B80" s="74"/>
      <c r="C80" s="15" t="s">
        <v>109</v>
      </c>
      <c r="D80" s="12"/>
      <c r="E80" s="12" t="s">
        <v>96</v>
      </c>
      <c r="F80" s="12"/>
      <c r="G80" s="15" t="s">
        <v>102</v>
      </c>
      <c r="H80" s="15" t="s">
        <v>103</v>
      </c>
    </row>
    <row r="81" spans="1:8" ht="15" customHeight="1">
      <c r="A81" s="74"/>
      <c r="B81" s="74"/>
      <c r="C81" s="15" t="s">
        <v>110</v>
      </c>
      <c r="D81" s="12" t="s">
        <v>96</v>
      </c>
      <c r="E81" s="12"/>
      <c r="F81" s="12" t="s">
        <v>96</v>
      </c>
      <c r="G81" s="15" t="s">
        <v>111</v>
      </c>
      <c r="H81" s="15"/>
    </row>
    <row r="82" spans="1:8" ht="15" customHeight="1">
      <c r="A82" s="74" t="s">
        <v>114</v>
      </c>
      <c r="B82" s="74" t="s">
        <v>69</v>
      </c>
      <c r="C82" s="15" t="s">
        <v>95</v>
      </c>
      <c r="D82" s="12" t="s">
        <v>96</v>
      </c>
      <c r="E82" s="12"/>
      <c r="F82" s="12"/>
      <c r="G82" s="15" t="s">
        <v>97</v>
      </c>
      <c r="H82" s="15"/>
    </row>
    <row r="83" spans="1:8" ht="15" customHeight="1">
      <c r="A83" s="74"/>
      <c r="B83" s="74"/>
      <c r="C83" s="15" t="s">
        <v>99</v>
      </c>
      <c r="D83" s="12" t="s">
        <v>96</v>
      </c>
      <c r="E83" s="12"/>
      <c r="F83" s="12"/>
      <c r="G83" s="15" t="s">
        <v>100</v>
      </c>
      <c r="H83" s="15"/>
    </row>
    <row r="84" spans="1:8" ht="15" customHeight="1">
      <c r="A84" s="74"/>
      <c r="B84" s="74"/>
      <c r="C84" s="15" t="s">
        <v>101</v>
      </c>
      <c r="D84" s="12"/>
      <c r="E84" s="12" t="s">
        <v>96</v>
      </c>
      <c r="F84" s="12"/>
      <c r="G84" s="15" t="s">
        <v>102</v>
      </c>
      <c r="H84" s="15" t="s">
        <v>103</v>
      </c>
    </row>
    <row r="85" spans="1:8" ht="15" customHeight="1">
      <c r="A85" s="74"/>
      <c r="B85" s="74"/>
      <c r="C85" s="15" t="s">
        <v>104</v>
      </c>
      <c r="D85" s="12" t="s">
        <v>96</v>
      </c>
      <c r="E85" s="12"/>
      <c r="F85" s="12"/>
      <c r="G85" s="15" t="s">
        <v>97</v>
      </c>
      <c r="H85" s="15"/>
    </row>
    <row r="86" spans="1:8" ht="15" customHeight="1">
      <c r="A86" s="74"/>
      <c r="B86" s="74"/>
      <c r="C86" s="15" t="s">
        <v>105</v>
      </c>
      <c r="D86" s="12" t="s">
        <v>96</v>
      </c>
      <c r="E86" s="12"/>
      <c r="F86" s="12" t="s">
        <v>96</v>
      </c>
      <c r="G86" s="15" t="s">
        <v>97</v>
      </c>
      <c r="H86" s="15"/>
    </row>
    <row r="87" spans="1:8" ht="15" customHeight="1">
      <c r="A87" s="74"/>
      <c r="B87" s="74"/>
      <c r="C87" s="15" t="s">
        <v>106</v>
      </c>
      <c r="D87" s="12"/>
      <c r="E87" s="12" t="s">
        <v>96</v>
      </c>
      <c r="F87" s="12"/>
      <c r="G87" s="15" t="s">
        <v>100</v>
      </c>
      <c r="H87" s="1" t="s">
        <v>103</v>
      </c>
    </row>
    <row r="88" spans="1:8" ht="15" customHeight="1">
      <c r="A88" s="74"/>
      <c r="B88" s="74"/>
      <c r="C88" s="15" t="s">
        <v>107</v>
      </c>
      <c r="D88" s="12"/>
      <c r="E88" s="12" t="s">
        <v>96</v>
      </c>
      <c r="F88" s="12"/>
      <c r="G88" s="15" t="s">
        <v>100</v>
      </c>
      <c r="H88" s="15" t="s">
        <v>103</v>
      </c>
    </row>
    <row r="89" spans="1:8" ht="15" customHeight="1">
      <c r="A89" s="74"/>
      <c r="B89" s="74"/>
      <c r="C89" s="15" t="s">
        <v>108</v>
      </c>
      <c r="D89" s="12" t="s">
        <v>96</v>
      </c>
      <c r="E89" s="12"/>
      <c r="F89" s="12"/>
      <c r="G89" s="15" t="s">
        <v>97</v>
      </c>
      <c r="H89" s="15"/>
    </row>
    <row r="90" spans="1:8" ht="15" customHeight="1">
      <c r="A90" s="74"/>
      <c r="B90" s="74"/>
      <c r="C90" s="15" t="s">
        <v>109</v>
      </c>
      <c r="D90" s="12"/>
      <c r="E90" s="12" t="s">
        <v>96</v>
      </c>
      <c r="F90" s="12"/>
      <c r="G90" s="15" t="s">
        <v>102</v>
      </c>
      <c r="H90" s="15" t="s">
        <v>103</v>
      </c>
    </row>
    <row r="91" spans="1:8" ht="15" customHeight="1">
      <c r="A91" s="74"/>
      <c r="B91" s="74"/>
      <c r="C91" s="15" t="s">
        <v>110</v>
      </c>
      <c r="D91" s="12" t="s">
        <v>96</v>
      </c>
      <c r="E91" s="12"/>
      <c r="F91" s="12" t="s">
        <v>96</v>
      </c>
      <c r="G91" s="15" t="s">
        <v>111</v>
      </c>
      <c r="H91" s="15"/>
    </row>
    <row r="92" spans="1:8" ht="15" customHeight="1">
      <c r="A92" s="74" t="s">
        <v>114</v>
      </c>
      <c r="B92" s="74" t="s">
        <v>70</v>
      </c>
      <c r="C92" s="15" t="s">
        <v>95</v>
      </c>
      <c r="D92" s="12" t="s">
        <v>96</v>
      </c>
      <c r="E92" s="12"/>
      <c r="F92" s="12"/>
      <c r="G92" s="15" t="s">
        <v>97</v>
      </c>
      <c r="H92" s="15"/>
    </row>
    <row r="93" spans="1:8" ht="15" customHeight="1">
      <c r="A93" s="74"/>
      <c r="B93" s="74"/>
      <c r="C93" s="15" t="s">
        <v>99</v>
      </c>
      <c r="D93" s="12" t="s">
        <v>96</v>
      </c>
      <c r="E93" s="12"/>
      <c r="F93" s="12"/>
      <c r="G93" s="15" t="s">
        <v>100</v>
      </c>
      <c r="H93" s="15"/>
    </row>
    <row r="94" spans="1:8" ht="15" customHeight="1">
      <c r="A94" s="74"/>
      <c r="B94" s="74"/>
      <c r="C94" s="15" t="s">
        <v>101</v>
      </c>
      <c r="D94" s="12"/>
      <c r="E94" s="12" t="s">
        <v>96</v>
      </c>
      <c r="F94" s="12"/>
      <c r="G94" s="15" t="s">
        <v>102</v>
      </c>
      <c r="H94" s="15" t="s">
        <v>103</v>
      </c>
    </row>
    <row r="95" spans="1:8" ht="15" customHeight="1">
      <c r="A95" s="74"/>
      <c r="B95" s="74"/>
      <c r="C95" s="15" t="s">
        <v>104</v>
      </c>
      <c r="D95" s="12" t="s">
        <v>96</v>
      </c>
      <c r="E95" s="12"/>
      <c r="F95" s="12"/>
      <c r="G95" s="15" t="s">
        <v>97</v>
      </c>
      <c r="H95" s="15"/>
    </row>
    <row r="96" spans="1:8" ht="15" customHeight="1">
      <c r="A96" s="74"/>
      <c r="B96" s="74"/>
      <c r="C96" s="15" t="s">
        <v>105</v>
      </c>
      <c r="D96" s="12" t="s">
        <v>96</v>
      </c>
      <c r="E96" s="12"/>
      <c r="F96" s="12"/>
      <c r="G96" s="15" t="s">
        <v>97</v>
      </c>
      <c r="H96" s="15"/>
    </row>
    <row r="97" spans="1:8" ht="15" customHeight="1">
      <c r="A97" s="74"/>
      <c r="B97" s="74"/>
      <c r="C97" s="15" t="s">
        <v>106</v>
      </c>
      <c r="D97" s="12"/>
      <c r="E97" s="12" t="s">
        <v>96</v>
      </c>
      <c r="F97" s="12"/>
      <c r="G97" s="15" t="s">
        <v>100</v>
      </c>
      <c r="H97" s="1" t="s">
        <v>103</v>
      </c>
    </row>
    <row r="98" spans="1:8" ht="15" customHeight="1">
      <c r="A98" s="74"/>
      <c r="B98" s="74"/>
      <c r="C98" s="15" t="s">
        <v>107</v>
      </c>
      <c r="D98" s="12"/>
      <c r="E98" s="12" t="s">
        <v>96</v>
      </c>
      <c r="F98" s="12"/>
      <c r="G98" s="15" t="s">
        <v>100</v>
      </c>
      <c r="H98" s="15" t="s">
        <v>103</v>
      </c>
    </row>
    <row r="99" spans="1:8" ht="15" customHeight="1">
      <c r="A99" s="74"/>
      <c r="B99" s="74"/>
      <c r="C99" s="15" t="s">
        <v>108</v>
      </c>
      <c r="D99" s="12" t="s">
        <v>96</v>
      </c>
      <c r="E99" s="12"/>
      <c r="F99" s="12"/>
      <c r="G99" s="15" t="s">
        <v>97</v>
      </c>
      <c r="H99" s="15"/>
    </row>
    <row r="100" spans="1:8" ht="15" customHeight="1">
      <c r="A100" s="74"/>
      <c r="B100" s="74"/>
      <c r="C100" s="15" t="s">
        <v>109</v>
      </c>
      <c r="D100" s="12"/>
      <c r="E100" s="12" t="s">
        <v>96</v>
      </c>
      <c r="F100" s="12"/>
      <c r="G100" s="15" t="s">
        <v>102</v>
      </c>
      <c r="H100" s="15" t="s">
        <v>103</v>
      </c>
    </row>
    <row r="101" spans="1:8" ht="15" customHeight="1">
      <c r="A101" s="74"/>
      <c r="B101" s="74"/>
      <c r="C101" s="15" t="s">
        <v>110</v>
      </c>
      <c r="D101" s="12" t="s">
        <v>96</v>
      </c>
      <c r="E101" s="12"/>
      <c r="F101" s="12" t="s">
        <v>96</v>
      </c>
      <c r="G101" s="15" t="s">
        <v>111</v>
      </c>
      <c r="H101" s="15"/>
    </row>
    <row r="102" spans="1:8" ht="15" customHeight="1">
      <c r="A102" s="79" t="s">
        <v>115</v>
      </c>
      <c r="B102" s="79" t="s">
        <v>79</v>
      </c>
      <c r="C102" s="15" t="s">
        <v>95</v>
      </c>
      <c r="D102" s="12" t="s">
        <v>96</v>
      </c>
      <c r="E102" s="12"/>
      <c r="F102" s="12"/>
      <c r="G102" s="15" t="s">
        <v>97</v>
      </c>
      <c r="H102" s="15"/>
    </row>
    <row r="103" spans="1:8" ht="15" customHeight="1">
      <c r="A103" s="79"/>
      <c r="B103" s="79"/>
      <c r="C103" s="15" t="s">
        <v>99</v>
      </c>
      <c r="D103" s="12" t="s">
        <v>96</v>
      </c>
      <c r="E103" s="12"/>
      <c r="F103" s="12" t="s">
        <v>96</v>
      </c>
      <c r="G103" s="15" t="s">
        <v>100</v>
      </c>
      <c r="H103" s="15"/>
    </row>
    <row r="104" spans="1:8" ht="15" customHeight="1">
      <c r="A104" s="79"/>
      <c r="B104" s="79"/>
      <c r="C104" s="15" t="s">
        <v>101</v>
      </c>
      <c r="D104" s="12"/>
      <c r="E104" s="12" t="s">
        <v>96</v>
      </c>
      <c r="F104" s="12"/>
      <c r="G104" s="15" t="s">
        <v>102</v>
      </c>
      <c r="H104" s="15" t="s">
        <v>103</v>
      </c>
    </row>
    <row r="105" spans="1:8" ht="15" customHeight="1">
      <c r="A105" s="79"/>
      <c r="B105" s="79"/>
      <c r="C105" s="15" t="s">
        <v>104</v>
      </c>
      <c r="D105" s="12" t="s">
        <v>96</v>
      </c>
      <c r="E105" s="12"/>
      <c r="F105" s="12" t="s">
        <v>96</v>
      </c>
      <c r="G105" s="15" t="s">
        <v>97</v>
      </c>
      <c r="H105" s="15"/>
    </row>
    <row r="106" spans="1:8" ht="15" customHeight="1">
      <c r="A106" s="79"/>
      <c r="B106" s="79"/>
      <c r="C106" s="15" t="s">
        <v>105</v>
      </c>
      <c r="D106" s="12" t="s">
        <v>96</v>
      </c>
      <c r="E106" s="12"/>
      <c r="F106" s="12" t="s">
        <v>96</v>
      </c>
      <c r="G106" s="15" t="s">
        <v>97</v>
      </c>
      <c r="H106" s="15"/>
    </row>
    <row r="107" spans="1:8" ht="15" customHeight="1">
      <c r="A107" s="79"/>
      <c r="B107" s="79"/>
      <c r="C107" s="15" t="s">
        <v>106</v>
      </c>
      <c r="D107" s="12"/>
      <c r="E107" s="12" t="s">
        <v>96</v>
      </c>
      <c r="F107" s="12" t="s">
        <v>96</v>
      </c>
      <c r="G107" s="15" t="s">
        <v>100</v>
      </c>
      <c r="H107" s="1" t="s">
        <v>103</v>
      </c>
    </row>
    <row r="108" spans="1:8" ht="15" customHeight="1">
      <c r="A108" s="79"/>
      <c r="B108" s="79"/>
      <c r="C108" s="15" t="s">
        <v>107</v>
      </c>
      <c r="D108" s="12"/>
      <c r="E108" s="12" t="s">
        <v>96</v>
      </c>
      <c r="F108" s="12"/>
      <c r="G108" s="15" t="s">
        <v>100</v>
      </c>
      <c r="H108" s="15" t="s">
        <v>103</v>
      </c>
    </row>
    <row r="109" spans="1:8" ht="15" customHeight="1">
      <c r="A109" s="79"/>
      <c r="B109" s="79"/>
      <c r="C109" s="15" t="s">
        <v>108</v>
      </c>
      <c r="D109" s="12" t="s">
        <v>96</v>
      </c>
      <c r="E109" s="12"/>
      <c r="F109" s="12"/>
      <c r="G109" s="15" t="s">
        <v>97</v>
      </c>
      <c r="H109" s="15"/>
    </row>
    <row r="110" spans="1:8" ht="15" customHeight="1">
      <c r="A110" s="79"/>
      <c r="B110" s="79"/>
      <c r="C110" s="15" t="s">
        <v>109</v>
      </c>
      <c r="D110" s="12"/>
      <c r="E110" s="12" t="s">
        <v>96</v>
      </c>
      <c r="F110" s="12"/>
      <c r="G110" s="15" t="s">
        <v>102</v>
      </c>
      <c r="H110" s="15" t="s">
        <v>103</v>
      </c>
    </row>
    <row r="111" spans="1:8" ht="15" customHeight="1">
      <c r="A111" s="79"/>
      <c r="B111" s="79"/>
      <c r="C111" s="15" t="s">
        <v>110</v>
      </c>
      <c r="D111" s="12" t="s">
        <v>96</v>
      </c>
      <c r="E111" s="12"/>
      <c r="F111" s="12" t="s">
        <v>96</v>
      </c>
      <c r="G111" s="15" t="s">
        <v>111</v>
      </c>
      <c r="H111" s="15"/>
    </row>
    <row r="112" spans="1:8" ht="14.45">
      <c r="A112" s="79" t="s">
        <v>115</v>
      </c>
      <c r="B112" s="79" t="s">
        <v>83</v>
      </c>
      <c r="C112" s="15" t="s">
        <v>95</v>
      </c>
      <c r="D112" s="12" t="s">
        <v>96</v>
      </c>
      <c r="E112" s="12"/>
      <c r="F112" s="12"/>
      <c r="G112" s="15" t="s">
        <v>97</v>
      </c>
      <c r="H112" s="15"/>
    </row>
    <row r="113" spans="1:8" ht="14.45">
      <c r="A113" s="79"/>
      <c r="B113" s="79"/>
      <c r="C113" s="15" t="s">
        <v>99</v>
      </c>
      <c r="D113" s="12" t="s">
        <v>96</v>
      </c>
      <c r="E113" s="12"/>
      <c r="F113" s="12"/>
      <c r="G113" s="15" t="s">
        <v>100</v>
      </c>
      <c r="H113" s="15"/>
    </row>
    <row r="114" spans="1:8" ht="14.45">
      <c r="A114" s="79"/>
      <c r="B114" s="79"/>
      <c r="C114" s="15" t="s">
        <v>101</v>
      </c>
      <c r="D114" s="12"/>
      <c r="E114" s="12" t="s">
        <v>96</v>
      </c>
      <c r="F114" s="12"/>
      <c r="G114" s="15" t="s">
        <v>102</v>
      </c>
      <c r="H114" s="15" t="s">
        <v>103</v>
      </c>
    </row>
    <row r="115" spans="1:8" ht="14.45">
      <c r="A115" s="79"/>
      <c r="B115" s="79"/>
      <c r="C115" s="15" t="s">
        <v>104</v>
      </c>
      <c r="D115" s="12" t="s">
        <v>96</v>
      </c>
      <c r="E115" s="12"/>
      <c r="F115" s="12" t="s">
        <v>96</v>
      </c>
      <c r="G115" s="15" t="s">
        <v>97</v>
      </c>
      <c r="H115" s="15"/>
    </row>
    <row r="116" spans="1:8" ht="14.45">
      <c r="A116" s="79"/>
      <c r="B116" s="79"/>
      <c r="C116" s="15" t="s">
        <v>105</v>
      </c>
      <c r="D116" s="12" t="s">
        <v>96</v>
      </c>
      <c r="E116" s="12"/>
      <c r="F116" s="12" t="s">
        <v>96</v>
      </c>
      <c r="G116" s="15" t="s">
        <v>97</v>
      </c>
      <c r="H116" s="15"/>
    </row>
    <row r="117" spans="1:8" ht="14.45">
      <c r="A117" s="79"/>
      <c r="B117" s="79"/>
      <c r="C117" s="15" t="s">
        <v>106</v>
      </c>
      <c r="D117" s="12"/>
      <c r="E117" s="12" t="s">
        <v>96</v>
      </c>
      <c r="F117" s="12"/>
      <c r="G117" s="15" t="s">
        <v>100</v>
      </c>
      <c r="H117" s="1" t="s">
        <v>103</v>
      </c>
    </row>
    <row r="118" spans="1:8" ht="14.45">
      <c r="A118" s="79"/>
      <c r="B118" s="79"/>
      <c r="C118" s="15" t="s">
        <v>107</v>
      </c>
      <c r="D118" s="12"/>
      <c r="E118" s="12" t="s">
        <v>96</v>
      </c>
      <c r="F118" s="12"/>
      <c r="G118" s="15" t="s">
        <v>100</v>
      </c>
      <c r="H118" s="15" t="s">
        <v>103</v>
      </c>
    </row>
    <row r="119" spans="1:8" ht="14.45">
      <c r="A119" s="79"/>
      <c r="B119" s="79"/>
      <c r="C119" s="15" t="s">
        <v>108</v>
      </c>
      <c r="D119" s="12" t="s">
        <v>96</v>
      </c>
      <c r="E119" s="12"/>
      <c r="F119" s="12"/>
      <c r="G119" s="15" t="s">
        <v>97</v>
      </c>
      <c r="H119" s="15"/>
    </row>
    <row r="120" spans="1:8" ht="14.45">
      <c r="A120" s="79"/>
      <c r="B120" s="79"/>
      <c r="C120" s="15" t="s">
        <v>109</v>
      </c>
      <c r="D120" s="12"/>
      <c r="E120" s="12" t="s">
        <v>96</v>
      </c>
      <c r="F120" s="12"/>
      <c r="G120" s="15" t="s">
        <v>102</v>
      </c>
      <c r="H120" s="15" t="s">
        <v>103</v>
      </c>
    </row>
    <row r="121" spans="1:8" ht="14.45">
      <c r="A121" s="79"/>
      <c r="B121" s="79"/>
      <c r="C121" s="15" t="s">
        <v>110</v>
      </c>
      <c r="D121" s="12" t="s">
        <v>96</v>
      </c>
      <c r="E121" s="12"/>
      <c r="F121" s="12" t="s">
        <v>96</v>
      </c>
      <c r="G121" s="15" t="s">
        <v>111</v>
      </c>
      <c r="H121" s="15"/>
    </row>
    <row r="122" spans="1:8" ht="14.45">
      <c r="A122" s="79" t="s">
        <v>115</v>
      </c>
      <c r="B122" s="79" t="s">
        <v>116</v>
      </c>
      <c r="C122" s="15" t="s">
        <v>95</v>
      </c>
      <c r="D122" s="12" t="s">
        <v>96</v>
      </c>
      <c r="E122" s="12"/>
      <c r="F122" s="12"/>
      <c r="G122" s="15" t="s">
        <v>97</v>
      </c>
      <c r="H122" s="15"/>
    </row>
    <row r="123" spans="1:8" ht="14.45">
      <c r="A123" s="79"/>
      <c r="B123" s="79"/>
      <c r="C123" s="15" t="s">
        <v>99</v>
      </c>
      <c r="D123" s="12" t="s">
        <v>96</v>
      </c>
      <c r="E123" s="12"/>
      <c r="F123" s="12"/>
      <c r="G123" s="15" t="s">
        <v>100</v>
      </c>
      <c r="H123" s="15"/>
    </row>
    <row r="124" spans="1:8" ht="14.45">
      <c r="A124" s="79"/>
      <c r="B124" s="79"/>
      <c r="C124" s="15" t="s">
        <v>101</v>
      </c>
      <c r="D124" s="12"/>
      <c r="E124" s="12" t="s">
        <v>96</v>
      </c>
      <c r="F124" s="12"/>
      <c r="G124" s="15" t="s">
        <v>102</v>
      </c>
      <c r="H124" s="15" t="s">
        <v>103</v>
      </c>
    </row>
    <row r="125" spans="1:8" ht="14.45">
      <c r="A125" s="79"/>
      <c r="B125" s="79"/>
      <c r="C125" s="15" t="s">
        <v>104</v>
      </c>
      <c r="D125" s="12" t="s">
        <v>96</v>
      </c>
      <c r="E125" s="12"/>
      <c r="F125" s="12" t="s">
        <v>96</v>
      </c>
      <c r="G125" s="15" t="s">
        <v>97</v>
      </c>
      <c r="H125" s="15"/>
    </row>
    <row r="126" spans="1:8" ht="14.45">
      <c r="A126" s="79"/>
      <c r="B126" s="79"/>
      <c r="C126" s="15" t="s">
        <v>105</v>
      </c>
      <c r="D126" s="12" t="s">
        <v>96</v>
      </c>
      <c r="E126" s="12"/>
      <c r="F126" s="12" t="s">
        <v>96</v>
      </c>
      <c r="G126" s="15" t="s">
        <v>97</v>
      </c>
      <c r="H126" s="15"/>
    </row>
    <row r="127" spans="1:8" ht="14.45">
      <c r="A127" s="79"/>
      <c r="B127" s="79"/>
      <c r="C127" s="15" t="s">
        <v>106</v>
      </c>
      <c r="D127" s="12"/>
      <c r="E127" s="12" t="s">
        <v>96</v>
      </c>
      <c r="F127" s="12"/>
      <c r="G127" s="15" t="s">
        <v>100</v>
      </c>
      <c r="H127" s="1" t="s">
        <v>103</v>
      </c>
    </row>
    <row r="128" spans="1:8" ht="14.45">
      <c r="A128" s="79"/>
      <c r="B128" s="79"/>
      <c r="C128" s="15" t="s">
        <v>107</v>
      </c>
      <c r="D128" s="12"/>
      <c r="E128" s="12" t="s">
        <v>96</v>
      </c>
      <c r="F128" s="12"/>
      <c r="G128" s="15" t="s">
        <v>100</v>
      </c>
      <c r="H128" s="15" t="s">
        <v>103</v>
      </c>
    </row>
    <row r="129" spans="1:8" ht="14.45">
      <c r="A129" s="79"/>
      <c r="B129" s="79"/>
      <c r="C129" s="15" t="s">
        <v>108</v>
      </c>
      <c r="D129" s="12" t="s">
        <v>96</v>
      </c>
      <c r="E129" s="12"/>
      <c r="F129" s="12"/>
      <c r="G129" s="15" t="s">
        <v>97</v>
      </c>
      <c r="H129" s="15"/>
    </row>
    <row r="130" spans="1:8" ht="14.45">
      <c r="A130" s="79"/>
      <c r="B130" s="79"/>
      <c r="C130" s="15" t="s">
        <v>109</v>
      </c>
      <c r="D130" s="12"/>
      <c r="E130" s="12" t="s">
        <v>96</v>
      </c>
      <c r="F130" s="12"/>
      <c r="G130" s="15" t="s">
        <v>102</v>
      </c>
      <c r="H130" s="15" t="s">
        <v>103</v>
      </c>
    </row>
    <row r="131" spans="1:8" ht="14.45">
      <c r="A131" s="79"/>
      <c r="B131" s="79"/>
      <c r="C131" s="15" t="s">
        <v>110</v>
      </c>
      <c r="D131" s="12" t="s">
        <v>96</v>
      </c>
      <c r="E131" s="12"/>
      <c r="F131" s="12" t="s">
        <v>96</v>
      </c>
      <c r="G131" s="15" t="s">
        <v>111</v>
      </c>
      <c r="H131" s="15"/>
    </row>
    <row r="132" spans="1:8" ht="14.45">
      <c r="A132" s="79" t="s">
        <v>115</v>
      </c>
      <c r="B132" s="79" t="s">
        <v>80</v>
      </c>
      <c r="C132" s="15" t="s">
        <v>95</v>
      </c>
      <c r="D132" s="12" t="s">
        <v>96</v>
      </c>
      <c r="E132" s="12"/>
      <c r="F132" s="12"/>
      <c r="G132" s="15" t="s">
        <v>97</v>
      </c>
      <c r="H132" s="15"/>
    </row>
    <row r="133" spans="1:8" ht="14.45">
      <c r="A133" s="79"/>
      <c r="B133" s="79"/>
      <c r="C133" s="15" t="s">
        <v>99</v>
      </c>
      <c r="D133" s="12" t="s">
        <v>96</v>
      </c>
      <c r="E133" s="12"/>
      <c r="F133" s="12"/>
      <c r="G133" s="15" t="s">
        <v>100</v>
      </c>
      <c r="H133" s="15"/>
    </row>
    <row r="134" spans="1:8" ht="14.45">
      <c r="A134" s="79"/>
      <c r="B134" s="79"/>
      <c r="C134" s="15" t="s">
        <v>101</v>
      </c>
      <c r="D134" s="12"/>
      <c r="E134" s="12" t="s">
        <v>96</v>
      </c>
      <c r="F134" s="12"/>
      <c r="G134" s="15" t="s">
        <v>102</v>
      </c>
      <c r="H134" s="15" t="s">
        <v>103</v>
      </c>
    </row>
    <row r="135" spans="1:8" ht="14.45">
      <c r="A135" s="79"/>
      <c r="B135" s="79"/>
      <c r="C135" s="15" t="s">
        <v>104</v>
      </c>
      <c r="D135" s="12" t="s">
        <v>96</v>
      </c>
      <c r="E135" s="12"/>
      <c r="F135" s="12"/>
      <c r="G135" s="15" t="s">
        <v>97</v>
      </c>
      <c r="H135" s="15"/>
    </row>
    <row r="136" spans="1:8" ht="14.45">
      <c r="A136" s="79"/>
      <c r="B136" s="79"/>
      <c r="C136" s="15" t="s">
        <v>105</v>
      </c>
      <c r="D136" s="12" t="s">
        <v>96</v>
      </c>
      <c r="E136" s="12"/>
      <c r="F136" s="12"/>
      <c r="G136" s="15" t="s">
        <v>97</v>
      </c>
      <c r="H136" s="15"/>
    </row>
    <row r="137" spans="1:8" ht="14.45">
      <c r="A137" s="79"/>
      <c r="B137" s="79"/>
      <c r="C137" s="15" t="s">
        <v>106</v>
      </c>
      <c r="D137" s="12"/>
      <c r="E137" s="12" t="s">
        <v>96</v>
      </c>
      <c r="F137" s="12"/>
      <c r="G137" s="15" t="s">
        <v>100</v>
      </c>
      <c r="H137" s="1" t="s">
        <v>103</v>
      </c>
    </row>
    <row r="138" spans="1:8" ht="14.45">
      <c r="A138" s="79"/>
      <c r="B138" s="79"/>
      <c r="C138" s="15" t="s">
        <v>107</v>
      </c>
      <c r="D138" s="12"/>
      <c r="E138" s="12" t="s">
        <v>96</v>
      </c>
      <c r="F138" s="12"/>
      <c r="G138" s="15" t="s">
        <v>100</v>
      </c>
      <c r="H138" s="15" t="s">
        <v>103</v>
      </c>
    </row>
    <row r="139" spans="1:8" ht="14.45">
      <c r="A139" s="79"/>
      <c r="B139" s="79"/>
      <c r="C139" s="15" t="s">
        <v>108</v>
      </c>
      <c r="D139" s="12" t="s">
        <v>96</v>
      </c>
      <c r="E139" s="12"/>
      <c r="F139" s="12"/>
      <c r="G139" s="15" t="s">
        <v>97</v>
      </c>
      <c r="H139" s="15"/>
    </row>
    <row r="140" spans="1:8" ht="14.45">
      <c r="A140" s="79"/>
      <c r="B140" s="79"/>
      <c r="C140" s="15" t="s">
        <v>109</v>
      </c>
      <c r="D140" s="12"/>
      <c r="E140" s="12" t="s">
        <v>96</v>
      </c>
      <c r="F140" s="12"/>
      <c r="G140" s="15" t="s">
        <v>102</v>
      </c>
      <c r="H140" s="15" t="s">
        <v>103</v>
      </c>
    </row>
    <row r="141" spans="1:8" ht="14.45">
      <c r="A141" s="79"/>
      <c r="B141" s="79"/>
      <c r="C141" s="15" t="s">
        <v>110</v>
      </c>
      <c r="D141" s="12" t="s">
        <v>96</v>
      </c>
      <c r="E141" s="12"/>
      <c r="F141" s="12" t="s">
        <v>96</v>
      </c>
      <c r="G141" s="15" t="s">
        <v>111</v>
      </c>
      <c r="H141" s="15"/>
    </row>
    <row r="142" spans="1:8" ht="14.45">
      <c r="A142" s="80">
        <v>11</v>
      </c>
      <c r="B142" s="80" t="s">
        <v>74</v>
      </c>
      <c r="C142" s="15" t="s">
        <v>95</v>
      </c>
      <c r="D142" s="12" t="s">
        <v>96</v>
      </c>
      <c r="E142" s="12"/>
      <c r="F142" s="12"/>
      <c r="G142" s="15" t="s">
        <v>97</v>
      </c>
      <c r="H142" s="15"/>
    </row>
    <row r="143" spans="1:8" ht="14.45">
      <c r="A143" s="80"/>
      <c r="B143" s="80"/>
      <c r="C143" s="15" t="s">
        <v>99</v>
      </c>
      <c r="D143" s="12" t="s">
        <v>96</v>
      </c>
      <c r="E143" s="12"/>
      <c r="F143" s="12"/>
      <c r="G143" s="15" t="s">
        <v>100</v>
      </c>
      <c r="H143" s="15"/>
    </row>
    <row r="144" spans="1:8" ht="14.45">
      <c r="A144" s="80"/>
      <c r="B144" s="80"/>
      <c r="C144" s="15" t="s">
        <v>101</v>
      </c>
      <c r="D144" s="12"/>
      <c r="E144" s="12" t="s">
        <v>96</v>
      </c>
      <c r="F144" s="12"/>
      <c r="G144" s="15" t="s">
        <v>102</v>
      </c>
      <c r="H144" s="15" t="s">
        <v>103</v>
      </c>
    </row>
    <row r="145" spans="1:8" ht="14.45">
      <c r="A145" s="80"/>
      <c r="B145" s="80"/>
      <c r="C145" s="15" t="s">
        <v>104</v>
      </c>
      <c r="D145" s="12" t="s">
        <v>96</v>
      </c>
      <c r="E145" s="12"/>
      <c r="F145" s="12"/>
      <c r="G145" s="15" t="s">
        <v>97</v>
      </c>
      <c r="H145" s="15"/>
    </row>
    <row r="146" spans="1:8" ht="14.45">
      <c r="A146" s="80"/>
      <c r="B146" s="80"/>
      <c r="C146" s="15" t="s">
        <v>105</v>
      </c>
      <c r="D146" s="12" t="s">
        <v>96</v>
      </c>
      <c r="E146" s="12"/>
      <c r="F146" s="12" t="s">
        <v>96</v>
      </c>
      <c r="G146" s="15" t="s">
        <v>97</v>
      </c>
      <c r="H146" s="15"/>
    </row>
    <row r="147" spans="1:8" ht="14.45">
      <c r="A147" s="80"/>
      <c r="B147" s="80"/>
      <c r="C147" s="15" t="s">
        <v>106</v>
      </c>
      <c r="D147" s="12"/>
      <c r="E147" s="12" t="s">
        <v>96</v>
      </c>
      <c r="F147" s="12"/>
      <c r="G147" s="15" t="s">
        <v>100</v>
      </c>
      <c r="H147" s="1" t="s">
        <v>103</v>
      </c>
    </row>
    <row r="148" spans="1:8" ht="14.45">
      <c r="A148" s="80"/>
      <c r="B148" s="80"/>
      <c r="C148" s="15" t="s">
        <v>107</v>
      </c>
      <c r="D148" s="12"/>
      <c r="E148" s="12" t="s">
        <v>96</v>
      </c>
      <c r="F148" s="12"/>
      <c r="G148" s="15" t="s">
        <v>100</v>
      </c>
      <c r="H148" s="15" t="s">
        <v>103</v>
      </c>
    </row>
    <row r="149" spans="1:8" ht="14.45">
      <c r="A149" s="80"/>
      <c r="B149" s="80"/>
      <c r="C149" s="15" t="s">
        <v>108</v>
      </c>
      <c r="D149" s="12" t="s">
        <v>96</v>
      </c>
      <c r="E149" s="12"/>
      <c r="F149" s="12"/>
      <c r="G149" s="15" t="s">
        <v>97</v>
      </c>
      <c r="H149" s="15"/>
    </row>
    <row r="150" spans="1:8" ht="14.45">
      <c r="A150" s="80"/>
      <c r="B150" s="80"/>
      <c r="C150" s="15" t="s">
        <v>109</v>
      </c>
      <c r="D150" s="12"/>
      <c r="E150" s="12" t="s">
        <v>96</v>
      </c>
      <c r="F150" s="12"/>
      <c r="G150" s="15" t="s">
        <v>102</v>
      </c>
      <c r="H150" s="15" t="s">
        <v>103</v>
      </c>
    </row>
    <row r="151" spans="1:8" ht="14.45">
      <c r="A151" s="80"/>
      <c r="B151" s="80"/>
      <c r="C151" s="15" t="s">
        <v>110</v>
      </c>
      <c r="D151" s="12" t="s">
        <v>96</v>
      </c>
      <c r="E151" s="12"/>
      <c r="F151" s="12" t="s">
        <v>96</v>
      </c>
      <c r="G151" s="15" t="s">
        <v>111</v>
      </c>
      <c r="H151" s="15"/>
    </row>
    <row r="152" spans="1:8" ht="14.45">
      <c r="A152" s="80">
        <v>11</v>
      </c>
      <c r="B152" s="80" t="s">
        <v>75</v>
      </c>
      <c r="C152" s="15" t="s">
        <v>95</v>
      </c>
      <c r="D152" s="12" t="s">
        <v>96</v>
      </c>
      <c r="E152" s="12"/>
      <c r="F152" s="12"/>
      <c r="G152" s="15" t="s">
        <v>97</v>
      </c>
      <c r="H152" s="15"/>
    </row>
    <row r="153" spans="1:8" ht="14.45">
      <c r="A153" s="80"/>
      <c r="B153" s="80"/>
      <c r="C153" s="15" t="s">
        <v>99</v>
      </c>
      <c r="D153" s="12" t="s">
        <v>96</v>
      </c>
      <c r="E153" s="12"/>
      <c r="F153" s="12"/>
      <c r="G153" s="15" t="s">
        <v>100</v>
      </c>
      <c r="H153" s="15"/>
    </row>
    <row r="154" spans="1:8" ht="14.45">
      <c r="A154" s="80"/>
      <c r="B154" s="80"/>
      <c r="C154" s="15" t="s">
        <v>101</v>
      </c>
      <c r="D154" s="12"/>
      <c r="E154" s="12" t="s">
        <v>96</v>
      </c>
      <c r="F154" s="12"/>
      <c r="G154" s="15" t="s">
        <v>102</v>
      </c>
      <c r="H154" s="15" t="s">
        <v>103</v>
      </c>
    </row>
    <row r="155" spans="1:8" ht="14.45">
      <c r="A155" s="80"/>
      <c r="B155" s="80"/>
      <c r="C155" s="15" t="s">
        <v>104</v>
      </c>
      <c r="D155" s="12" t="s">
        <v>96</v>
      </c>
      <c r="E155" s="12"/>
      <c r="F155" s="12"/>
      <c r="G155" s="15" t="s">
        <v>97</v>
      </c>
      <c r="H155" s="15"/>
    </row>
    <row r="156" spans="1:8" ht="14.45">
      <c r="A156" s="80"/>
      <c r="B156" s="80"/>
      <c r="C156" s="15" t="s">
        <v>105</v>
      </c>
      <c r="D156" s="12" t="s">
        <v>96</v>
      </c>
      <c r="E156" s="12"/>
      <c r="F156" s="12"/>
      <c r="G156" s="15" t="s">
        <v>97</v>
      </c>
      <c r="H156" s="15"/>
    </row>
    <row r="157" spans="1:8" ht="14.45">
      <c r="A157" s="80"/>
      <c r="B157" s="80"/>
      <c r="C157" s="15" t="s">
        <v>106</v>
      </c>
      <c r="D157" s="12"/>
      <c r="E157" s="12" t="s">
        <v>96</v>
      </c>
      <c r="F157" s="12"/>
      <c r="G157" s="15" t="s">
        <v>100</v>
      </c>
      <c r="H157" s="1" t="s">
        <v>103</v>
      </c>
    </row>
    <row r="158" spans="1:8" ht="14.45">
      <c r="A158" s="80"/>
      <c r="B158" s="80"/>
      <c r="C158" s="15" t="s">
        <v>107</v>
      </c>
      <c r="D158" s="12"/>
      <c r="E158" s="12" t="s">
        <v>96</v>
      </c>
      <c r="F158" s="12"/>
      <c r="G158" s="15" t="s">
        <v>100</v>
      </c>
      <c r="H158" s="15" t="s">
        <v>103</v>
      </c>
    </row>
    <row r="159" spans="1:8" ht="14.45">
      <c r="A159" s="80"/>
      <c r="B159" s="80"/>
      <c r="C159" s="15" t="s">
        <v>108</v>
      </c>
      <c r="D159" s="12" t="s">
        <v>96</v>
      </c>
      <c r="E159" s="12"/>
      <c r="F159" s="12"/>
      <c r="G159" s="15" t="s">
        <v>97</v>
      </c>
      <c r="H159" s="15"/>
    </row>
    <row r="160" spans="1:8" ht="14.45">
      <c r="A160" s="80"/>
      <c r="B160" s="80"/>
      <c r="C160" s="15" t="s">
        <v>109</v>
      </c>
      <c r="D160" s="12"/>
      <c r="E160" s="12" t="s">
        <v>96</v>
      </c>
      <c r="F160" s="12"/>
      <c r="G160" s="15" t="s">
        <v>102</v>
      </c>
      <c r="H160" s="15" t="s">
        <v>103</v>
      </c>
    </row>
    <row r="161" spans="1:8" ht="14.45">
      <c r="A161" s="80"/>
      <c r="B161" s="80"/>
      <c r="C161" s="15" t="s">
        <v>110</v>
      </c>
      <c r="D161" s="12" t="s">
        <v>96</v>
      </c>
      <c r="E161" s="12"/>
      <c r="F161" s="12" t="s">
        <v>96</v>
      </c>
      <c r="G161" s="15" t="s">
        <v>111</v>
      </c>
      <c r="H161" s="15"/>
    </row>
    <row r="162" spans="1:8" ht="14.45">
      <c r="A162" s="81">
        <v>12</v>
      </c>
      <c r="B162" s="81" t="s">
        <v>84</v>
      </c>
      <c r="C162" s="15" t="s">
        <v>95</v>
      </c>
      <c r="D162" s="12" t="s">
        <v>96</v>
      </c>
      <c r="E162" s="12"/>
      <c r="F162" s="12"/>
      <c r="G162" s="15" t="s">
        <v>97</v>
      </c>
      <c r="H162" s="15"/>
    </row>
    <row r="163" spans="1:8" ht="14.45">
      <c r="A163" s="81"/>
      <c r="B163" s="81"/>
      <c r="C163" s="15" t="s">
        <v>99</v>
      </c>
      <c r="D163" s="12" t="s">
        <v>96</v>
      </c>
      <c r="E163" s="12"/>
      <c r="F163" s="12"/>
      <c r="G163" s="15" t="s">
        <v>100</v>
      </c>
      <c r="H163" s="15"/>
    </row>
    <row r="164" spans="1:8" ht="14.45">
      <c r="A164" s="81"/>
      <c r="B164" s="81"/>
      <c r="C164" s="15" t="s">
        <v>101</v>
      </c>
      <c r="D164" s="12"/>
      <c r="E164" s="12" t="s">
        <v>96</v>
      </c>
      <c r="F164" s="12"/>
      <c r="G164" s="15" t="s">
        <v>102</v>
      </c>
      <c r="H164" s="15" t="s">
        <v>103</v>
      </c>
    </row>
    <row r="165" spans="1:8" ht="14.45">
      <c r="A165" s="81"/>
      <c r="B165" s="81"/>
      <c r="C165" s="15" t="s">
        <v>104</v>
      </c>
      <c r="D165" s="12" t="s">
        <v>96</v>
      </c>
      <c r="E165" s="12"/>
      <c r="F165" s="12"/>
      <c r="G165" s="15" t="s">
        <v>97</v>
      </c>
      <c r="H165" s="15"/>
    </row>
    <row r="166" spans="1:8" ht="14.45">
      <c r="A166" s="81"/>
      <c r="B166" s="81"/>
      <c r="C166" s="15" t="s">
        <v>105</v>
      </c>
      <c r="D166" s="12" t="s">
        <v>96</v>
      </c>
      <c r="E166" s="12"/>
      <c r="F166" s="12"/>
      <c r="G166" s="15" t="s">
        <v>97</v>
      </c>
      <c r="H166" s="15"/>
    </row>
    <row r="167" spans="1:8" ht="14.45">
      <c r="A167" s="81"/>
      <c r="B167" s="81"/>
      <c r="C167" s="15" t="s">
        <v>106</v>
      </c>
      <c r="D167" s="12"/>
      <c r="E167" s="12" t="s">
        <v>96</v>
      </c>
      <c r="F167" s="12"/>
      <c r="G167" s="15" t="s">
        <v>100</v>
      </c>
      <c r="H167" s="1" t="s">
        <v>103</v>
      </c>
    </row>
    <row r="168" spans="1:8" ht="14.45">
      <c r="A168" s="81"/>
      <c r="B168" s="81"/>
      <c r="C168" s="15" t="s">
        <v>107</v>
      </c>
      <c r="D168" s="12"/>
      <c r="E168" s="12" t="s">
        <v>96</v>
      </c>
      <c r="F168" s="12"/>
      <c r="G168" s="15" t="s">
        <v>100</v>
      </c>
      <c r="H168" s="15" t="s">
        <v>103</v>
      </c>
    </row>
    <row r="169" spans="1:8" ht="14.45">
      <c r="A169" s="81"/>
      <c r="B169" s="81"/>
      <c r="C169" s="15" t="s">
        <v>108</v>
      </c>
      <c r="D169" s="12" t="s">
        <v>96</v>
      </c>
      <c r="E169" s="12"/>
      <c r="F169" s="12"/>
      <c r="G169" s="15" t="s">
        <v>97</v>
      </c>
      <c r="H169" s="15"/>
    </row>
    <row r="170" spans="1:8" ht="14.45">
      <c r="A170" s="81"/>
      <c r="B170" s="81"/>
      <c r="C170" s="15" t="s">
        <v>109</v>
      </c>
      <c r="D170" s="12"/>
      <c r="E170" s="12" t="s">
        <v>96</v>
      </c>
      <c r="F170" s="12"/>
      <c r="G170" s="15" t="s">
        <v>102</v>
      </c>
      <c r="H170" s="15" t="s">
        <v>103</v>
      </c>
    </row>
    <row r="171" spans="1:8" ht="14.45">
      <c r="A171" s="81"/>
      <c r="B171" s="81"/>
      <c r="C171" s="15" t="s">
        <v>110</v>
      </c>
      <c r="D171" s="12" t="s">
        <v>96</v>
      </c>
      <c r="E171" s="12"/>
      <c r="F171" s="12" t="s">
        <v>96</v>
      </c>
      <c r="G171" s="15" t="s">
        <v>111</v>
      </c>
      <c r="H171" s="15"/>
    </row>
  </sheetData>
  <autoFilter ref="A1:H171" xr:uid="{06CDF9B0-27ED-42E0-8DD7-244781D530C4}"/>
  <mergeCells count="34">
    <mergeCell ref="A112:A121"/>
    <mergeCell ref="B112:B121"/>
    <mergeCell ref="A152:A161"/>
    <mergeCell ref="B152:B161"/>
    <mergeCell ref="A162:A171"/>
    <mergeCell ref="B162:B171"/>
    <mergeCell ref="A122:A131"/>
    <mergeCell ref="B122:B131"/>
    <mergeCell ref="A132:A141"/>
    <mergeCell ref="B132:B141"/>
    <mergeCell ref="A142:A151"/>
    <mergeCell ref="B142:B151"/>
    <mergeCell ref="A72:A81"/>
    <mergeCell ref="B72:B81"/>
    <mergeCell ref="A82:A91"/>
    <mergeCell ref="B82:B91"/>
    <mergeCell ref="A102:A111"/>
    <mergeCell ref="B102:B111"/>
    <mergeCell ref="A2:A11"/>
    <mergeCell ref="B2:B11"/>
    <mergeCell ref="A92:A101"/>
    <mergeCell ref="B92:B101"/>
    <mergeCell ref="A12:A21"/>
    <mergeCell ref="B12:B21"/>
    <mergeCell ref="A22:A31"/>
    <mergeCell ref="B22:B31"/>
    <mergeCell ref="A32:A41"/>
    <mergeCell ref="B32:B41"/>
    <mergeCell ref="A42:A51"/>
    <mergeCell ref="B42:B51"/>
    <mergeCell ref="A52:A61"/>
    <mergeCell ref="B52:B61"/>
    <mergeCell ref="A62:A71"/>
    <mergeCell ref="B62:B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ABE7453-CA5F-47D7-AB25-634C11051233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2024-10-10T15:08:12Z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