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RISARALDA\"/>
    </mc:Choice>
  </mc:AlternateContent>
  <xr:revisionPtr revIDLastSave="0" documentId="13_ncr:1_{5C8E91A9-49DE-4C0B-A4E3-8B033091893F}" xr6:coauthVersionLast="47" xr6:coauthVersionMax="47" xr10:uidLastSave="{00000000-0000-0000-0000-000000000000}"/>
  <bookViews>
    <workbookView xWindow="1536" yWindow="1536" windowWidth="17280" windowHeight="8880" firstSheet="4" activeTab="4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PRODUCTO'!$B$20:$E$30</definedName>
    <definedName name="_xlnm._FilterDatabase" localSheetId="5" hidden="1">'4.3.2. PRECIOS PAGAD PRODUCTOR'!$B$2:$G$2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7" l="1"/>
  <c r="N7" i="7"/>
  <c r="N8" i="7"/>
  <c r="N9" i="7"/>
  <c r="N10" i="7"/>
  <c r="N11" i="7"/>
  <c r="N12" i="7"/>
  <c r="N13" i="7"/>
  <c r="N14" i="7"/>
  <c r="N15" i="7"/>
  <c r="N5" i="7"/>
  <c r="I15" i="6" l="1"/>
  <c r="I14" i="6"/>
  <c r="I13" i="6"/>
  <c r="I12" i="6"/>
  <c r="I11" i="6"/>
  <c r="I10" i="6"/>
  <c r="I9" i="6"/>
  <c r="I8" i="6"/>
  <c r="I7" i="6"/>
  <c r="I6" i="6"/>
  <c r="I5" i="6"/>
  <c r="F28" i="9" l="1"/>
  <c r="F29" i="9"/>
  <c r="F30" i="9"/>
  <c r="F31" i="9"/>
  <c r="F32" i="9"/>
  <c r="F33" i="9"/>
  <c r="F34" i="9"/>
  <c r="F35" i="9"/>
  <c r="F36" i="9"/>
  <c r="F37" i="9"/>
  <c r="E28" i="9"/>
  <c r="E29" i="9"/>
  <c r="E30" i="9"/>
  <c r="E31" i="9"/>
  <c r="E32" i="9"/>
  <c r="E33" i="9"/>
  <c r="E34" i="9"/>
  <c r="E35" i="9"/>
  <c r="E36" i="9"/>
  <c r="E37" i="9"/>
  <c r="D28" i="9"/>
  <c r="D29" i="9"/>
  <c r="D30" i="9"/>
  <c r="D31" i="9"/>
  <c r="D32" i="9"/>
  <c r="D33" i="9"/>
  <c r="D34" i="9"/>
  <c r="D35" i="9"/>
  <c r="D36" i="9"/>
  <c r="D37" i="9"/>
  <c r="G37" i="9" s="1" a="1"/>
  <c r="G37" i="9" s="1"/>
  <c r="D27" i="9"/>
  <c r="E27" i="9"/>
  <c r="F27" i="9"/>
  <c r="C28" i="9"/>
  <c r="C29" i="9"/>
  <c r="C30" i="9"/>
  <c r="C31" i="9"/>
  <c r="C32" i="9"/>
  <c r="C33" i="9"/>
  <c r="C34" i="9"/>
  <c r="C35" i="9"/>
  <c r="C36" i="9"/>
  <c r="C37" i="9"/>
  <c r="C27" i="9"/>
  <c r="G36" i="9" a="1"/>
  <c r="G36" i="9" s="1"/>
  <c r="H7" i="8"/>
  <c r="H4" i="8"/>
  <c r="H5" i="8"/>
  <c r="H6" i="8"/>
  <c r="H8" i="8"/>
  <c r="H9" i="8"/>
  <c r="H10" i="8"/>
  <c r="H11" i="8"/>
  <c r="H12" i="8"/>
  <c r="H13" i="8"/>
  <c r="H3" i="8"/>
  <c r="G35" i="9" l="1" a="1"/>
  <c r="G35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34" i="9" a="1"/>
  <c r="G34" i="9" s="1"/>
  <c r="G27" i="9" a="1"/>
  <c r="G2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<sst xmlns="http://schemas.openxmlformats.org/spreadsheetml/2006/main" count="369" uniqueCount="165">
  <si>
    <t>Tabla 1. Organizaciones de la Agricultura Familiar (OAF) participantes de los encuentros territoriales en el municipio de Risaralda</t>
  </si>
  <si>
    <t>Nombre y sigla asociación</t>
  </si>
  <si>
    <t>Principales productos comercializados</t>
  </si>
  <si>
    <t>No. de familias asociadas</t>
  </si>
  <si>
    <t>Servicios que presta la OAF</t>
  </si>
  <si>
    <t>Asociación Agropecuaria San Joaquín - ASOAGRO SJ</t>
  </si>
  <si>
    <t>Cacao</t>
  </si>
  <si>
    <t>Producción y comercialización de cacao</t>
  </si>
  <si>
    <t>Asociación Productora Agropecuaria de Risaralda Caldas - ASOPROAGRO</t>
  </si>
  <si>
    <t>Plátano</t>
  </si>
  <si>
    <t>Producción y comercialización de plátano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</si>
  <si>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Risaralda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</si>
  <si>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</si>
  <si>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</si>
  <si>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</si>
  <si>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</si>
  <si>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</si>
  <si>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</si>
  <si>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</si>
  <si>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Arroba X 12,5 kg</t>
  </si>
  <si>
    <t>Intermediarios 100%</t>
  </si>
  <si>
    <t>No</t>
  </si>
  <si>
    <t>Contado</t>
  </si>
  <si>
    <t>Cabecera municipal 100%</t>
  </si>
  <si>
    <t>RacimoX 25 kg</t>
  </si>
  <si>
    <t>Mayoristas 80%
Intermediarios 20%</t>
  </si>
  <si>
    <t>Finca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</si>
  <si>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</si>
  <si>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Risaralda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</si>
  <si>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</si>
  <si>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</si>
  <si>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</si>
  <si>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</si>
  <si>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</si>
  <si>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Carnes 10 M</t>
  </si>
  <si>
    <t>Minorista</t>
  </si>
  <si>
    <t>Res kg en pie</t>
  </si>
  <si>
    <t>Cabecera municipal</t>
  </si>
  <si>
    <t>Productores municipio La Pintada 100%</t>
  </si>
  <si>
    <t>Cerdo kg en pie</t>
  </si>
  <si>
    <t>Quinchía Risaralda 100%</t>
  </si>
  <si>
    <t>Revueltería El Buen Precio</t>
  </si>
  <si>
    <t>Productores del municipio 100%</t>
  </si>
  <si>
    <t>Limón Tahití</t>
  </si>
  <si>
    <t>Revueltería El Gemelo</t>
  </si>
  <si>
    <t>Aguacate pepelillo</t>
  </si>
  <si>
    <t>Naranja valencia</t>
  </si>
  <si>
    <t>Autoservicio Merkatodo</t>
  </si>
  <si>
    <t>Supermercado</t>
  </si>
  <si>
    <t>Huevo</t>
  </si>
  <si>
    <t>Avícola CIPA - Pereira 100%</t>
  </si>
  <si>
    <t>Frutas y Verduras El Paketon</t>
  </si>
  <si>
    <t>Aguacate Choquette</t>
  </si>
  <si>
    <t>Veredas municipio Anserma 100%</t>
  </si>
  <si>
    <t>Cooperativa de Caficultures de Risaralda</t>
  </si>
  <si>
    <t>Intermediarios</t>
  </si>
  <si>
    <t>Café</t>
  </si>
  <si>
    <t>Freskitodo</t>
  </si>
  <si>
    <t>Panela</t>
  </si>
  <si>
    <t>Intermediarios Anserma Caldas 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</si>
  <si>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Risaralda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</si>
  <si>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</si>
  <si>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</si>
  <si>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</si>
  <si>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</si>
  <si>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</si>
  <si>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</si>
  <si>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kg en pie</t>
  </si>
  <si>
    <t>Semanal</t>
  </si>
  <si>
    <t>Crédito</t>
  </si>
  <si>
    <t>Cerrito - La Rochela - La Pintada</t>
  </si>
  <si>
    <t>Chinchiná-Planta sacrificio</t>
  </si>
  <si>
    <t>Racimo X 18 kg</t>
  </si>
  <si>
    <t>Local comerciante</t>
  </si>
  <si>
    <t>Local comerciante
  Plaza mercado Manizales</t>
  </si>
  <si>
    <t>Aguacate papelillo</t>
  </si>
  <si>
    <t>Kilogramo</t>
  </si>
  <si>
    <t>Naranja Valencia</t>
  </si>
  <si>
    <t>Cubeta X 30 unidades</t>
  </si>
  <si>
    <t>Supermercado cabecera municipal</t>
  </si>
  <si>
    <t>Frutas y Veruras El Paketòn</t>
  </si>
  <si>
    <t>Aguuacate choquette</t>
  </si>
  <si>
    <t>Cooperativa de Caficultores de Risaralda</t>
  </si>
  <si>
    <t>Bulto X 50 kg</t>
  </si>
  <si>
    <t>Diaria</t>
  </si>
  <si>
    <t>Cooperativa Risaralda</t>
  </si>
  <si>
    <t>Pacas X 24 kg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</si>
  <si>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</si>
  <si>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</si>
  <si>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</si>
  <si>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</si>
  <si>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</si>
  <si>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</si>
  <si>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</si>
  <si>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</si>
  <si>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</si>
  <si>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</si>
  <si>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</si>
  <si>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</si>
  <si>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06Qd-55</t>
  </si>
  <si>
    <t>Ganadería dp (res kg en pie)</t>
  </si>
  <si>
    <t>Ganadería dp (leche)</t>
  </si>
  <si>
    <t>Caneca X 12 lts</t>
  </si>
  <si>
    <t xml:space="preserve">Consumidor final </t>
  </si>
  <si>
    <t>Veredas vecinas 100%</t>
  </si>
  <si>
    <t>06Qds1-55</t>
  </si>
  <si>
    <t>Canastilla X 20 kg</t>
  </si>
  <si>
    <t xml:space="preserve">Risaralda </t>
  </si>
  <si>
    <t>Risaralda 100%</t>
  </si>
  <si>
    <t>Cacao sombrío</t>
  </si>
  <si>
    <t>Arroba X 12.5 kg</t>
  </si>
  <si>
    <t>Intermediarios
Risaralda</t>
  </si>
  <si>
    <t>80%
20%</t>
  </si>
  <si>
    <t>Caña Panelera</t>
  </si>
  <si>
    <t>Pacas X 20 kg</t>
  </si>
  <si>
    <t>Intemediarios
Minoristas</t>
  </si>
  <si>
    <t>08Qe-44</t>
  </si>
  <si>
    <t>Café sombrío</t>
  </si>
  <si>
    <t xml:space="preserve">Intermediarios </t>
  </si>
  <si>
    <t>Racimo 18 kg</t>
  </si>
  <si>
    <t>09Qes1-38</t>
  </si>
  <si>
    <t>Avicultura postura (huevo)</t>
  </si>
  <si>
    <t>Consumidor final
Mayorista</t>
  </si>
  <si>
    <t>30%
70%</t>
  </si>
  <si>
    <t>Risaralda 30%
Anserma 70%</t>
  </si>
  <si>
    <t>Porcicultura cría</t>
  </si>
  <si>
    <t>Cedo kg en pie</t>
  </si>
  <si>
    <t>linea</t>
  </si>
  <si>
    <t>ufh</t>
  </si>
  <si>
    <t>poligono</t>
  </si>
  <si>
    <t>corregimiento_vereda</t>
  </si>
  <si>
    <t>ganaderia_dp</t>
  </si>
  <si>
    <t>CHANGUI</t>
  </si>
  <si>
    <t>aguacate_papelillo</t>
  </si>
  <si>
    <t>ALTO DE ARAUCA</t>
  </si>
  <si>
    <t>cacao_sombrio</t>
  </si>
  <si>
    <t>cana_panelera</t>
  </si>
  <si>
    <t>MONTECRISTO</t>
  </si>
  <si>
    <t>limon_tahiti</t>
  </si>
  <si>
    <t>naranja_valencia</t>
  </si>
  <si>
    <t>cafe_sombrio</t>
  </si>
  <si>
    <t>LA ESPERANZA</t>
  </si>
  <si>
    <t>platano</t>
  </si>
  <si>
    <t>avicultura_postura</t>
  </si>
  <si>
    <t>LA ESMERALDA</t>
  </si>
  <si>
    <t>porcicultura_cria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</si>
  <si>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</si>
  <si>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</si>
  <si>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</si>
  <si>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</si>
  <si>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Pacas x 20 kg</t>
  </si>
  <si>
    <t xml:space="preserve">Línea productiva </t>
  </si>
  <si>
    <t>Promedio</t>
  </si>
  <si>
    <t>Verificar</t>
  </si>
  <si>
    <t>Cacao*</t>
  </si>
  <si>
    <t>Caña panelera</t>
  </si>
  <si>
    <t>Porcicultura (cerdo kg en pie)**</t>
  </si>
  <si>
    <t>Avicultura (huevo)</t>
  </si>
  <si>
    <t>Ganadería dp (res kg en pie)***</t>
  </si>
  <si>
    <t>Precio a escala municipal</t>
  </si>
  <si>
    <t>Precio a escala departamental</t>
  </si>
  <si>
    <t>Precios a escala nacional</t>
  </si>
  <si>
    <t>Precios gremios Fedecacao*, Pokolombia**, Fedegan***)</t>
  </si>
  <si>
    <t>Porcicultura (cerdo kg en pie)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</si>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</sst>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_-* #,##0_-;\-* #,##0_-;_-* &quot;-&quot;??_-;_-@_-"/>
    <numFmt numFmtId="170" formatCode="_-* #,##0.0_-;\-* #,##0.0_-;_-* &quot;-&quot;??_-;_-@_-"/>
    <numFmt numFmtId="171" formatCode="0.0%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8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8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6" fontId="11" fillId="0" borderId="0" xfId="1" applyNumberFormat="1" applyFont="1" applyBorder="1"/>
    <xf numFmtId="169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6" fontId="3" fillId="4" borderId="1" xfId="1" applyNumberFormat="1" applyFont="1" applyFill="1" applyBorder="1" applyAlignment="1">
      <alignment horizontal="center" vertical="center" wrapText="1"/>
    </xf>
    <xf numFmtId="166" fontId="0" fillId="0" borderId="0" xfId="0" applyNumberFormat="1"/>
    <xf numFmtId="170" fontId="4" fillId="4" borderId="3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/>
    </xf>
    <xf numFmtId="0" fontId="13" fillId="1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9" fillId="9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/>
    </xf>
    <xf numFmtId="166" fontId="4" fillId="0" borderId="8" xfId="1" applyNumberFormat="1" applyFont="1" applyBorder="1"/>
    <xf numFmtId="0" fontId="10" fillId="6" borderId="9" xfId="0" applyFont="1" applyFill="1" applyBorder="1" applyAlignment="1">
      <alignment horizontal="center"/>
    </xf>
    <xf numFmtId="0" fontId="12" fillId="9" borderId="1" xfId="0" applyFont="1" applyFill="1" applyBorder="1" applyAlignment="1">
      <alignment horizontal="left"/>
    </xf>
    <xf numFmtId="0" fontId="9" fillId="11" borderId="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left"/>
    </xf>
    <xf numFmtId="0" fontId="0" fillId="9" borderId="0" xfId="0" applyFill="1"/>
    <xf numFmtId="0" fontId="0" fillId="5" borderId="0" xfId="0" applyFill="1"/>
    <xf numFmtId="170" fontId="4" fillId="9" borderId="3" xfId="0" applyNumberFormat="1" applyFont="1" applyFill="1" applyBorder="1" applyAlignment="1">
      <alignment horizontal="center" vertical="center"/>
    </xf>
    <xf numFmtId="170" fontId="4" fillId="5" borderId="3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9" fontId="3" fillId="4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 wrapText="1"/>
    </xf>
    <xf numFmtId="171" fontId="4" fillId="0" borderId="1" xfId="8" applyNumberFormat="1" applyFont="1" applyBorder="1" applyAlignment="1"/>
    <xf numFmtId="164" fontId="3" fillId="0" borderId="1" xfId="0" applyNumberFormat="1" applyFont="1" applyBorder="1" applyAlignment="1">
      <alignment horizontal="right" vertical="center" wrapText="1"/>
    </xf>
    <xf numFmtId="164" fontId="3" fillId="3" borderId="1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 vertical="center"/>
    </xf>
    <xf numFmtId="171" fontId="4" fillId="13" borderId="1" xfId="8" applyNumberFormat="1" applyFont="1" applyFill="1" applyBorder="1" applyAlignment="1"/>
    <xf numFmtId="171" fontId="4" fillId="5" borderId="1" xfId="8" applyNumberFormat="1" applyFont="1" applyFill="1" applyBorder="1" applyAlignment="1"/>
    <xf numFmtId="43" fontId="4" fillId="0" borderId="1" xfId="9" applyFont="1" applyBorder="1"/>
    <xf numFmtId="43" fontId="4" fillId="13" borderId="1" xfId="9" applyFont="1" applyFill="1" applyBorder="1"/>
    <xf numFmtId="43" fontId="4" fillId="5" borderId="1" xfId="9" applyFont="1" applyFill="1" applyBorder="1"/>
    <xf numFmtId="0" fontId="7" fillId="0" borderId="2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 wrapText="1"/>
    </xf>
    <xf numFmtId="0" fontId="13" fillId="10" borderId="14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</cellXfs>
  <cellStyles count="10">
    <cellStyle name="Millares" xfId="9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SIPSA'!$B$27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SIPSA'!$A$28:$A$38</c:f>
              <c:strCache>
                <c:ptCount val="11"/>
                <c:pt idx="0">
                  <c:v>Naranja Valencia</c:v>
                </c:pt>
                <c:pt idx="1">
                  <c:v>Plátano</c:v>
                </c:pt>
                <c:pt idx="2">
                  <c:v>Limón Tahití</c:v>
                </c:pt>
                <c:pt idx="3">
                  <c:v>Caña panelera</c:v>
                </c:pt>
                <c:pt idx="4">
                  <c:v>Aguacate papelillo</c:v>
                </c:pt>
                <c:pt idx="5">
                  <c:v>Cacao</c:v>
                </c:pt>
                <c:pt idx="6">
                  <c:v>Café</c:v>
                </c:pt>
                <c:pt idx="7">
                  <c:v>Porcicultura (cerdo kg en pie)</c:v>
                </c:pt>
                <c:pt idx="8">
                  <c:v>Ganadería dp (res kg en pie)</c:v>
                </c:pt>
                <c:pt idx="9">
                  <c:v>Ganadería dp (leche)</c:v>
                </c:pt>
                <c:pt idx="10">
                  <c:v>Avicultura (huevo)</c:v>
                </c:pt>
              </c:strCache>
            </c:strRef>
          </c:cat>
          <c:val>
            <c:numRef>
              <c:f>'4.3.3. PRECIOS PROMEDIO SIPSA'!$B$28:$B$38</c:f>
              <c:numCache>
                <c:formatCode>_-"$"\ * #,##0_-;\-"$"\ * #,##0_-;_-"$"\ * "-"??_-;_-@_-</c:formatCode>
                <c:ptCount val="11"/>
                <c:pt idx="0">
                  <c:v>1417</c:v>
                </c:pt>
                <c:pt idx="1">
                  <c:v>1851</c:v>
                </c:pt>
                <c:pt idx="2">
                  <c:v>2079</c:v>
                </c:pt>
                <c:pt idx="3">
                  <c:v>3309</c:v>
                </c:pt>
                <c:pt idx="4">
                  <c:v>4765</c:v>
                </c:pt>
                <c:pt idx="5">
                  <c:v>8649</c:v>
                </c:pt>
                <c:pt idx="6">
                  <c:v>22159</c:v>
                </c:pt>
                <c:pt idx="7">
                  <c:v>7303</c:v>
                </c:pt>
                <c:pt idx="8">
                  <c:v>6277</c:v>
                </c:pt>
                <c:pt idx="9">
                  <c:v>1457</c:v>
                </c:pt>
                <c:pt idx="10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72-4703-87B6-3B0349BA6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74623824"/>
        <c:axId val="1874629264"/>
      </c:barChart>
      <c:catAx>
        <c:axId val="1874623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42738079615048113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74629264"/>
        <c:crosses val="autoZero"/>
        <c:auto val="1"/>
        <c:lblAlgn val="ctr"/>
        <c:lblOffset val="100"/>
        <c:noMultiLvlLbl val="0"/>
      </c:catAx>
      <c:valAx>
        <c:axId val="1874629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462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Risaralda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207349081364"/>
          <c:y val="0.18837962962962962"/>
          <c:w val="0.8552823709536308"/>
          <c:h val="0.5173900458306131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MAYOR'!$B$27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-4.7399605003291612</c:v>
                </c:pt>
                <c:pt idx="1">
                  <c:v>28.127159640635796</c:v>
                </c:pt>
                <c:pt idx="2">
                  <c:v>45.307443365695775</c:v>
                </c:pt>
                <c:pt idx="3">
                  <c:v>6.9042316258351946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9E-4A2B-9C1A-90FDA309833A}"/>
            </c:ext>
          </c:extLst>
        </c:ser>
        <c:ser>
          <c:idx val="1"/>
          <c:order val="1"/>
          <c:tx>
            <c:strRef>
              <c:f>'4.3.4. VARIACION $ PLAZAS MAYOR'!$B$28</c:f>
              <c:strCache>
                <c:ptCount val="1"/>
                <c:pt idx="0">
                  <c:v>Naranja Valencia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1.2927054478301159</c:v>
                </c:pt>
                <c:pt idx="1">
                  <c:v>15.405651777575201</c:v>
                </c:pt>
                <c:pt idx="2">
                  <c:v>37.361769352290679</c:v>
                </c:pt>
                <c:pt idx="3">
                  <c:v>9.3156986774008033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9E-4A2B-9C1A-90FDA309833A}"/>
            </c:ext>
          </c:extLst>
        </c:ser>
        <c:ser>
          <c:idx val="2"/>
          <c:order val="2"/>
          <c:tx>
            <c:strRef>
              <c:f>'4.3.4. VARIACION $ PLAZAS MAYOR'!$B$29</c:f>
              <c:strCache>
                <c:ptCount val="1"/>
                <c:pt idx="0">
                  <c:v>Aguacate papelillo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3.6985923268009913</c:v>
                </c:pt>
                <c:pt idx="1">
                  <c:v>12.962470055895665</c:v>
                </c:pt>
                <c:pt idx="2">
                  <c:v>31.57398680490104</c:v>
                </c:pt>
                <c:pt idx="3">
                  <c:v>18.499283667621768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9E-4A2B-9C1A-90FDA309833A}"/>
            </c:ext>
          </c:extLst>
        </c:ser>
        <c:ser>
          <c:idx val="3"/>
          <c:order val="3"/>
          <c:tx>
            <c:strRef>
              <c:f>'4.3.4. VARIACION $ PLAZAS MAYOR'!$B$30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9E-4A2B-9C1A-90FDA309833A}"/>
            </c:ext>
          </c:extLst>
        </c:ser>
        <c:ser>
          <c:idx val="4"/>
          <c:order val="4"/>
          <c:tx>
            <c:strRef>
              <c:f>'4.3.4. VARIACION $ PLAZAS MAYOR'!$B$31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10.419176102144064</c:v>
                </c:pt>
                <c:pt idx="1">
                  <c:v>-2.3780953419875601</c:v>
                </c:pt>
                <c:pt idx="2">
                  <c:v>41.451558833389214</c:v>
                </c:pt>
                <c:pt idx="3">
                  <c:v>28.925228107595672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9E-4A2B-9C1A-90FDA309833A}"/>
            </c:ext>
          </c:extLst>
        </c:ser>
        <c:ser>
          <c:idx val="5"/>
          <c:order val="5"/>
          <c:tx>
            <c:strRef>
              <c:f>'4.3.4. VARIACION $ PLAZAS MAYOR'!$B$32</c:f>
              <c:strCache>
                <c:ptCount val="1"/>
                <c:pt idx="0">
                  <c:v>Caña panelera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34.281903068030232</c:v>
                </c:pt>
                <c:pt idx="1">
                  <c:v>17.54966887417217</c:v>
                </c:pt>
                <c:pt idx="2">
                  <c:v>5.1549295774647987</c:v>
                </c:pt>
                <c:pt idx="3">
                  <c:v>6.9649075810340264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9E-4A2B-9C1A-90FDA309833A}"/>
            </c:ext>
          </c:extLst>
        </c:ser>
        <c:ser>
          <c:idx val="6"/>
          <c:order val="6"/>
          <c:tx>
            <c:strRef>
              <c:f>'4.3.4. VARIACION $ PLAZAS MAYOR'!$B$33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-8.2543978349120408</c:v>
                </c:pt>
                <c:pt idx="1">
                  <c:v>-10.840707964601776</c:v>
                </c:pt>
                <c:pt idx="2">
                  <c:v>92.059553349875927</c:v>
                </c:pt>
                <c:pt idx="3">
                  <c:v>24.504737295434964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F9E-4A2B-9C1A-90FDA309833A}"/>
            </c:ext>
          </c:extLst>
        </c:ser>
        <c:ser>
          <c:idx val="7"/>
          <c:order val="7"/>
          <c:tx>
            <c:strRef>
              <c:f>'4.3.4. VARIACION $ PLAZAS MAYOR'!$B$34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F9E-4A2B-9C1A-90FDA3098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4618384"/>
        <c:axId val="1874626000"/>
      </c:lineChart>
      <c:catAx>
        <c:axId val="187461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74626000"/>
        <c:crosses val="autoZero"/>
        <c:auto val="1"/>
        <c:lblAlgn val="ctr"/>
        <c:lblOffset val="100"/>
        <c:noMultiLvlLbl val="0"/>
      </c:catAx>
      <c:valAx>
        <c:axId val="187462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461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6666666666666666E-2"/>
          <c:y val="0.76132534417276665"/>
          <c:w val="0.96944444444444444"/>
          <c:h val="0.210896858612243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125730</xdr:colOff>
      <xdr:row>17</xdr:row>
      <xdr:rowOff>53340</xdr:rowOff>
    </xdr:from>
    <xdr:to>
      <xdr:col>9</xdr:col>
      <xdr:colOff>419100</xdr:colOff>
      <xdr:row>45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4352779-0BC2-46D0-9DE0-D5905698A7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825498</xdr:colOff>
      <xdr:row>1</xdr:row>
      <xdr:rowOff>33867</xdr:rowOff>
    </xdr:from>
    <xdr:to>
      <xdr:col>15</xdr:col>
      <xdr:colOff>93133</xdr:colOff>
      <xdr:row>24</xdr:row>
      <xdr:rowOff>148167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6"/>
  <sheetViews>
    <sheetView topLeftCell="B1" workbookViewId="0">
      <selection activeCell="C10" sqref="C10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53" t="s">
        <v>0</v>
      </c>
      <c r="C3" s="53"/>
      <c r="D3" s="53"/>
      <c r="E3" s="53"/>
    </row>
    <row r="4" spans="2:5" ht="39.6">
      <c r="B4" s="22" t="s">
        <v>1</v>
      </c>
      <c r="C4" s="22" t="s">
        <v>2</v>
      </c>
      <c r="D4" s="22" t="s">
        <v>3</v>
      </c>
      <c r="E4" s="22" t="s">
        <v>4</v>
      </c>
    </row>
    <row r="5" spans="2:5" ht="26.45">
      <c r="B5" s="23" t="s">
        <v>5</v>
      </c>
      <c r="C5" s="23" t="s">
        <v>6</v>
      </c>
      <c r="D5" s="23">
        <v>29</v>
      </c>
      <c r="E5" s="23" t="s">
        <v>7</v>
      </c>
    </row>
    <row r="6" spans="2:5" ht="22.9">
      <c r="B6" s="9" t="s">
        <v>8</v>
      </c>
      <c r="C6" s="9" t="s">
        <v>9</v>
      </c>
      <c r="D6" s="9">
        <v>40</v>
      </c>
      <c r="E6" s="8" t="s">
        <v>10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8"/>
  <sheetViews>
    <sheetView workbookViewId="0">
      <selection activeCell="A4" sqref="A4:G7"/>
    </sheetView>
  </sheetViews>
  <sheetFormatPr defaultColWidth="11.42578125" defaultRowHeight="13.9"/>
  <cols>
    <col min="1" max="1" width="36.140625" customWidth="1"/>
    <col min="2" max="2" width="13.7109375" customWidth="1"/>
    <col min="3" max="3" width="14.85546875" customWidth="1"/>
    <col min="4" max="4" width="18.42578125" customWidth="1"/>
    <col min="6" max="6" width="9" customWidth="1"/>
    <col min="7" max="7" width="18.140625" customWidth="1"/>
  </cols>
  <sheetData>
    <row r="3" spans="1:7">
      <c r="A3" s="55" t="s">
        <v>11</v>
      </c>
      <c r="B3" s="55"/>
      <c r="C3" s="55"/>
      <c r="D3" s="55"/>
      <c r="E3" s="55"/>
      <c r="F3" s="55"/>
      <c r="G3" s="55"/>
    </row>
    <row r="4" spans="1:7" ht="38.450000000000003" customHeight="1">
      <c r="A4" s="56" t="s">
        <v>1</v>
      </c>
      <c r="B4" s="56" t="s">
        <v>12</v>
      </c>
      <c r="C4" s="56" t="s">
        <v>13</v>
      </c>
      <c r="D4" s="22" t="s">
        <v>14</v>
      </c>
      <c r="E4" s="56" t="s">
        <v>15</v>
      </c>
      <c r="F4" s="56" t="s">
        <v>16</v>
      </c>
      <c r="G4" s="22" t="s">
        <v>17</v>
      </c>
    </row>
    <row r="5" spans="1:7">
      <c r="A5" s="56"/>
      <c r="B5" s="56"/>
      <c r="C5" s="56"/>
      <c r="D5" s="22" t="s">
        <v>18</v>
      </c>
      <c r="E5" s="56"/>
      <c r="F5" s="56"/>
      <c r="G5" s="22" t="s">
        <v>18</v>
      </c>
    </row>
    <row r="6" spans="1:7" ht="26.45">
      <c r="A6" s="24" t="s">
        <v>5</v>
      </c>
      <c r="B6" s="24" t="s">
        <v>6</v>
      </c>
      <c r="C6" s="24" t="s">
        <v>19</v>
      </c>
      <c r="D6" s="24" t="s">
        <v>20</v>
      </c>
      <c r="E6" s="24" t="s">
        <v>21</v>
      </c>
      <c r="F6" s="24" t="s">
        <v>22</v>
      </c>
      <c r="G6" s="24" t="s">
        <v>23</v>
      </c>
    </row>
    <row r="7" spans="1:7" ht="26.45">
      <c r="A7" s="24" t="s">
        <v>8</v>
      </c>
      <c r="B7" s="24" t="s">
        <v>9</v>
      </c>
      <c r="C7" s="24" t="s">
        <v>24</v>
      </c>
      <c r="D7" s="24" t="s">
        <v>25</v>
      </c>
      <c r="E7" s="24" t="s">
        <v>21</v>
      </c>
      <c r="F7" s="24" t="s">
        <v>22</v>
      </c>
      <c r="G7" s="24" t="s">
        <v>26</v>
      </c>
    </row>
    <row r="8" spans="1:7">
      <c r="A8" s="54" t="s">
        <v>27</v>
      </c>
      <c r="B8" s="54"/>
      <c r="C8" s="54"/>
      <c r="D8" s="54"/>
      <c r="E8" s="54"/>
      <c r="F8" s="54"/>
      <c r="G8" s="54"/>
    </row>
  </sheetData>
  <mergeCells count="7">
    <mergeCell ref="A8:G8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7"/>
  <sheetViews>
    <sheetView topLeftCell="A4" workbookViewId="0">
      <selection activeCell="F23" sqref="F23"/>
    </sheetView>
  </sheetViews>
  <sheetFormatPr defaultColWidth="11.42578125" defaultRowHeight="13.9"/>
  <cols>
    <col min="2" max="2" width="29.42578125" customWidth="1"/>
    <col min="3" max="3" width="15.28515625" customWidth="1"/>
    <col min="4" max="4" width="21.140625" customWidth="1"/>
    <col min="5" max="5" width="16.28515625" customWidth="1"/>
    <col min="6" max="6" width="29.140625" customWidth="1"/>
  </cols>
  <sheetData>
    <row r="4" spans="2:6">
      <c r="B4" s="55" t="s">
        <v>28</v>
      </c>
      <c r="C4" s="55"/>
      <c r="D4" s="55"/>
      <c r="E4" s="55"/>
      <c r="F4" s="55"/>
    </row>
    <row r="5" spans="2:6" ht="36">
      <c r="B5" s="40" t="s">
        <v>29</v>
      </c>
      <c r="C5" s="40" t="s">
        <v>30</v>
      </c>
      <c r="D5" s="40" t="s">
        <v>31</v>
      </c>
      <c r="E5" s="40" t="s">
        <v>32</v>
      </c>
      <c r="F5" s="40" t="s">
        <v>33</v>
      </c>
    </row>
    <row r="6" spans="2:6" ht="14.45" customHeight="1">
      <c r="B6" s="57" t="s">
        <v>34</v>
      </c>
      <c r="C6" s="57" t="s">
        <v>35</v>
      </c>
      <c r="D6" s="11" t="s">
        <v>36</v>
      </c>
      <c r="E6" s="57" t="s">
        <v>37</v>
      </c>
      <c r="F6" s="11" t="s">
        <v>38</v>
      </c>
    </row>
    <row r="7" spans="2:6" ht="14.45" customHeight="1">
      <c r="B7" s="58"/>
      <c r="C7" s="58"/>
      <c r="D7" s="11" t="s">
        <v>39</v>
      </c>
      <c r="E7" s="58"/>
      <c r="F7" s="11" t="s">
        <v>40</v>
      </c>
    </row>
    <row r="8" spans="2:6" ht="14.45" customHeight="1">
      <c r="B8" s="57" t="s">
        <v>41</v>
      </c>
      <c r="C8" s="57" t="s">
        <v>35</v>
      </c>
      <c r="D8" s="11" t="s">
        <v>9</v>
      </c>
      <c r="E8" s="57" t="s">
        <v>37</v>
      </c>
      <c r="F8" s="57" t="s">
        <v>42</v>
      </c>
    </row>
    <row r="9" spans="2:6" ht="14.45" customHeight="1">
      <c r="B9" s="58"/>
      <c r="C9" s="58"/>
      <c r="D9" s="11" t="s">
        <v>43</v>
      </c>
      <c r="E9" s="58"/>
      <c r="F9" s="58"/>
    </row>
    <row r="10" spans="2:6" ht="14.45" customHeight="1">
      <c r="B10" s="57" t="s">
        <v>44</v>
      </c>
      <c r="C10" s="57" t="s">
        <v>35</v>
      </c>
      <c r="D10" s="11" t="s">
        <v>45</v>
      </c>
      <c r="E10" s="57" t="s">
        <v>37</v>
      </c>
      <c r="F10" s="57" t="s">
        <v>42</v>
      </c>
    </row>
    <row r="11" spans="2:6" ht="14.45" customHeight="1">
      <c r="B11" s="58"/>
      <c r="C11" s="58"/>
      <c r="D11" s="11" t="s">
        <v>46</v>
      </c>
      <c r="E11" s="58"/>
      <c r="F11" s="58"/>
    </row>
    <row r="12" spans="2:6" ht="14.45" customHeight="1">
      <c r="B12" s="11" t="s">
        <v>47</v>
      </c>
      <c r="C12" s="11" t="s">
        <v>48</v>
      </c>
      <c r="D12" s="11" t="s">
        <v>49</v>
      </c>
      <c r="E12" s="11" t="s">
        <v>37</v>
      </c>
      <c r="F12" s="11" t="s">
        <v>50</v>
      </c>
    </row>
    <row r="13" spans="2:6" ht="14.45" customHeight="1">
      <c r="B13" s="11" t="s">
        <v>51</v>
      </c>
      <c r="C13" s="11" t="s">
        <v>35</v>
      </c>
      <c r="D13" s="11" t="s">
        <v>52</v>
      </c>
      <c r="E13" s="11" t="s">
        <v>37</v>
      </c>
      <c r="F13" s="11" t="s">
        <v>53</v>
      </c>
    </row>
    <row r="14" spans="2:6">
      <c r="B14" s="57" t="s">
        <v>54</v>
      </c>
      <c r="C14" s="57" t="s">
        <v>55</v>
      </c>
      <c r="D14" s="11" t="s">
        <v>56</v>
      </c>
      <c r="E14" s="57" t="s">
        <v>37</v>
      </c>
      <c r="F14" s="57" t="s">
        <v>42</v>
      </c>
    </row>
    <row r="15" spans="2:6" ht="11.45" customHeight="1">
      <c r="B15" s="58"/>
      <c r="C15" s="58"/>
      <c r="D15" s="11" t="s">
        <v>6</v>
      </c>
      <c r="E15" s="58"/>
      <c r="F15" s="58"/>
    </row>
    <row r="16" spans="2:6" ht="14.45" customHeight="1">
      <c r="B16" s="11" t="s">
        <v>57</v>
      </c>
      <c r="C16" s="11" t="s">
        <v>35</v>
      </c>
      <c r="D16" s="11" t="s">
        <v>58</v>
      </c>
      <c r="E16" s="11" t="s">
        <v>37</v>
      </c>
      <c r="F16" s="11" t="s">
        <v>59</v>
      </c>
    </row>
    <row r="17" spans="2:6">
      <c r="B17" s="54" t="s">
        <v>27</v>
      </c>
      <c r="C17" s="54"/>
      <c r="D17" s="54"/>
      <c r="E17" s="54"/>
      <c r="F17" s="54"/>
    </row>
  </sheetData>
  <mergeCells count="17">
    <mergeCell ref="E10:E11"/>
    <mergeCell ref="F8:F9"/>
    <mergeCell ref="F10:F11"/>
    <mergeCell ref="B17:F17"/>
    <mergeCell ref="B4:F4"/>
    <mergeCell ref="B6:B7"/>
    <mergeCell ref="B8:B9"/>
    <mergeCell ref="C8:C9"/>
    <mergeCell ref="C6:C7"/>
    <mergeCell ref="B10:B11"/>
    <mergeCell ref="C10:C11"/>
    <mergeCell ref="E6:E7"/>
    <mergeCell ref="E8:E9"/>
    <mergeCell ref="E14:E15"/>
    <mergeCell ref="F14:F15"/>
    <mergeCell ref="B14:B15"/>
    <mergeCell ref="C14:C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7"/>
  <sheetViews>
    <sheetView zoomScale="77" zoomScaleNormal="77" workbookViewId="0">
      <selection activeCell="C19" sqref="C19"/>
    </sheetView>
  </sheetViews>
  <sheetFormatPr defaultColWidth="11.42578125" defaultRowHeight="13.9"/>
  <cols>
    <col min="2" max="2" width="36.140625" customWidth="1"/>
    <col min="3" max="3" width="16.42578125" customWidth="1"/>
    <col min="4" max="4" width="18.7109375" customWidth="1"/>
    <col min="5" max="5" width="11.140625" customWidth="1"/>
    <col min="7" max="7" width="35.140625" customWidth="1"/>
  </cols>
  <sheetData>
    <row r="4" spans="2:7">
      <c r="B4" s="59" t="s">
        <v>60</v>
      </c>
      <c r="C4" s="59"/>
      <c r="D4" s="59"/>
      <c r="E4" s="59"/>
      <c r="F4" s="59"/>
      <c r="G4" s="59"/>
    </row>
    <row r="5" spans="2:7" ht="26.45">
      <c r="B5" s="22" t="s">
        <v>61</v>
      </c>
      <c r="C5" s="22" t="s">
        <v>62</v>
      </c>
      <c r="D5" s="22" t="s">
        <v>63</v>
      </c>
      <c r="E5" s="22" t="s">
        <v>64</v>
      </c>
      <c r="F5" s="22" t="s">
        <v>65</v>
      </c>
      <c r="G5" s="22" t="s">
        <v>66</v>
      </c>
    </row>
    <row r="6" spans="2:7">
      <c r="B6" s="60" t="s">
        <v>34</v>
      </c>
      <c r="C6" s="1" t="s">
        <v>36</v>
      </c>
      <c r="D6" s="1" t="s">
        <v>67</v>
      </c>
      <c r="E6" s="1" t="s">
        <v>68</v>
      </c>
      <c r="F6" s="1" t="s">
        <v>69</v>
      </c>
      <c r="G6" s="1" t="s">
        <v>70</v>
      </c>
    </row>
    <row r="7" spans="2:7">
      <c r="B7" s="61"/>
      <c r="C7" s="1" t="s">
        <v>39</v>
      </c>
      <c r="D7" s="1" t="s">
        <v>67</v>
      </c>
      <c r="E7" s="1" t="s">
        <v>68</v>
      </c>
      <c r="F7" s="1" t="s">
        <v>69</v>
      </c>
      <c r="G7" s="1" t="s">
        <v>71</v>
      </c>
    </row>
    <row r="8" spans="2:7">
      <c r="B8" s="62" t="s">
        <v>41</v>
      </c>
      <c r="C8" s="25" t="s">
        <v>9</v>
      </c>
      <c r="D8" s="25" t="s">
        <v>72</v>
      </c>
      <c r="E8" s="25" t="s">
        <v>68</v>
      </c>
      <c r="F8" s="25" t="s">
        <v>69</v>
      </c>
      <c r="G8" s="25" t="s">
        <v>73</v>
      </c>
    </row>
    <row r="9" spans="2:7" ht="22.9">
      <c r="B9" s="63"/>
      <c r="C9" s="8" t="s">
        <v>43</v>
      </c>
      <c r="D9" s="8" t="s">
        <v>19</v>
      </c>
      <c r="E9" s="8" t="s">
        <v>68</v>
      </c>
      <c r="F9" s="8" t="s">
        <v>69</v>
      </c>
      <c r="G9" s="9" t="s">
        <v>74</v>
      </c>
    </row>
    <row r="10" spans="2:7" ht="13.15" customHeight="1">
      <c r="B10" s="62" t="s">
        <v>44</v>
      </c>
      <c r="C10" s="25" t="s">
        <v>75</v>
      </c>
      <c r="D10" s="25" t="s">
        <v>76</v>
      </c>
      <c r="E10" s="25" t="s">
        <v>68</v>
      </c>
      <c r="F10" s="25" t="s">
        <v>22</v>
      </c>
      <c r="G10" s="25" t="s">
        <v>73</v>
      </c>
    </row>
    <row r="11" spans="2:7" ht="13.15" customHeight="1">
      <c r="B11" s="63"/>
      <c r="C11" s="25" t="s">
        <v>77</v>
      </c>
      <c r="D11" s="25" t="s">
        <v>19</v>
      </c>
      <c r="E11" s="25" t="s">
        <v>68</v>
      </c>
      <c r="F11" s="25" t="s">
        <v>69</v>
      </c>
      <c r="G11" s="25" t="s">
        <v>73</v>
      </c>
    </row>
    <row r="12" spans="2:7">
      <c r="B12" s="8" t="s">
        <v>47</v>
      </c>
      <c r="C12" s="25" t="s">
        <v>49</v>
      </c>
      <c r="D12" s="25" t="s">
        <v>78</v>
      </c>
      <c r="E12" s="25" t="s">
        <v>68</v>
      </c>
      <c r="F12" s="25" t="s">
        <v>69</v>
      </c>
      <c r="G12" s="25" t="s">
        <v>79</v>
      </c>
    </row>
    <row r="13" spans="2:7">
      <c r="B13" s="42" t="s">
        <v>80</v>
      </c>
      <c r="C13" s="25" t="s">
        <v>81</v>
      </c>
      <c r="D13" s="25" t="s">
        <v>76</v>
      </c>
      <c r="E13" s="25" t="s">
        <v>68</v>
      </c>
      <c r="F13" s="25" t="s">
        <v>22</v>
      </c>
      <c r="G13" s="25" t="s">
        <v>73</v>
      </c>
    </row>
    <row r="14" spans="2:7">
      <c r="B14" s="62" t="s">
        <v>82</v>
      </c>
      <c r="C14" s="25" t="s">
        <v>56</v>
      </c>
      <c r="D14" s="25" t="s">
        <v>83</v>
      </c>
      <c r="E14" s="25" t="s">
        <v>84</v>
      </c>
      <c r="F14" s="25" t="s">
        <v>22</v>
      </c>
      <c r="G14" s="25" t="s">
        <v>85</v>
      </c>
    </row>
    <row r="15" spans="2:7">
      <c r="B15" s="63"/>
      <c r="C15" s="25" t="s">
        <v>6</v>
      </c>
      <c r="D15" s="25" t="s">
        <v>19</v>
      </c>
      <c r="E15" s="25" t="s">
        <v>84</v>
      </c>
      <c r="F15" s="25" t="s">
        <v>22</v>
      </c>
      <c r="G15" s="25" t="s">
        <v>85</v>
      </c>
    </row>
    <row r="16" spans="2:7">
      <c r="B16" s="8" t="s">
        <v>57</v>
      </c>
      <c r="C16" s="25" t="s">
        <v>58</v>
      </c>
      <c r="D16" s="25" t="s">
        <v>86</v>
      </c>
      <c r="E16" s="25" t="s">
        <v>68</v>
      </c>
      <c r="F16" s="25" t="s">
        <v>22</v>
      </c>
      <c r="G16" s="25" t="s">
        <v>73</v>
      </c>
    </row>
    <row r="17" spans="2:7">
      <c r="B17" s="59" t="s">
        <v>27</v>
      </c>
      <c r="C17" s="59"/>
      <c r="D17" s="59"/>
      <c r="E17" s="59"/>
      <c r="F17" s="59"/>
      <c r="G17" s="59"/>
    </row>
  </sheetData>
  <mergeCells count="6">
    <mergeCell ref="B4:G4"/>
    <mergeCell ref="B17:G17"/>
    <mergeCell ref="B6:B7"/>
    <mergeCell ref="B8:B9"/>
    <mergeCell ref="B10:B11"/>
    <mergeCell ref="B14:B15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0"/>
  <sheetViews>
    <sheetView tabSelected="1" topLeftCell="A11" zoomScaleNormal="100" workbookViewId="0">
      <selection activeCell="A29" sqref="A29"/>
    </sheetView>
  </sheetViews>
  <sheetFormatPr defaultColWidth="11.42578125" defaultRowHeight="13.9"/>
  <cols>
    <col min="1" max="1" width="8.85546875" customWidth="1"/>
    <col min="2" max="2" width="17.5703125" customWidth="1"/>
    <col min="3" max="3" width="26.140625" customWidth="1"/>
    <col min="4" max="4" width="17.42578125" customWidth="1"/>
    <col min="5" max="5" width="8.42578125" customWidth="1"/>
    <col min="6" max="6" width="13.42578125" customWidth="1"/>
    <col min="7" max="7" width="10.28515625" customWidth="1"/>
    <col min="8" max="8" width="9.5703125" customWidth="1"/>
    <col min="9" max="9" width="10.85546875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59" t="s">
        <v>87</v>
      </c>
      <c r="B2" s="59"/>
      <c r="C2" s="59"/>
      <c r="D2" s="59"/>
      <c r="E2" s="59"/>
      <c r="F2" s="59"/>
      <c r="G2" s="59"/>
      <c r="H2" s="59"/>
    </row>
    <row r="3" spans="1:9" ht="33.6" customHeight="1">
      <c r="A3" s="64" t="s">
        <v>88</v>
      </c>
      <c r="B3" s="64" t="s">
        <v>89</v>
      </c>
      <c r="C3" s="64" t="s">
        <v>90</v>
      </c>
      <c r="D3" s="64" t="s">
        <v>91</v>
      </c>
      <c r="E3" s="64"/>
      <c r="F3" s="64" t="s">
        <v>17</v>
      </c>
      <c r="G3" s="40" t="s">
        <v>92</v>
      </c>
      <c r="H3" s="40" t="s">
        <v>93</v>
      </c>
      <c r="I3" s="40" t="s">
        <v>94</v>
      </c>
    </row>
    <row r="4" spans="1:9">
      <c r="A4" s="64"/>
      <c r="B4" s="64"/>
      <c r="C4" s="64"/>
      <c r="D4" s="40" t="s">
        <v>95</v>
      </c>
      <c r="E4" s="40" t="s">
        <v>96</v>
      </c>
      <c r="F4" s="64"/>
      <c r="G4" s="40" t="s">
        <v>97</v>
      </c>
      <c r="H4" s="40" t="s">
        <v>97</v>
      </c>
      <c r="I4" s="43" t="s">
        <v>98</v>
      </c>
    </row>
    <row r="5" spans="1:9" ht="22.9">
      <c r="A5" s="65" t="s">
        <v>99</v>
      </c>
      <c r="B5" s="11" t="s">
        <v>100</v>
      </c>
      <c r="C5" s="11" t="s">
        <v>36</v>
      </c>
      <c r="D5" s="11" t="s">
        <v>55</v>
      </c>
      <c r="E5" s="38">
        <v>1</v>
      </c>
      <c r="F5" s="11" t="s">
        <v>26</v>
      </c>
      <c r="G5" s="18">
        <v>0</v>
      </c>
      <c r="H5" s="18">
        <v>6800</v>
      </c>
      <c r="I5" s="44">
        <f>G5/H5</f>
        <v>0</v>
      </c>
    </row>
    <row r="6" spans="1:9" ht="22.9">
      <c r="A6" s="66"/>
      <c r="B6" s="11" t="s">
        <v>101</v>
      </c>
      <c r="C6" s="11" t="s">
        <v>102</v>
      </c>
      <c r="D6" s="11" t="s">
        <v>103</v>
      </c>
      <c r="E6" s="38">
        <v>1</v>
      </c>
      <c r="F6" s="11" t="s">
        <v>104</v>
      </c>
      <c r="G6" s="18">
        <v>330</v>
      </c>
      <c r="H6" s="18">
        <v>1800</v>
      </c>
      <c r="I6" s="44">
        <f t="shared" ref="I6:I15" si="0">G6/H6</f>
        <v>0.18333333333333332</v>
      </c>
    </row>
    <row r="7" spans="1:9" ht="15" customHeight="1">
      <c r="A7" s="65" t="s">
        <v>105</v>
      </c>
      <c r="B7" s="11" t="s">
        <v>75</v>
      </c>
      <c r="C7" s="11" t="s">
        <v>106</v>
      </c>
      <c r="D7" s="11" t="s">
        <v>107</v>
      </c>
      <c r="E7" s="38">
        <v>1</v>
      </c>
      <c r="F7" s="11" t="s">
        <v>108</v>
      </c>
      <c r="G7" s="18">
        <v>200</v>
      </c>
      <c r="H7" s="18">
        <v>4000</v>
      </c>
      <c r="I7" s="44">
        <f t="shared" si="0"/>
        <v>0.05</v>
      </c>
    </row>
    <row r="8" spans="1:9" ht="22.9">
      <c r="A8" s="67"/>
      <c r="B8" s="11" t="s">
        <v>109</v>
      </c>
      <c r="C8" s="11" t="s">
        <v>110</v>
      </c>
      <c r="D8" s="11" t="s">
        <v>111</v>
      </c>
      <c r="E8" s="11" t="s">
        <v>112</v>
      </c>
      <c r="F8" s="11" t="s">
        <v>108</v>
      </c>
      <c r="G8" s="18">
        <v>480</v>
      </c>
      <c r="H8" s="18">
        <v>29000</v>
      </c>
      <c r="I8" s="49">
        <f t="shared" si="0"/>
        <v>1.6551724137931035E-2</v>
      </c>
    </row>
    <row r="9" spans="1:9" ht="22.9">
      <c r="A9" s="67"/>
      <c r="B9" s="11" t="s">
        <v>113</v>
      </c>
      <c r="C9" s="11" t="s">
        <v>114</v>
      </c>
      <c r="D9" s="11" t="s">
        <v>115</v>
      </c>
      <c r="E9" s="11" t="s">
        <v>112</v>
      </c>
      <c r="F9" s="11" t="s">
        <v>108</v>
      </c>
      <c r="G9" s="18">
        <v>100</v>
      </c>
      <c r="H9" s="18">
        <v>5000</v>
      </c>
      <c r="I9" s="44">
        <f t="shared" si="0"/>
        <v>0.02</v>
      </c>
    </row>
    <row r="10" spans="1:9">
      <c r="A10" s="67"/>
      <c r="B10" s="11" t="s">
        <v>43</v>
      </c>
      <c r="C10" s="11" t="s">
        <v>110</v>
      </c>
      <c r="D10" s="11" t="s">
        <v>107</v>
      </c>
      <c r="E10" s="38">
        <v>1</v>
      </c>
      <c r="F10" s="11" t="s">
        <v>108</v>
      </c>
      <c r="G10" s="18">
        <v>240</v>
      </c>
      <c r="H10" s="18">
        <v>1400</v>
      </c>
      <c r="I10" s="44">
        <f t="shared" si="0"/>
        <v>0.17142857142857143</v>
      </c>
    </row>
    <row r="11" spans="1:9">
      <c r="A11" s="66"/>
      <c r="B11" s="11" t="s">
        <v>46</v>
      </c>
      <c r="C11" s="11" t="s">
        <v>110</v>
      </c>
      <c r="D11" s="11" t="s">
        <v>107</v>
      </c>
      <c r="E11" s="38">
        <v>1</v>
      </c>
      <c r="F11" s="11" t="s">
        <v>108</v>
      </c>
      <c r="G11" s="18">
        <v>240</v>
      </c>
      <c r="H11" s="18">
        <v>1200</v>
      </c>
      <c r="I11" s="48">
        <f t="shared" si="0"/>
        <v>0.2</v>
      </c>
    </row>
    <row r="12" spans="1:9" ht="15" customHeight="1">
      <c r="A12" s="65" t="s">
        <v>116</v>
      </c>
      <c r="B12" s="11" t="s">
        <v>117</v>
      </c>
      <c r="C12" s="11" t="s">
        <v>110</v>
      </c>
      <c r="D12" s="11" t="s">
        <v>118</v>
      </c>
      <c r="E12" s="38">
        <v>1</v>
      </c>
      <c r="F12" s="11" t="s">
        <v>108</v>
      </c>
      <c r="G12" s="18">
        <v>55</v>
      </c>
      <c r="H12" s="18">
        <v>17700</v>
      </c>
      <c r="I12" s="49">
        <f t="shared" si="0"/>
        <v>3.1073446327683617E-3</v>
      </c>
    </row>
    <row r="13" spans="1:9">
      <c r="A13" s="66"/>
      <c r="B13" s="11" t="s">
        <v>9</v>
      </c>
      <c r="C13" s="11" t="s">
        <v>119</v>
      </c>
      <c r="D13" s="11" t="s">
        <v>107</v>
      </c>
      <c r="E13" s="38">
        <v>1</v>
      </c>
      <c r="F13" s="11" t="s">
        <v>108</v>
      </c>
      <c r="G13" s="18">
        <v>270</v>
      </c>
      <c r="H13" s="18">
        <v>1300</v>
      </c>
      <c r="I13" s="48">
        <f t="shared" si="0"/>
        <v>0.2076923076923077</v>
      </c>
    </row>
    <row r="14" spans="1:9" ht="29.25" customHeight="1">
      <c r="A14" s="65" t="s">
        <v>120</v>
      </c>
      <c r="B14" s="11" t="s">
        <v>121</v>
      </c>
      <c r="C14" s="11" t="s">
        <v>78</v>
      </c>
      <c r="D14" s="11" t="s">
        <v>122</v>
      </c>
      <c r="E14" s="11" t="s">
        <v>123</v>
      </c>
      <c r="F14" s="11" t="s">
        <v>124</v>
      </c>
      <c r="G14" s="18">
        <v>80</v>
      </c>
      <c r="H14" s="18">
        <v>400</v>
      </c>
      <c r="I14" s="48">
        <f t="shared" si="0"/>
        <v>0.2</v>
      </c>
    </row>
    <row r="15" spans="1:9" ht="22.9">
      <c r="A15" s="66"/>
      <c r="B15" s="11" t="s">
        <v>125</v>
      </c>
      <c r="C15" s="11" t="s">
        <v>126</v>
      </c>
      <c r="D15" s="11" t="s">
        <v>122</v>
      </c>
      <c r="E15" s="11" t="s">
        <v>123</v>
      </c>
      <c r="F15" s="11" t="s">
        <v>124</v>
      </c>
      <c r="G15" s="18">
        <v>80</v>
      </c>
      <c r="H15" s="18">
        <v>9500</v>
      </c>
      <c r="I15" s="49">
        <f t="shared" si="0"/>
        <v>8.4210526315789472E-3</v>
      </c>
    </row>
    <row r="16" spans="1:9">
      <c r="A16" s="59" t="s">
        <v>27</v>
      </c>
      <c r="B16" s="59"/>
      <c r="C16" s="59"/>
      <c r="D16" s="59"/>
      <c r="E16" s="59"/>
      <c r="F16" s="59"/>
      <c r="G16" s="59"/>
      <c r="H16" s="59"/>
    </row>
    <row r="17" spans="1:8">
      <c r="A17" s="39"/>
      <c r="B17" s="39"/>
      <c r="C17" s="39"/>
      <c r="D17" s="39"/>
      <c r="E17" s="39"/>
      <c r="F17" s="39"/>
      <c r="G17" s="39"/>
      <c r="H17" s="39"/>
    </row>
    <row r="19" spans="1:8" ht="36">
      <c r="B19" s="73" t="s">
        <v>127</v>
      </c>
      <c r="C19" s="73" t="s">
        <v>128</v>
      </c>
      <c r="D19" s="73" t="s">
        <v>129</v>
      </c>
      <c r="E19" s="73" t="s">
        <v>130</v>
      </c>
    </row>
    <row r="20" spans="1:8">
      <c r="B20" s="74"/>
      <c r="C20" s="74"/>
      <c r="D20" s="74"/>
      <c r="E20" s="74"/>
    </row>
    <row r="21" spans="1:8" ht="14.45">
      <c r="B21" s="37" t="s">
        <v>131</v>
      </c>
      <c r="C21" s="37" t="s">
        <v>99</v>
      </c>
      <c r="D21" s="37">
        <v>119127</v>
      </c>
      <c r="E21" s="37" t="s">
        <v>132</v>
      </c>
    </row>
    <row r="22" spans="1:8" ht="14.45">
      <c r="B22" s="37" t="s">
        <v>133</v>
      </c>
      <c r="C22" s="37" t="s">
        <v>105</v>
      </c>
      <c r="D22" s="37">
        <v>119130</v>
      </c>
      <c r="E22" s="37" t="s">
        <v>134</v>
      </c>
    </row>
    <row r="23" spans="1:8" ht="14.45">
      <c r="B23" s="37" t="s">
        <v>135</v>
      </c>
      <c r="C23" s="37" t="s">
        <v>105</v>
      </c>
      <c r="D23" s="37">
        <v>119130</v>
      </c>
      <c r="E23" s="37" t="s">
        <v>134</v>
      </c>
    </row>
    <row r="24" spans="1:8" ht="14.45">
      <c r="B24" s="37" t="s">
        <v>136</v>
      </c>
      <c r="C24" s="37" t="s">
        <v>105</v>
      </c>
      <c r="D24" s="37">
        <v>12228</v>
      </c>
      <c r="E24" s="37" t="s">
        <v>137</v>
      </c>
    </row>
    <row r="25" spans="1:8" ht="14.45">
      <c r="B25" s="37" t="s">
        <v>138</v>
      </c>
      <c r="C25" s="37" t="s">
        <v>105</v>
      </c>
      <c r="D25" s="37">
        <v>12228</v>
      </c>
      <c r="E25" s="37" t="s">
        <v>137</v>
      </c>
    </row>
    <row r="26" spans="1:8" ht="14.45">
      <c r="B26" s="37" t="s">
        <v>139</v>
      </c>
      <c r="C26" s="37" t="s">
        <v>105</v>
      </c>
      <c r="D26" s="37">
        <v>12228</v>
      </c>
      <c r="E26" s="37" t="s">
        <v>137</v>
      </c>
    </row>
    <row r="27" spans="1:8" ht="14.45">
      <c r="B27" s="37" t="s">
        <v>140</v>
      </c>
      <c r="C27" s="37" t="s">
        <v>116</v>
      </c>
      <c r="D27" s="37">
        <v>119147</v>
      </c>
      <c r="E27" s="37" t="s">
        <v>141</v>
      </c>
    </row>
    <row r="28" spans="1:8" ht="14.45">
      <c r="B28" s="37" t="s">
        <v>142</v>
      </c>
      <c r="C28" s="37" t="s">
        <v>116</v>
      </c>
      <c r="D28" s="37">
        <v>119147</v>
      </c>
      <c r="E28" s="37" t="s">
        <v>141</v>
      </c>
    </row>
    <row r="29" spans="1:8" ht="14.45">
      <c r="B29" s="37" t="s">
        <v>143</v>
      </c>
      <c r="C29" s="37" t="s">
        <v>120</v>
      </c>
      <c r="D29" s="37">
        <v>119161</v>
      </c>
      <c r="E29" s="37" t="s">
        <v>144</v>
      </c>
    </row>
    <row r="30" spans="1:8" ht="14.45">
      <c r="B30" s="37" t="s">
        <v>145</v>
      </c>
      <c r="C30" s="37" t="s">
        <v>120</v>
      </c>
      <c r="D30" s="37">
        <v>119161</v>
      </c>
      <c r="E30" s="37" t="s">
        <v>144</v>
      </c>
    </row>
  </sheetData>
  <autoFilter ref="B20:E30" xr:uid="{00000000-0009-0000-0000-000004000000}"/>
  <mergeCells count="11">
    <mergeCell ref="A3:A4"/>
    <mergeCell ref="D3:E3"/>
    <mergeCell ref="F3:F4"/>
    <mergeCell ref="A2:H2"/>
    <mergeCell ref="A16:H16"/>
    <mergeCell ref="B3:B4"/>
    <mergeCell ref="C3:C4"/>
    <mergeCell ref="A5:A6"/>
    <mergeCell ref="A7:A11"/>
    <mergeCell ref="A12:A13"/>
    <mergeCell ref="A14:A15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N15"/>
  <sheetViews>
    <sheetView topLeftCell="G1" zoomScaleNormal="100" workbookViewId="0">
      <selection activeCell="J22" sqref="J22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4.140625" customWidth="1"/>
    <col min="10" max="10" width="21.42578125" customWidth="1"/>
    <col min="11" max="11" width="11.42578125" customWidth="1"/>
    <col min="13" max="13" width="8.5703125" customWidth="1"/>
    <col min="14" max="14" width="10.140625" customWidth="1"/>
  </cols>
  <sheetData>
    <row r="2" spans="2:14">
      <c r="B2" s="70" t="s">
        <v>146</v>
      </c>
      <c r="C2" s="71"/>
      <c r="D2" s="71"/>
      <c r="E2" s="71"/>
      <c r="F2" s="71"/>
      <c r="G2" s="71"/>
    </row>
    <row r="3" spans="2:14" ht="26.45">
      <c r="B3" s="56" t="s">
        <v>88</v>
      </c>
      <c r="C3" s="56" t="s">
        <v>89</v>
      </c>
      <c r="D3" s="56" t="s">
        <v>90</v>
      </c>
      <c r="E3" s="22" t="s">
        <v>147</v>
      </c>
      <c r="F3" s="22" t="s">
        <v>148</v>
      </c>
      <c r="G3" s="22" t="s">
        <v>93</v>
      </c>
      <c r="J3" s="56" t="s">
        <v>89</v>
      </c>
      <c r="K3" s="22" t="s">
        <v>147</v>
      </c>
      <c r="L3" s="22" t="s">
        <v>148</v>
      </c>
      <c r="M3" s="22" t="s">
        <v>93</v>
      </c>
      <c r="N3" s="68" t="s">
        <v>149</v>
      </c>
    </row>
    <row r="4" spans="2:14">
      <c r="B4" s="56"/>
      <c r="C4" s="56"/>
      <c r="D4" s="56"/>
      <c r="E4" s="22" t="s">
        <v>97</v>
      </c>
      <c r="F4" s="22" t="s">
        <v>97</v>
      </c>
      <c r="G4" s="22" t="s">
        <v>97</v>
      </c>
      <c r="J4" s="56"/>
      <c r="K4" s="22" t="s">
        <v>97</v>
      </c>
      <c r="L4" s="22" t="s">
        <v>97</v>
      </c>
      <c r="M4" s="22" t="s">
        <v>97</v>
      </c>
      <c r="N4" s="69"/>
    </row>
    <row r="5" spans="2:14">
      <c r="B5" s="72" t="s">
        <v>99</v>
      </c>
      <c r="C5" s="1" t="s">
        <v>100</v>
      </c>
      <c r="D5" s="1" t="s">
        <v>36</v>
      </c>
      <c r="E5" s="45">
        <v>6300</v>
      </c>
      <c r="F5" s="45">
        <v>7000</v>
      </c>
      <c r="G5" s="45">
        <v>6800</v>
      </c>
      <c r="J5" s="1" t="s">
        <v>100</v>
      </c>
      <c r="K5" s="45">
        <v>6300</v>
      </c>
      <c r="L5" s="45">
        <v>7000</v>
      </c>
      <c r="M5" s="45">
        <v>6800</v>
      </c>
      <c r="N5" s="52">
        <f>L5/K5*100-100</f>
        <v>11.111111111111114</v>
      </c>
    </row>
    <row r="6" spans="2:14">
      <c r="B6" s="72"/>
      <c r="C6" s="1" t="s">
        <v>101</v>
      </c>
      <c r="D6" s="1" t="s">
        <v>102</v>
      </c>
      <c r="E6" s="45">
        <v>1200</v>
      </c>
      <c r="F6" s="45">
        <v>2200</v>
      </c>
      <c r="G6" s="45">
        <v>1800</v>
      </c>
      <c r="J6" s="1" t="s">
        <v>101</v>
      </c>
      <c r="K6" s="45">
        <v>1200</v>
      </c>
      <c r="L6" s="45">
        <v>2200</v>
      </c>
      <c r="M6" s="45">
        <v>1800</v>
      </c>
      <c r="N6" s="50">
        <f t="shared" ref="N6:N15" si="0">L6/K6*100-100</f>
        <v>83.333333333333314</v>
      </c>
    </row>
    <row r="7" spans="2:14">
      <c r="B7" s="72" t="s">
        <v>105</v>
      </c>
      <c r="C7" s="1" t="s">
        <v>75</v>
      </c>
      <c r="D7" s="1" t="s">
        <v>106</v>
      </c>
      <c r="E7" s="45">
        <v>3000</v>
      </c>
      <c r="F7" s="45">
        <v>4000</v>
      </c>
      <c r="G7" s="45">
        <v>4000</v>
      </c>
      <c r="J7" s="1" t="s">
        <v>75</v>
      </c>
      <c r="K7" s="45">
        <v>3000</v>
      </c>
      <c r="L7" s="45">
        <v>4000</v>
      </c>
      <c r="M7" s="45">
        <v>4000</v>
      </c>
      <c r="N7" s="52">
        <f t="shared" si="0"/>
        <v>33.333333333333314</v>
      </c>
    </row>
    <row r="8" spans="2:14">
      <c r="B8" s="72"/>
      <c r="C8" s="1" t="s">
        <v>109</v>
      </c>
      <c r="D8" s="2" t="s">
        <v>110</v>
      </c>
      <c r="E8" s="45">
        <v>8500</v>
      </c>
      <c r="F8" s="45">
        <v>31500</v>
      </c>
      <c r="G8" s="45">
        <v>29000</v>
      </c>
      <c r="J8" s="1" t="s">
        <v>109</v>
      </c>
      <c r="K8" s="45">
        <v>8500</v>
      </c>
      <c r="L8" s="45">
        <v>31500</v>
      </c>
      <c r="M8" s="45">
        <v>29000</v>
      </c>
      <c r="N8" s="51">
        <f t="shared" si="0"/>
        <v>270.58823529411768</v>
      </c>
    </row>
    <row r="9" spans="2:14">
      <c r="B9" s="72"/>
      <c r="C9" s="1" t="s">
        <v>113</v>
      </c>
      <c r="D9" s="2" t="s">
        <v>150</v>
      </c>
      <c r="E9" s="45">
        <v>2000</v>
      </c>
      <c r="F9" s="45">
        <v>5000</v>
      </c>
      <c r="G9" s="45">
        <v>5000</v>
      </c>
      <c r="J9" s="1" t="s">
        <v>113</v>
      </c>
      <c r="K9" s="45">
        <v>2000</v>
      </c>
      <c r="L9" s="45">
        <v>5000</v>
      </c>
      <c r="M9" s="45">
        <v>5000</v>
      </c>
      <c r="N9" s="51">
        <f t="shared" si="0"/>
        <v>150</v>
      </c>
    </row>
    <row r="10" spans="2:14">
      <c r="B10" s="72"/>
      <c r="C10" s="1" t="s">
        <v>43</v>
      </c>
      <c r="D10" s="1" t="s">
        <v>110</v>
      </c>
      <c r="E10" s="45">
        <v>900</v>
      </c>
      <c r="F10" s="45">
        <v>1600</v>
      </c>
      <c r="G10" s="45">
        <v>1400</v>
      </c>
      <c r="J10" s="1" t="s">
        <v>43</v>
      </c>
      <c r="K10" s="45">
        <v>900</v>
      </c>
      <c r="L10" s="45">
        <v>1600</v>
      </c>
      <c r="M10" s="45">
        <v>1400</v>
      </c>
      <c r="N10" s="50">
        <f t="shared" si="0"/>
        <v>77.777777777777771</v>
      </c>
    </row>
    <row r="11" spans="2:14">
      <c r="B11" s="72"/>
      <c r="C11" s="1" t="s">
        <v>46</v>
      </c>
      <c r="D11" s="1" t="s">
        <v>110</v>
      </c>
      <c r="E11" s="45">
        <v>900</v>
      </c>
      <c r="F11" s="46">
        <v>1400</v>
      </c>
      <c r="G11" s="45">
        <v>1200</v>
      </c>
      <c r="J11" s="1" t="s">
        <v>46</v>
      </c>
      <c r="K11" s="45">
        <v>900</v>
      </c>
      <c r="L11" s="46">
        <v>1400</v>
      </c>
      <c r="M11" s="45">
        <v>1200</v>
      </c>
      <c r="N11" s="50">
        <f t="shared" si="0"/>
        <v>55.555555555555571</v>
      </c>
    </row>
    <row r="12" spans="2:14">
      <c r="B12" s="72" t="s">
        <v>116</v>
      </c>
      <c r="C12" s="1" t="s">
        <v>117</v>
      </c>
      <c r="D12" s="2" t="s">
        <v>110</v>
      </c>
      <c r="E12" s="45">
        <v>8700</v>
      </c>
      <c r="F12" s="46">
        <v>17700</v>
      </c>
      <c r="G12" s="45">
        <v>17700</v>
      </c>
      <c r="J12" s="1" t="s">
        <v>117</v>
      </c>
      <c r="K12" s="45">
        <v>8700</v>
      </c>
      <c r="L12" s="46">
        <v>17700</v>
      </c>
      <c r="M12" s="45">
        <v>17700</v>
      </c>
      <c r="N12" s="50">
        <f t="shared" si="0"/>
        <v>103.44827586206895</v>
      </c>
    </row>
    <row r="13" spans="2:14">
      <c r="B13" s="72"/>
      <c r="C13" s="1" t="s">
        <v>9</v>
      </c>
      <c r="D13" s="41" t="s">
        <v>119</v>
      </c>
      <c r="E13" s="47">
        <v>700</v>
      </c>
      <c r="F13" s="47">
        <v>1500</v>
      </c>
      <c r="G13" s="47">
        <v>1300</v>
      </c>
      <c r="J13" s="1" t="s">
        <v>9</v>
      </c>
      <c r="K13" s="47">
        <v>700</v>
      </c>
      <c r="L13" s="47">
        <v>1500</v>
      </c>
      <c r="M13" s="47">
        <v>1300</v>
      </c>
      <c r="N13" s="51">
        <f t="shared" si="0"/>
        <v>114.28571428571428</v>
      </c>
    </row>
    <row r="14" spans="2:14">
      <c r="B14" s="72" t="s">
        <v>120</v>
      </c>
      <c r="C14" s="1" t="s">
        <v>121</v>
      </c>
      <c r="D14" s="41" t="s">
        <v>78</v>
      </c>
      <c r="E14" s="47">
        <v>250</v>
      </c>
      <c r="F14" s="47">
        <v>480</v>
      </c>
      <c r="G14" s="47">
        <v>400</v>
      </c>
      <c r="J14" s="1" t="s">
        <v>121</v>
      </c>
      <c r="K14" s="47">
        <v>250</v>
      </c>
      <c r="L14" s="47">
        <v>480</v>
      </c>
      <c r="M14" s="47">
        <v>400</v>
      </c>
      <c r="N14" s="50">
        <f t="shared" si="0"/>
        <v>92</v>
      </c>
    </row>
    <row r="15" spans="2:14">
      <c r="B15" s="72"/>
      <c r="C15" s="1" t="s">
        <v>125</v>
      </c>
      <c r="D15" s="41" t="s">
        <v>39</v>
      </c>
      <c r="E15" s="47">
        <v>7250</v>
      </c>
      <c r="F15" s="47">
        <v>10000</v>
      </c>
      <c r="G15" s="47">
        <v>9500</v>
      </c>
      <c r="J15" s="1" t="s">
        <v>125</v>
      </c>
      <c r="K15" s="47">
        <v>7250</v>
      </c>
      <c r="L15" s="47">
        <v>10000</v>
      </c>
      <c r="M15" s="47">
        <v>9500</v>
      </c>
      <c r="N15" s="52">
        <f t="shared" si="0"/>
        <v>37.931034482758633</v>
      </c>
    </row>
  </sheetData>
  <mergeCells count="10">
    <mergeCell ref="J3:J4"/>
    <mergeCell ref="N3:N4"/>
    <mergeCell ref="B2:G2"/>
    <mergeCell ref="B12:B13"/>
    <mergeCell ref="B14:B15"/>
    <mergeCell ref="B3:B4"/>
    <mergeCell ref="C3:C4"/>
    <mergeCell ref="D3:D4"/>
    <mergeCell ref="B5:B6"/>
    <mergeCell ref="B7:B1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8"/>
  <sheetViews>
    <sheetView topLeftCell="D1" zoomScaleNormal="100" workbookViewId="0">
      <selection activeCell="J14" sqref="J14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29" t="s">
        <v>151</v>
      </c>
      <c r="B2" s="10">
        <v>2019</v>
      </c>
      <c r="C2" s="10">
        <v>2020</v>
      </c>
      <c r="D2" s="10">
        <v>2021</v>
      </c>
      <c r="E2" s="10">
        <v>2022</v>
      </c>
      <c r="F2" s="10">
        <v>2023</v>
      </c>
      <c r="G2" s="10" t="s">
        <v>152</v>
      </c>
      <c r="H2" s="10" t="s">
        <v>153</v>
      </c>
    </row>
    <row r="3" spans="1:9">
      <c r="A3" s="30" t="s">
        <v>43</v>
      </c>
      <c r="B3" s="28">
        <v>1519</v>
      </c>
      <c r="C3" s="4">
        <v>1447</v>
      </c>
      <c r="D3" s="4">
        <v>1854</v>
      </c>
      <c r="E3" s="4">
        <v>2694</v>
      </c>
      <c r="F3" s="4">
        <v>2880</v>
      </c>
      <c r="G3" s="4">
        <v>2079</v>
      </c>
      <c r="H3" s="4">
        <f>(+B3+C3+D3+E3+F3)/5</f>
        <v>2078.8000000000002</v>
      </c>
      <c r="I3" s="19"/>
    </row>
    <row r="4" spans="1:9">
      <c r="A4" s="27" t="s">
        <v>77</v>
      </c>
      <c r="B4" s="28">
        <v>1083</v>
      </c>
      <c r="C4" s="4">
        <v>1097</v>
      </c>
      <c r="D4" s="4">
        <v>1266</v>
      </c>
      <c r="E4" s="4">
        <v>1739</v>
      </c>
      <c r="F4" s="4">
        <v>1901</v>
      </c>
      <c r="G4" s="4">
        <v>1417</v>
      </c>
      <c r="H4" s="4">
        <f t="shared" ref="H4:H13" si="0">(+B4+C4+D4+E4+F4)/5</f>
        <v>1417.2</v>
      </c>
      <c r="I4" s="19"/>
    </row>
    <row r="5" spans="1:9">
      <c r="A5" s="30" t="s">
        <v>75</v>
      </c>
      <c r="B5" s="28">
        <v>3623</v>
      </c>
      <c r="C5" s="4">
        <v>3757</v>
      </c>
      <c r="D5" s="4">
        <v>4244</v>
      </c>
      <c r="E5" s="4">
        <v>5584</v>
      </c>
      <c r="F5" s="4">
        <v>6617</v>
      </c>
      <c r="G5" s="4">
        <v>4765</v>
      </c>
      <c r="H5" s="4">
        <f t="shared" si="0"/>
        <v>4765</v>
      </c>
      <c r="I5" s="19"/>
    </row>
    <row r="6" spans="1:9">
      <c r="A6" s="31" t="s">
        <v>154</v>
      </c>
      <c r="B6" s="28">
        <v>6578</v>
      </c>
      <c r="C6" s="4">
        <v>8083</v>
      </c>
      <c r="D6" s="4">
        <v>7795</v>
      </c>
      <c r="E6" s="4">
        <v>8802</v>
      </c>
      <c r="F6" s="4">
        <v>11985</v>
      </c>
      <c r="G6" s="4">
        <v>8649</v>
      </c>
      <c r="H6" s="4">
        <f t="shared" si="0"/>
        <v>8648.6</v>
      </c>
      <c r="I6" s="19"/>
    </row>
    <row r="7" spans="1:9">
      <c r="A7" s="26" t="s">
        <v>56</v>
      </c>
      <c r="B7" s="28">
        <v>16604</v>
      </c>
      <c r="C7" s="4">
        <v>18334</v>
      </c>
      <c r="D7" s="4">
        <v>17898</v>
      </c>
      <c r="E7" s="4">
        <v>25317</v>
      </c>
      <c r="F7" s="4">
        <v>32640</v>
      </c>
      <c r="G7" s="4">
        <v>22159</v>
      </c>
      <c r="H7" s="4">
        <f t="shared" ref="H7" si="1">(+B7+C7+D7+E7+F7)/5</f>
        <v>22158.6</v>
      </c>
      <c r="I7" s="19"/>
    </row>
    <row r="8" spans="1:9">
      <c r="A8" s="27" t="s">
        <v>155</v>
      </c>
      <c r="B8" s="28">
        <v>2249</v>
      </c>
      <c r="C8" s="4">
        <v>3020</v>
      </c>
      <c r="D8" s="4">
        <v>3550</v>
      </c>
      <c r="E8" s="4">
        <v>3733</v>
      </c>
      <c r="F8" s="4">
        <v>3993</v>
      </c>
      <c r="G8" s="4">
        <v>3309</v>
      </c>
      <c r="H8" s="4">
        <f t="shared" si="0"/>
        <v>3309</v>
      </c>
      <c r="I8" s="19"/>
    </row>
    <row r="9" spans="1:9">
      <c r="A9" s="26" t="s">
        <v>9</v>
      </c>
      <c r="B9" s="28">
        <v>1478</v>
      </c>
      <c r="C9" s="4">
        <v>1356</v>
      </c>
      <c r="D9" s="4">
        <v>1209</v>
      </c>
      <c r="E9" s="4">
        <v>2322</v>
      </c>
      <c r="F9" s="4">
        <v>2891</v>
      </c>
      <c r="G9" s="4">
        <v>1851</v>
      </c>
      <c r="H9" s="4">
        <f t="shared" si="0"/>
        <v>1851.2</v>
      </c>
      <c r="I9" s="19"/>
    </row>
    <row r="10" spans="1:9">
      <c r="A10" s="31" t="s">
        <v>156</v>
      </c>
      <c r="B10" s="28">
        <v>5174</v>
      </c>
      <c r="C10" s="4">
        <v>5481</v>
      </c>
      <c r="D10" s="4">
        <v>7564</v>
      </c>
      <c r="E10" s="4">
        <v>8609</v>
      </c>
      <c r="F10" s="4">
        <v>9687</v>
      </c>
      <c r="G10" s="4">
        <v>7303</v>
      </c>
      <c r="H10" s="4">
        <f t="shared" si="0"/>
        <v>7303</v>
      </c>
      <c r="I10" s="19"/>
    </row>
    <row r="11" spans="1:9" ht="16.149999999999999" customHeight="1">
      <c r="A11" s="27" t="s">
        <v>157</v>
      </c>
      <c r="B11" s="28">
        <v>304</v>
      </c>
      <c r="C11" s="4">
        <v>315</v>
      </c>
      <c r="D11" s="4">
        <v>369</v>
      </c>
      <c r="E11" s="4">
        <v>488</v>
      </c>
      <c r="F11" s="4">
        <v>545</v>
      </c>
      <c r="G11" s="4">
        <v>404</v>
      </c>
      <c r="H11" s="4">
        <f t="shared" si="0"/>
        <v>404.2</v>
      </c>
    </row>
    <row r="12" spans="1:9" ht="16.149999999999999" customHeight="1">
      <c r="A12" s="31" t="s">
        <v>158</v>
      </c>
      <c r="B12" s="28">
        <v>4384</v>
      </c>
      <c r="C12" s="4">
        <v>4667</v>
      </c>
      <c r="D12" s="4">
        <v>6470</v>
      </c>
      <c r="E12" s="4">
        <v>8027</v>
      </c>
      <c r="F12" s="4">
        <v>7835</v>
      </c>
      <c r="G12" s="4">
        <v>6277</v>
      </c>
      <c r="H12" s="4">
        <f t="shared" si="0"/>
        <v>6276.6</v>
      </c>
    </row>
    <row r="13" spans="1:9" ht="16.149999999999999" customHeight="1">
      <c r="A13" s="27" t="s">
        <v>101</v>
      </c>
      <c r="B13" s="28">
        <v>1039</v>
      </c>
      <c r="C13" s="4">
        <v>1138</v>
      </c>
      <c r="D13" s="4">
        <v>1254</v>
      </c>
      <c r="E13" s="4">
        <v>1748</v>
      </c>
      <c r="F13" s="4">
        <v>2104</v>
      </c>
      <c r="G13" s="4">
        <v>1457</v>
      </c>
      <c r="H13" s="4">
        <f t="shared" si="0"/>
        <v>1456.6</v>
      </c>
    </row>
    <row r="14" spans="1:9" ht="16.149999999999999" customHeight="1">
      <c r="A14" s="6"/>
      <c r="B14" s="6"/>
      <c r="C14" s="6"/>
      <c r="D14" s="6"/>
      <c r="E14" s="6"/>
      <c r="F14" s="6"/>
      <c r="G14" s="6"/>
      <c r="H14" s="6"/>
    </row>
    <row r="15" spans="1:9">
      <c r="A15" s="6"/>
      <c r="B15" s="6"/>
      <c r="C15" s="6"/>
      <c r="D15" s="6"/>
      <c r="E15" s="6"/>
      <c r="F15" s="6"/>
      <c r="G15" s="6"/>
      <c r="H15" s="6"/>
    </row>
    <row r="16" spans="1:9">
      <c r="A16" s="12"/>
      <c r="B16" s="6"/>
      <c r="C16" s="6"/>
      <c r="D16" s="6"/>
      <c r="E16" s="6"/>
      <c r="F16" s="6"/>
      <c r="G16" s="6"/>
      <c r="H16" s="6"/>
    </row>
    <row r="17" spans="1:8" ht="14.45" thickBot="1">
      <c r="A17" s="6"/>
      <c r="B17" s="6"/>
      <c r="C17" s="6"/>
      <c r="D17" s="6"/>
      <c r="E17" s="6"/>
      <c r="F17" s="6"/>
      <c r="G17" s="6"/>
      <c r="H17" s="6"/>
    </row>
    <row r="18" spans="1:8">
      <c r="A18" s="16" t="s">
        <v>159</v>
      </c>
      <c r="B18" s="6"/>
      <c r="C18" s="6"/>
      <c r="D18" s="6"/>
      <c r="E18" s="6"/>
      <c r="F18" s="6"/>
      <c r="G18" s="6"/>
      <c r="H18" s="6"/>
    </row>
    <row r="19" spans="1:8">
      <c r="A19" s="17" t="s">
        <v>160</v>
      </c>
      <c r="B19" s="6"/>
      <c r="C19" s="6"/>
      <c r="D19" s="6"/>
      <c r="E19" s="6"/>
      <c r="F19" s="6"/>
      <c r="G19" s="6"/>
      <c r="H19" s="6"/>
    </row>
    <row r="20" spans="1:8">
      <c r="A20" s="14" t="s">
        <v>161</v>
      </c>
      <c r="C20" s="6"/>
      <c r="D20" s="6"/>
      <c r="E20" s="6"/>
      <c r="F20" s="6"/>
      <c r="G20" s="6"/>
      <c r="H20" s="6"/>
    </row>
    <row r="21" spans="1:8" ht="23.45" thickBot="1">
      <c r="A21" s="15" t="s">
        <v>162</v>
      </c>
      <c r="C21" s="6"/>
      <c r="D21" s="6"/>
      <c r="E21" s="6"/>
      <c r="F21" s="6"/>
      <c r="G21" s="6"/>
      <c r="H21" s="6"/>
    </row>
    <row r="22" spans="1:8">
      <c r="C22" s="6"/>
      <c r="D22" s="6"/>
      <c r="E22" s="6"/>
      <c r="F22" s="6"/>
      <c r="G22" s="6"/>
      <c r="H22" s="6"/>
    </row>
    <row r="23" spans="1:8">
      <c r="C23" s="6"/>
      <c r="D23" s="6"/>
      <c r="E23" s="6"/>
      <c r="F23" s="6"/>
      <c r="G23" s="6"/>
      <c r="H23" s="6"/>
    </row>
    <row r="24" spans="1:8">
      <c r="C24" s="6"/>
      <c r="D24" s="6"/>
      <c r="E24" s="6"/>
      <c r="F24" s="6"/>
      <c r="G24" s="6"/>
      <c r="H24" s="6"/>
    </row>
    <row r="27" spans="1:8">
      <c r="A27" s="10" t="s">
        <v>89</v>
      </c>
      <c r="B27" s="10" t="s">
        <v>152</v>
      </c>
    </row>
    <row r="28" spans="1:8">
      <c r="A28" s="21" t="s">
        <v>77</v>
      </c>
      <c r="B28" s="4">
        <v>1417</v>
      </c>
    </row>
    <row r="29" spans="1:8">
      <c r="A29" s="21" t="s">
        <v>9</v>
      </c>
      <c r="B29" s="4">
        <v>1851</v>
      </c>
    </row>
    <row r="30" spans="1:8">
      <c r="A30" s="32" t="s">
        <v>43</v>
      </c>
      <c r="B30" s="4">
        <v>2079</v>
      </c>
    </row>
    <row r="31" spans="1:8">
      <c r="A31" s="21" t="s">
        <v>155</v>
      </c>
      <c r="B31" s="4">
        <v>3309</v>
      </c>
    </row>
    <row r="32" spans="1:8">
      <c r="A32" s="32" t="s">
        <v>75</v>
      </c>
      <c r="B32" s="4">
        <v>4765</v>
      </c>
    </row>
    <row r="33" spans="1:2">
      <c r="A33" s="21" t="s">
        <v>6</v>
      </c>
      <c r="B33" s="4">
        <v>8649</v>
      </c>
    </row>
    <row r="34" spans="1:2">
      <c r="A34" s="21" t="s">
        <v>56</v>
      </c>
      <c r="B34" s="4">
        <v>22159</v>
      </c>
    </row>
    <row r="35" spans="1:2">
      <c r="A35" s="21" t="s">
        <v>163</v>
      </c>
      <c r="B35" s="4">
        <v>7303</v>
      </c>
    </row>
    <row r="36" spans="1:2">
      <c r="A36" s="21" t="s">
        <v>100</v>
      </c>
      <c r="B36" s="4">
        <v>6277</v>
      </c>
    </row>
    <row r="37" spans="1:2">
      <c r="A37" s="21" t="s">
        <v>101</v>
      </c>
      <c r="B37" s="4">
        <v>1457</v>
      </c>
    </row>
    <row r="38" spans="1:2">
      <c r="A38" s="21" t="s">
        <v>157</v>
      </c>
      <c r="B38" s="4">
        <v>404</v>
      </c>
    </row>
  </sheetData>
  <sortState xmlns:xlrd2="http://schemas.microsoft.com/office/spreadsheetml/2017/richdata2" ref="A35:B38">
    <sortCondition descending="1" ref="B35:B38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7"/>
  <sheetViews>
    <sheetView topLeftCell="A11" zoomScale="90" zoomScaleNormal="90" workbookViewId="0">
      <selection activeCell="A27" sqref="A27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3" t="s">
        <v>151</v>
      </c>
      <c r="C2" s="3">
        <v>2019</v>
      </c>
      <c r="D2" s="3">
        <v>2020</v>
      </c>
      <c r="E2" s="3">
        <v>2021</v>
      </c>
      <c r="F2" s="3">
        <v>2022</v>
      </c>
      <c r="G2" s="3">
        <v>2023</v>
      </c>
      <c r="H2" s="3" t="s">
        <v>152</v>
      </c>
    </row>
    <row r="3" spans="2:8">
      <c r="B3" s="30" t="s">
        <v>43</v>
      </c>
      <c r="C3" s="28">
        <v>1519</v>
      </c>
      <c r="D3" s="4">
        <v>1447</v>
      </c>
      <c r="E3" s="4">
        <v>1854</v>
      </c>
      <c r="F3" s="4">
        <v>2694</v>
      </c>
      <c r="G3" s="4">
        <v>2880</v>
      </c>
      <c r="H3" s="4">
        <v>2079</v>
      </c>
    </row>
    <row r="4" spans="2:8">
      <c r="B4" s="27" t="s">
        <v>77</v>
      </c>
      <c r="C4" s="28">
        <v>1083</v>
      </c>
      <c r="D4" s="4">
        <v>1097</v>
      </c>
      <c r="E4" s="4">
        <v>1266</v>
      </c>
      <c r="F4" s="4">
        <v>1739</v>
      </c>
      <c r="G4" s="4">
        <v>1901</v>
      </c>
      <c r="H4" s="4">
        <v>1417</v>
      </c>
    </row>
    <row r="5" spans="2:8">
      <c r="B5" s="30" t="s">
        <v>75</v>
      </c>
      <c r="C5" s="28">
        <v>3623</v>
      </c>
      <c r="D5" s="4">
        <v>3757</v>
      </c>
      <c r="E5" s="4">
        <v>4244</v>
      </c>
      <c r="F5" s="4">
        <v>5584</v>
      </c>
      <c r="G5" s="4">
        <v>6617</v>
      </c>
      <c r="H5" s="4">
        <v>4765</v>
      </c>
    </row>
    <row r="6" spans="2:8">
      <c r="B6" s="31" t="s">
        <v>154</v>
      </c>
      <c r="C6" s="28">
        <v>6578</v>
      </c>
      <c r="D6" s="4">
        <v>8083</v>
      </c>
      <c r="E6" s="4">
        <v>7795</v>
      </c>
      <c r="F6" s="4">
        <v>8802</v>
      </c>
      <c r="G6" s="4">
        <v>11985</v>
      </c>
      <c r="H6" s="4">
        <v>8649</v>
      </c>
    </row>
    <row r="7" spans="2:8">
      <c r="B7" s="26" t="s">
        <v>56</v>
      </c>
      <c r="C7" s="28">
        <v>16604</v>
      </c>
      <c r="D7" s="4">
        <v>18334</v>
      </c>
      <c r="E7" s="4">
        <v>17898</v>
      </c>
      <c r="F7" s="4">
        <v>25317</v>
      </c>
      <c r="G7" s="4">
        <v>32640</v>
      </c>
      <c r="H7" s="4">
        <v>22159</v>
      </c>
    </row>
    <row r="8" spans="2:8">
      <c r="B8" s="27" t="s">
        <v>155</v>
      </c>
      <c r="C8" s="28">
        <v>2249</v>
      </c>
      <c r="D8" s="4">
        <v>3020</v>
      </c>
      <c r="E8" s="4">
        <v>3550</v>
      </c>
      <c r="F8" s="4">
        <v>3733</v>
      </c>
      <c r="G8" s="4">
        <v>3993</v>
      </c>
      <c r="H8" s="4">
        <v>3309</v>
      </c>
    </row>
    <row r="9" spans="2:8">
      <c r="B9" s="26" t="s">
        <v>9</v>
      </c>
      <c r="C9" s="28">
        <v>1478</v>
      </c>
      <c r="D9" s="4">
        <v>1356</v>
      </c>
      <c r="E9" s="4">
        <v>1209</v>
      </c>
      <c r="F9" s="4">
        <v>2322</v>
      </c>
      <c r="G9" s="4">
        <v>2891</v>
      </c>
      <c r="H9" s="4">
        <v>1851</v>
      </c>
    </row>
    <row r="10" spans="2:8">
      <c r="B10" s="31" t="s">
        <v>156</v>
      </c>
      <c r="C10" s="28">
        <v>5174</v>
      </c>
      <c r="D10" s="4">
        <v>5481</v>
      </c>
      <c r="E10" s="4">
        <v>7564</v>
      </c>
      <c r="F10" s="4">
        <v>8609</v>
      </c>
      <c r="G10" s="4">
        <v>9687</v>
      </c>
      <c r="H10" s="4">
        <v>7303</v>
      </c>
    </row>
    <row r="11" spans="2:8">
      <c r="B11" s="27" t="s">
        <v>157</v>
      </c>
      <c r="C11" s="28">
        <v>304</v>
      </c>
      <c r="D11" s="4">
        <v>315</v>
      </c>
      <c r="E11" s="4">
        <v>369</v>
      </c>
      <c r="F11" s="4">
        <v>488</v>
      </c>
      <c r="G11" s="4">
        <v>545</v>
      </c>
      <c r="H11" s="4">
        <v>404</v>
      </c>
    </row>
    <row r="12" spans="2:8">
      <c r="B12" s="31" t="s">
        <v>158</v>
      </c>
      <c r="C12" s="28">
        <v>4384</v>
      </c>
      <c r="D12" s="4">
        <v>4667</v>
      </c>
      <c r="E12" s="4">
        <v>6470</v>
      </c>
      <c r="F12" s="4">
        <v>8027</v>
      </c>
      <c r="G12" s="4">
        <v>7835</v>
      </c>
      <c r="H12" s="4">
        <v>6277</v>
      </c>
    </row>
    <row r="13" spans="2:8">
      <c r="B13" s="27" t="s">
        <v>101</v>
      </c>
      <c r="C13" s="28">
        <v>1039</v>
      </c>
      <c r="D13" s="4">
        <v>1138</v>
      </c>
      <c r="E13" s="4">
        <v>1254</v>
      </c>
      <c r="F13" s="4">
        <v>1748</v>
      </c>
      <c r="G13" s="4">
        <v>2104</v>
      </c>
      <c r="H13" s="4">
        <v>1457</v>
      </c>
    </row>
    <row r="14" spans="2:8">
      <c r="C14" s="6"/>
      <c r="D14" s="6"/>
      <c r="E14" s="7"/>
      <c r="H14" s="7"/>
    </row>
    <row r="15" spans="2:8" ht="14.45" thickBot="1">
      <c r="C15" s="6"/>
      <c r="D15" s="6"/>
      <c r="E15" s="7"/>
      <c r="H15" s="7"/>
    </row>
    <row r="16" spans="2:8">
      <c r="B16" s="16" t="s">
        <v>159</v>
      </c>
      <c r="C16" s="6"/>
      <c r="D16" s="6"/>
      <c r="E16" s="7"/>
      <c r="H16" s="7"/>
    </row>
    <row r="17" spans="2:9">
      <c r="B17" s="17" t="s">
        <v>160</v>
      </c>
      <c r="C17" s="6"/>
      <c r="D17" s="6"/>
      <c r="E17" s="7"/>
      <c r="H17" s="7"/>
    </row>
    <row r="18" spans="2:9">
      <c r="B18" s="14" t="s">
        <v>161</v>
      </c>
      <c r="C18" s="6"/>
      <c r="D18" s="6"/>
      <c r="E18" s="7"/>
      <c r="H18" s="7"/>
    </row>
    <row r="19" spans="2:9" ht="23.45" thickBot="1">
      <c r="B19" s="15" t="s">
        <v>164</v>
      </c>
      <c r="C19" s="6"/>
      <c r="D19" s="6"/>
      <c r="E19" s="7"/>
      <c r="H19" s="7"/>
    </row>
    <row r="20" spans="2:9">
      <c r="C20" s="6"/>
      <c r="D20" s="6"/>
      <c r="E20" s="7"/>
      <c r="H20" s="7"/>
    </row>
    <row r="21" spans="2:9">
      <c r="C21" s="6"/>
      <c r="D21" s="6"/>
      <c r="E21" s="7"/>
      <c r="H21" s="7"/>
    </row>
    <row r="22" spans="2:9">
      <c r="B22" s="6"/>
      <c r="C22" s="6"/>
      <c r="D22" s="6"/>
      <c r="E22" s="7"/>
      <c r="H22" s="7"/>
    </row>
    <row r="23" spans="2:9">
      <c r="B23" s="5"/>
      <c r="C23" s="5"/>
      <c r="D23" s="6"/>
      <c r="E23" s="6"/>
      <c r="F23" s="6"/>
      <c r="G23" s="6"/>
      <c r="H23" s="7"/>
    </row>
    <row r="24" spans="2:9">
      <c r="B24" s="5"/>
      <c r="C24" s="5"/>
      <c r="D24" s="6"/>
      <c r="E24" s="6"/>
      <c r="F24" s="6"/>
      <c r="G24" s="6"/>
      <c r="H24" s="7"/>
    </row>
    <row r="25" spans="2:9">
      <c r="B25" s="5"/>
      <c r="C25" s="5"/>
      <c r="D25" s="6"/>
      <c r="E25" s="6"/>
      <c r="F25" s="6"/>
      <c r="G25" s="6"/>
      <c r="H25" s="7"/>
    </row>
    <row r="26" spans="2:9">
      <c r="B26" s="3" t="s">
        <v>151</v>
      </c>
      <c r="C26" s="3">
        <v>2020</v>
      </c>
      <c r="D26" s="3">
        <v>2021</v>
      </c>
      <c r="E26" s="3">
        <v>2022</v>
      </c>
      <c r="F26" s="3">
        <v>2023</v>
      </c>
      <c r="G26" s="6"/>
      <c r="H26" s="7"/>
    </row>
    <row r="27" spans="2:9">
      <c r="B27" s="32" t="s">
        <v>43</v>
      </c>
      <c r="C27" s="13">
        <f>D3/C3*100-100</f>
        <v>-4.7399605003291612</v>
      </c>
      <c r="D27" s="13">
        <f t="shared" ref="D27:F27" si="0">E3/D3*100-100</f>
        <v>28.127159640635796</v>
      </c>
      <c r="E27" s="13">
        <f t="shared" si="0"/>
        <v>45.307443365695775</v>
      </c>
      <c r="F27" s="13">
        <f t="shared" si="0"/>
        <v>6.9042316258351946</v>
      </c>
      <c r="G27" s="35" cm="1">
        <f t="array" ref="G27">+AVERAGE(ABS(C27:F27))</f>
        <v>21.269698783123982</v>
      </c>
      <c r="H27" s="7"/>
      <c r="I27" s="33">
        <v>33.9</v>
      </c>
    </row>
    <row r="28" spans="2:9">
      <c r="B28" s="21" t="s">
        <v>77</v>
      </c>
      <c r="C28" s="13">
        <f t="shared" ref="C28:F37" si="1">D4/C4*100-100</f>
        <v>1.2927054478301159</v>
      </c>
      <c r="D28" s="13">
        <f t="shared" si="1"/>
        <v>15.405651777575201</v>
      </c>
      <c r="E28" s="13">
        <f t="shared" si="1"/>
        <v>37.361769352290679</v>
      </c>
      <c r="F28" s="13">
        <f t="shared" si="1"/>
        <v>9.3156986774008033</v>
      </c>
      <c r="G28" s="36" cm="1">
        <f t="array" ref="G28">+AVERAGE(ABS(C28:F28))</f>
        <v>15.8439563137742</v>
      </c>
      <c r="H28" s="7"/>
      <c r="I28" s="33">
        <v>21.3</v>
      </c>
    </row>
    <row r="29" spans="2:9">
      <c r="B29" s="32" t="s">
        <v>75</v>
      </c>
      <c r="C29" s="13">
        <f t="shared" si="1"/>
        <v>3.6985923268009913</v>
      </c>
      <c r="D29" s="13">
        <f t="shared" si="1"/>
        <v>12.962470055895665</v>
      </c>
      <c r="E29" s="13">
        <f t="shared" si="1"/>
        <v>31.57398680490104</v>
      </c>
      <c r="F29" s="13">
        <f t="shared" si="1"/>
        <v>18.499283667621768</v>
      </c>
      <c r="G29" s="20" cm="1">
        <f t="array" ref="G29">+AVERAGE(ABS(C29:F29))</f>
        <v>16.683583213804866</v>
      </c>
      <c r="H29" s="7"/>
      <c r="I29" s="33">
        <v>20.8</v>
      </c>
    </row>
    <row r="30" spans="2:9">
      <c r="B30" s="21" t="s">
        <v>6</v>
      </c>
      <c r="C30" s="13">
        <f t="shared" si="1"/>
        <v>22.879294618425064</v>
      </c>
      <c r="D30" s="13">
        <f t="shared" si="1"/>
        <v>-3.5630335271557527</v>
      </c>
      <c r="E30" s="13">
        <f t="shared" si="1"/>
        <v>12.918537524053875</v>
      </c>
      <c r="F30" s="13">
        <f t="shared" si="1"/>
        <v>36.162235855487381</v>
      </c>
      <c r="G30" s="20" cm="1">
        <f t="array" ref="G30">+AVERAGE(ABS(C30:F30))</f>
        <v>18.880775381280518</v>
      </c>
      <c r="H30" s="7"/>
      <c r="I30">
        <v>19.899999999999999</v>
      </c>
    </row>
    <row r="31" spans="2:9">
      <c r="B31" s="21" t="s">
        <v>56</v>
      </c>
      <c r="C31" s="13">
        <f t="shared" si="1"/>
        <v>10.419176102144064</v>
      </c>
      <c r="D31" s="13">
        <f t="shared" si="1"/>
        <v>-2.3780953419875601</v>
      </c>
      <c r="E31" s="13">
        <f t="shared" si="1"/>
        <v>41.451558833389214</v>
      </c>
      <c r="F31" s="13">
        <f t="shared" si="1"/>
        <v>28.925228107595672</v>
      </c>
      <c r="G31" s="35" cm="1">
        <f t="array" ref="G31">+AVERAGE(ABS(C31:F31))</f>
        <v>20.793514596279127</v>
      </c>
      <c r="H31" s="7"/>
      <c r="I31">
        <v>18.899999999999999</v>
      </c>
    </row>
    <row r="32" spans="2:9">
      <c r="B32" s="21" t="s">
        <v>155</v>
      </c>
      <c r="C32" s="13">
        <f t="shared" si="1"/>
        <v>34.281903068030232</v>
      </c>
      <c r="D32" s="13">
        <f t="shared" si="1"/>
        <v>17.54966887417217</v>
      </c>
      <c r="E32" s="13">
        <f t="shared" si="1"/>
        <v>5.1549295774647987</v>
      </c>
      <c r="F32" s="13">
        <f t="shared" si="1"/>
        <v>6.9649075810340264</v>
      </c>
      <c r="G32" s="36" cm="1">
        <f t="array" ref="G32">+AVERAGE(ABS(C32:F32))</f>
        <v>15.987852275175307</v>
      </c>
      <c r="I32">
        <v>17.899999999999999</v>
      </c>
    </row>
    <row r="33" spans="2:9" ht="15" customHeight="1">
      <c r="B33" s="21" t="s">
        <v>9</v>
      </c>
      <c r="C33" s="13">
        <f t="shared" si="1"/>
        <v>-8.2543978349120408</v>
      </c>
      <c r="D33" s="13">
        <f t="shared" si="1"/>
        <v>-10.840707964601776</v>
      </c>
      <c r="E33" s="13">
        <f t="shared" si="1"/>
        <v>92.059553349875927</v>
      </c>
      <c r="F33" s="13">
        <f t="shared" si="1"/>
        <v>24.504737295434964</v>
      </c>
      <c r="G33" s="35" cm="1">
        <f t="array" ref="G33">+AVERAGE(ABS(C33:F33))</f>
        <v>33.914849111206181</v>
      </c>
      <c r="I33">
        <v>17.600000000000001</v>
      </c>
    </row>
    <row r="34" spans="2:9">
      <c r="B34" s="21" t="s">
        <v>163</v>
      </c>
      <c r="C34" s="13">
        <f t="shared" si="1"/>
        <v>5.9335137224584571</v>
      </c>
      <c r="D34" s="13">
        <f t="shared" si="1"/>
        <v>38.004013866082829</v>
      </c>
      <c r="E34" s="13">
        <f t="shared" si="1"/>
        <v>13.815441565309357</v>
      </c>
      <c r="F34" s="13">
        <f t="shared" si="1"/>
        <v>12.521779533046811</v>
      </c>
      <c r="G34" s="20" cm="1">
        <f t="array" ref="G34">+AVERAGE(ABS(C34:F34))</f>
        <v>17.568687171724363</v>
      </c>
      <c r="I34">
        <v>16.7</v>
      </c>
    </row>
    <row r="35" spans="2:9">
      <c r="B35" s="21" t="s">
        <v>157</v>
      </c>
      <c r="C35" s="13">
        <f t="shared" si="1"/>
        <v>3.6184210526315752</v>
      </c>
      <c r="D35" s="13">
        <f t="shared" si="1"/>
        <v>17.142857142857153</v>
      </c>
      <c r="E35" s="13">
        <f t="shared" si="1"/>
        <v>32.249322493224952</v>
      </c>
      <c r="F35" s="13">
        <f t="shared" si="1"/>
        <v>11.680327868852473</v>
      </c>
      <c r="G35" s="36" cm="1">
        <f t="array" ref="G35">+AVERAGE(ABS(C35:F35))</f>
        <v>16.172732139391538</v>
      </c>
      <c r="I35" s="34">
        <v>16.2</v>
      </c>
    </row>
    <row r="36" spans="2:9">
      <c r="B36" s="21" t="s">
        <v>100</v>
      </c>
      <c r="C36" s="13">
        <f t="shared" si="1"/>
        <v>6.4552919708029179</v>
      </c>
      <c r="D36" s="13">
        <f t="shared" si="1"/>
        <v>38.632954788943636</v>
      </c>
      <c r="E36" s="13">
        <f t="shared" si="1"/>
        <v>24.064914992272037</v>
      </c>
      <c r="F36" s="13">
        <f t="shared" si="1"/>
        <v>-2.3919272455462703</v>
      </c>
      <c r="G36" s="20" cm="1">
        <f t="array" ref="G36">+AVERAGE(ABS(C36:F36))</f>
        <v>17.886272249391215</v>
      </c>
      <c r="I36" s="34">
        <v>16</v>
      </c>
    </row>
    <row r="37" spans="2:9">
      <c r="B37" s="21" t="s">
        <v>101</v>
      </c>
      <c r="C37" s="13">
        <f t="shared" si="1"/>
        <v>9.5283926852742979</v>
      </c>
      <c r="D37" s="13">
        <f t="shared" si="1"/>
        <v>10.1933216168717</v>
      </c>
      <c r="E37" s="13">
        <f t="shared" si="1"/>
        <v>39.393939393939405</v>
      </c>
      <c r="F37" s="13">
        <f t="shared" si="1"/>
        <v>20.366132723112116</v>
      </c>
      <c r="G37" s="20" cm="1">
        <f t="array" ref="G37">+AVERAGE(ABS(C37:F37))</f>
        <v>19.87044660479938</v>
      </c>
      <c r="I37" s="34">
        <v>15.8</v>
      </c>
    </row>
  </sheetData>
  <sortState xmlns:xlrd2="http://schemas.microsoft.com/office/spreadsheetml/2017/richdata2" ref="I27:I37">
    <sortCondition descending="1" ref="I27:I37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2025-07-03T15:18:15+00:00</FechayHora>
  </documentManagement>
</p:properties>
</file>

<file path=customXml/itemProps1.xml><?xml version="1.0" encoding="utf-8"?>
<ds:datastoreItem xmlns:ds="http://schemas.openxmlformats.org/officeDocument/2006/customXml" ds:itemID="{983C61F9-EE1C-4CF6-9EE3-2E5FF5E6EF53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Omar David Garzon Ospina</cp:lastModifiedBy>
  <cp:revision/>
  <dcterms:created xsi:type="dcterms:W3CDTF">2024-08-23T00:06:32Z</dcterms:created>
  <dcterms:modified xsi:type="dcterms:W3CDTF">2025-07-04T16:41:57Z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