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0" documentId="13_ncr:1_{D4AA9C67-F982-4EB5-8EC8-4BEEFDF8227C}" xr6:coauthVersionLast="47" xr6:coauthVersionMax="47" xr10:uidLastSave="{00000000-0000-0000-0000-000000000000}"/>
  <bookViews>
    <workbookView xWindow="-96" yWindow="0" windowWidth="11712" windowHeight="1233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PRODUCTO'!$A$2:$I$14</definedName>
    <definedName name="_xlnm._FilterDatabase" localSheetId="5" hidden="1">'4.3.2. PRECIOS PAGAD PRODUCTOR'!$B$2:$G$5</definedName>
    <definedName name="_xlnm._FilterDatabase" localSheetId="6" hidden="1">'4.3.3. PRECIOS PROMEDIO SIPSA'!$A$20:$B$23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9" l="1" a="1"/>
  <c r="H21" i="9"/>
  <c r="H22" i="9" a="1"/>
  <c r="H22" i="9"/>
  <c r="H23" i="9" a="1"/>
  <c r="H23" i="9"/>
  <c r="H24" i="9" a="1"/>
  <c r="H24" i="9"/>
  <c r="H25" i="9" a="1"/>
  <c r="H25" i="9"/>
  <c r="H26" i="9" a="1"/>
  <c r="H26" i="9"/>
  <c r="H20" i="9" a="1"/>
  <c r="H20" i="9" s="1"/>
  <c r="C21" i="9"/>
  <c r="C22" i="9"/>
  <c r="C23" i="9"/>
  <c r="C24" i="9"/>
  <c r="C25" i="9"/>
  <c r="C26" i="9"/>
  <c r="C20" i="9"/>
  <c r="B27" i="8"/>
  <c r="B26" i="8"/>
  <c r="B25" i="8"/>
  <c r="B24" i="8"/>
  <c r="B23" i="8"/>
  <c r="B22" i="8"/>
  <c r="B21" i="8"/>
  <c r="H4" i="8"/>
  <c r="H5" i="8"/>
  <c r="H6" i="8"/>
  <c r="H7" i="8"/>
  <c r="H8" i="8"/>
  <c r="H9" i="8"/>
  <c r="H3" i="8"/>
  <c r="I14" i="6"/>
  <c r="I11" i="6"/>
  <c r="M9" i="7" l="1"/>
  <c r="M10" i="7"/>
  <c r="M11" i="7"/>
  <c r="I13" i="6"/>
  <c r="I5" i="6"/>
  <c r="I15" i="6"/>
  <c r="I12" i="6"/>
  <c r="G26" i="9" l="1"/>
  <c r="F26" i="9"/>
  <c r="E26" i="9"/>
  <c r="D26" i="9"/>
  <c r="G25" i="9"/>
  <c r="F25" i="9"/>
  <c r="E25" i="9"/>
  <c r="D25" i="9"/>
  <c r="G24" i="9"/>
  <c r="F24" i="9"/>
  <c r="E24" i="9"/>
  <c r="D24" i="9"/>
  <c r="G23" i="9"/>
  <c r="F23" i="9"/>
  <c r="E23" i="9"/>
  <c r="D23" i="9"/>
  <c r="G22" i="9"/>
  <c r="F22" i="9"/>
  <c r="E22" i="9"/>
  <c r="D22" i="9"/>
  <c r="G21" i="9"/>
  <c r="F21" i="9"/>
  <c r="E21" i="9"/>
  <c r="D21" i="9"/>
  <c r="G20" i="9"/>
  <c r="F20" i="9"/>
  <c r="E20" i="9"/>
  <c r="D20" i="9"/>
  <c r="M5" i="7" l="1"/>
  <c r="I6" i="6" l="1"/>
  <c r="I8" i="6"/>
  <c r="M6" i="7"/>
  <c r="M7" i="7"/>
  <c r="M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<sst xmlns="http://schemas.openxmlformats.org/spreadsheetml/2006/main" count="277" uniqueCount="134">
  <si>
    <t>Tabla 1. Organizaciones de la Agricultura Familiar (OAF) participantes de los encuentros territoriales en el municipio de Albania</t>
  </si>
  <si>
    <t>Nombre y sigla asociación</t>
  </si>
  <si>
    <t>Principales productos comercializados</t>
  </si>
  <si>
    <t>No. de familias asociadas</t>
  </si>
  <si>
    <t>Servicios que presta la OAF</t>
  </si>
  <si>
    <t>Asociación  de Agropiscicultores de Albania - AGROPEZ</t>
  </si>
  <si>
    <t>Cachama</t>
  </si>
  <si>
    <t>Comercialización y capacitación a los socios</t>
  </si>
  <si>
    <t>Asociación de Ganaderos de Albania - AGROMAC</t>
  </si>
  <si>
    <t>Leche</t>
  </si>
  <si>
    <t>Capacitación a los socios y busqueda de recursos con proyectos en diferentes entidades</t>
  </si>
  <si>
    <t>Carne</t>
  </si>
  <si>
    <t>Asociación de Productores de Panela del Municipio de Albania - ASPROPAL</t>
  </si>
  <si>
    <t>Panela</t>
  </si>
  <si>
    <t>Capacitación a los productores de caña para mejorar producción y calidad de la panela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</si>
  <si>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Albania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</si>
  <si>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</si>
  <si>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</si>
  <si>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</si>
  <si>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</si>
  <si>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</si>
  <si>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</si>
  <si>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</si>
  <si>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Libra</t>
  </si>
  <si>
    <t>Mayorista 100%</t>
  </si>
  <si>
    <t>No</t>
  </si>
  <si>
    <t>Contado</t>
  </si>
  <si>
    <t>Finca 100%</t>
  </si>
  <si>
    <t>Cantina de 40 Litros</t>
  </si>
  <si>
    <t>Agroindustria 100%</t>
  </si>
  <si>
    <t>Crédito</t>
  </si>
  <si>
    <t>Kilogramo en pie</t>
  </si>
  <si>
    <t>Intermediarios 100%</t>
  </si>
  <si>
    <t>Paca de 15 Libras</t>
  </si>
  <si>
    <t>Cabecera municipal y San José deL Fragua 100%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</si>
  <si>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Albania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</si>
  <si>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</si>
  <si>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</si>
  <si>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</si>
  <si>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</si>
  <si>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</si>
  <si>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Fama El Cebu</t>
  </si>
  <si>
    <t>Minoristas</t>
  </si>
  <si>
    <t>Carne de Res</t>
  </si>
  <si>
    <t>Albania</t>
  </si>
  <si>
    <t>Albania Zona Rural 100%</t>
  </si>
  <si>
    <t>Cerdo</t>
  </si>
  <si>
    <t>My Fruver</t>
  </si>
  <si>
    <t>Supermercado</t>
  </si>
  <si>
    <t>Pollo</t>
  </si>
  <si>
    <t>Plátano</t>
  </si>
  <si>
    <t>Restaurante Albania</t>
  </si>
  <si>
    <t>Veredas El Triunfo - La Sonrisa 100%</t>
  </si>
  <si>
    <t>Sitio Lacteo Del Fragua Caqueta</t>
  </si>
  <si>
    <t>Procesador/agroindustria</t>
  </si>
  <si>
    <t>San José del Fragua 50%</t>
  </si>
  <si>
    <t>Albania 50%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</si>
  <si>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</si>
  <si>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Albania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</si>
  <si>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</si>
  <si>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</si>
  <si>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</si>
  <si>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</si>
  <si>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</si>
  <si>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</si>
  <si>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Carne de res</t>
  </si>
  <si>
    <t>Animal de 230 Kg en Canal</t>
  </si>
  <si>
    <t>Semanal</t>
  </si>
  <si>
    <t>Centro de acopio - Punto de venta</t>
  </si>
  <si>
    <t>Cerdo de 75 Kg</t>
  </si>
  <si>
    <t>Paca De 15 Unidades De Libra Cada Unidad</t>
  </si>
  <si>
    <t>Mensual</t>
  </si>
  <si>
    <t>Centro de acopio - Supermercado</t>
  </si>
  <si>
    <t>Pollo De 4 Libras</t>
  </si>
  <si>
    <t>Platano</t>
  </si>
  <si>
    <t>Racimo 20 K</t>
  </si>
  <si>
    <t>Centro de acopio</t>
  </si>
  <si>
    <t>Unidad de 500 gramos</t>
  </si>
  <si>
    <t>Centro de acopio - Restaurante</t>
  </si>
  <si>
    <t>Diario</t>
  </si>
  <si>
    <t>Finca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</si>
  <si>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</si>
  <si>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</si>
  <si>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</si>
  <si>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</si>
  <si>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</si>
  <si>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</si>
  <si>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</si>
  <si>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</si>
  <si>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</si>
  <si>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</si>
  <si>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</si>
  <si>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</si>
  <si>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09UcL-38</t>
  </si>
  <si>
    <t>Plátano dominico</t>
  </si>
  <si>
    <t>Racimo de 20 Kilogramos</t>
  </si>
  <si>
    <t>Intermediario</t>
  </si>
  <si>
    <t>Cabecera municipal 100%</t>
  </si>
  <si>
    <t>10Uai-30</t>
  </si>
  <si>
    <t>Piscicultura cachama</t>
  </si>
  <si>
    <t>Kilogramo</t>
  </si>
  <si>
    <t>Mayorista</t>
  </si>
  <si>
    <t>10UdL2s1-30</t>
  </si>
  <si>
    <t>Caña panelera</t>
  </si>
  <si>
    <t>Minorista</t>
  </si>
  <si>
    <t>Mercados campesinos</t>
  </si>
  <si>
    <t>11UcL-23</t>
  </si>
  <si>
    <t>Avicultura de engorde</t>
  </si>
  <si>
    <t>Pollo en pie</t>
  </si>
  <si>
    <t>Porcicultura de ceba</t>
  </si>
  <si>
    <t>Cerdo en pie</t>
  </si>
  <si>
    <t>Finca 33,3%</t>
  </si>
  <si>
    <t>Cabecera municipal 66,6%</t>
  </si>
  <si>
    <t>Ganadería doble propósito (carne)</t>
  </si>
  <si>
    <t>Ganadería doble propósito (leche)</t>
  </si>
  <si>
    <t>Agroindustria</t>
  </si>
  <si>
    <t>platano_dominico</t>
  </si>
  <si>
    <t>piscicultura_cachama</t>
  </si>
  <si>
    <t>cana_panelera</t>
  </si>
  <si>
    <t>avicultura_engorde</t>
  </si>
  <si>
    <t>porcicultura_ceba</t>
  </si>
  <si>
    <t>ganaderia_doble_proposito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</si>
  <si>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</si>
  <si>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</si>
  <si>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</si>
  <si>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</si>
  <si>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</si>
  <si>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</si>
  <si>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</si>
  <si>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Precio a escala municipal</t>
  </si>
  <si>
    <t>Precio a escala departamental</t>
  </si>
  <si>
    <t>Precios a escala nacional</t>
  </si>
  <si>
    <t>Precios gremios (PORKOLOMBIA, FEDEGAN, FENAVI, FEDECACAO, FEDECAFE, MADR)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</si>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</sst>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3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5" xfId="0" applyFont="1" applyBorder="1" applyAlignment="1" applyProtection="1">
      <alignment horizontal="center" vertical="center"/>
      <protection locked="0"/>
    </xf>
    <xf numFmtId="0" fontId="4" fillId="10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6" fontId="4" fillId="0" borderId="14" xfId="1" applyNumberFormat="1" applyFont="1" applyBorder="1"/>
    <xf numFmtId="0" fontId="12" fillId="5" borderId="12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70" fontId="4" fillId="5" borderId="16" xfId="0" applyNumberFormat="1" applyFont="1" applyFill="1" applyBorder="1" applyAlignment="1">
      <alignment horizontal="center" vertical="center"/>
    </xf>
    <xf numFmtId="0" fontId="9" fillId="0" borderId="0" xfId="0" applyFont="1"/>
    <xf numFmtId="169" fontId="4" fillId="5" borderId="0" xfId="0" applyNumberFormat="1" applyFont="1" applyFill="1" applyAlignment="1">
      <alignment horizontal="center" vertical="center"/>
    </xf>
    <xf numFmtId="0" fontId="10" fillId="0" borderId="0" xfId="0" applyFont="1"/>
    <xf numFmtId="0" fontId="4" fillId="0" borderId="0" xfId="0" applyFont="1"/>
    <xf numFmtId="0" fontId="4" fillId="0" borderId="0" xfId="0" applyFont="1" applyAlignment="1">
      <alignment vertical="top" wrapText="1"/>
    </xf>
    <xf numFmtId="169" fontId="4" fillId="5" borderId="14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2" fillId="4" borderId="14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 wrapText="1"/>
    </xf>
    <xf numFmtId="9" fontId="3" fillId="0" borderId="3" xfId="8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9" fillId="8" borderId="13" xfId="0" applyFont="1" applyFill="1" applyBorder="1" applyAlignment="1">
      <alignment horizontal="center"/>
    </xf>
    <xf numFmtId="0" fontId="4" fillId="6" borderId="13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9" fontId="3" fillId="0" borderId="3" xfId="8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11" fillId="11" borderId="12" xfId="0" applyFont="1" applyFill="1" applyBorder="1" applyAlignment="1">
      <alignment horizontal="center" vertical="center" wrapText="1"/>
    </xf>
    <xf numFmtId="0" fontId="11" fillId="11" borderId="13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SIPSA'!$A$21:$A$27</c:f>
              <c:strCache>
                <c:ptCount val="7"/>
                <c:pt idx="0">
                  <c:v>Ganadería doble propósito (leche)</c:v>
                </c:pt>
                <c:pt idx="1">
                  <c:v>Plátano dominico</c:v>
                </c:pt>
                <c:pt idx="2">
                  <c:v>Caña panelera</c:v>
                </c:pt>
                <c:pt idx="3">
                  <c:v>Avicultura de engorde</c:v>
                </c:pt>
                <c:pt idx="4">
                  <c:v>Piscicultura cachama</c:v>
                </c:pt>
                <c:pt idx="5">
                  <c:v>Porcicultura de ceba</c:v>
                </c:pt>
                <c:pt idx="6">
                  <c:v>Ganadería doble propósito (carne)</c:v>
                </c:pt>
              </c:strCache>
            </c:strRef>
          </c:cat>
          <c:val>
            <c:numRef>
              <c:f>'4.3.3. PRECIOS PROMEDIO SIPSA'!$B$21:$B$27</c:f>
              <c:numCache>
                <c:formatCode>_-"$"\ * #,##0_-;\-"$"\ * #,##0_-;_-"$"\ * "-"??_-;_-@_-</c:formatCode>
                <c:ptCount val="7"/>
                <c:pt idx="0">
                  <c:v>1352.2574497408791</c:v>
                </c:pt>
                <c:pt idx="1">
                  <c:v>1851.005898518617</c:v>
                </c:pt>
                <c:pt idx="2">
                  <c:v>3123.6134847103322</c:v>
                </c:pt>
                <c:pt idx="3">
                  <c:v>8464</c:v>
                </c:pt>
                <c:pt idx="4">
                  <c:v>8354.2073506386077</c:v>
                </c:pt>
                <c:pt idx="5">
                  <c:v>7304.6</c:v>
                </c:pt>
                <c:pt idx="6">
                  <c:v>6188.0666666666675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1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MAYOR'!$B$20</c:f>
              <c:strCache>
                <c:ptCount val="1"/>
                <c:pt idx="0">
                  <c:v>Plátano dominico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-18.600375676559949</c:v>
                </c:pt>
                <c:pt idx="1">
                  <c:v>1.0246575526358299</c:v>
                </c:pt>
                <c:pt idx="2">
                  <c:v>94.14542736642403</c:v>
                </c:pt>
                <c:pt idx="3">
                  <c:v>18.668825596010436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MAYOR'!$B$21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MAYOR'!$B$22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MAYOR'!$B$23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MAYOR'!$B$24</c:f>
              <c:strCache>
                <c:ptCount val="1"/>
                <c:pt idx="0">
                  <c:v>Porcicultura de ceba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MAYOR'!$B$25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6.0877939983779328</c:v>
                </c:pt>
                <c:pt idx="1">
                  <c:v>34.793229490181091</c:v>
                </c:pt>
                <c:pt idx="2">
                  <c:v>23.725779508788733</c:v>
                </c:pt>
                <c:pt idx="3">
                  <c:v>1.5911443131721512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MAYOR'!$B$26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MAYOR'!$D$19:$G$19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4.3782737517865229</c:v>
                </c:pt>
                <c:pt idx="1">
                  <c:v>10.265724741160412</c:v>
                </c:pt>
                <c:pt idx="2">
                  <c:v>39.884543766551133</c:v>
                </c:pt>
                <c:pt idx="3">
                  <c:v>10.812835923010297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  <c:extLst>
          <c:ext xmlns:c15="http://schemas.microsoft.com/office/drawing/2012/chart" uri="{02D57815-91ED-43cb-92C2-25804820EDAC}">
            <c15:filteredLineSeries>
              <c15:ser>
                <c:idx val="7"/>
                <c:order val="7"/>
                <c:tx>
                  <c:str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'4.3.4. VARIACION $ PLAZAS MAYOR'!$D$19:$G$19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D119-4DB9-B555-AD062E2AFF8A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MAYOR'!$D$19:$G$19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D119-4DB9-B555-AD062E2AFF8A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MAYOR'!$D$19:$G$19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119-4DB9-B555-AD062E2AFF8A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MAYOR'!$D$19:$G$19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F268-432D-A740-97EE4883E458}"/>
                  </c:ext>
                </c:extLst>
              </c15:ser>
            </c15:filteredLineSeries>
          </c:ext>
        </c:extLst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15</xdr:row>
      <xdr:rowOff>22860</xdr:rowOff>
    </xdr:from>
    <xdr:to>
      <xdr:col>12</xdr:col>
      <xdr:colOff>129540</xdr:colOff>
      <xdr:row>40</xdr:row>
      <xdr:rowOff>68580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618067</xdr:colOff>
      <xdr:row>10</xdr:row>
      <xdr:rowOff>26246</xdr:rowOff>
    </xdr:from>
    <xdr:to>
      <xdr:col>16</xdr:col>
      <xdr:colOff>677334</xdr:colOff>
      <xdr:row>32</xdr:row>
      <xdr:rowOff>33866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8"/>
  <sheetViews>
    <sheetView workbookViewId="0">
      <selection activeCell="B4" sqref="B4:E8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78" t="s">
        <v>0</v>
      </c>
      <c r="C3" s="78"/>
      <c r="D3" s="78"/>
      <c r="E3" s="78"/>
    </row>
    <row r="4" spans="2:5" ht="39.6">
      <c r="B4" s="18" t="s">
        <v>1</v>
      </c>
      <c r="C4" s="18" t="s">
        <v>2</v>
      </c>
      <c r="D4" s="18" t="s">
        <v>3</v>
      </c>
      <c r="E4" s="18" t="s">
        <v>4</v>
      </c>
    </row>
    <row r="5" spans="2:5" ht="39.6">
      <c r="B5" s="28" t="s">
        <v>5</v>
      </c>
      <c r="C5" s="19" t="s">
        <v>6</v>
      </c>
      <c r="D5" s="28">
        <v>65</v>
      </c>
      <c r="E5" s="28" t="s">
        <v>7</v>
      </c>
    </row>
    <row r="6" spans="2:5" ht="19.899999999999999" customHeight="1">
      <c r="B6" s="79" t="s">
        <v>8</v>
      </c>
      <c r="C6" s="19" t="s">
        <v>9</v>
      </c>
      <c r="D6" s="79">
        <v>95</v>
      </c>
      <c r="E6" s="79" t="s">
        <v>10</v>
      </c>
    </row>
    <row r="7" spans="2:5" ht="20.45" customHeight="1">
      <c r="B7" s="80"/>
      <c r="C7" s="58" t="s">
        <v>11</v>
      </c>
      <c r="D7" s="80"/>
      <c r="E7" s="80"/>
    </row>
    <row r="8" spans="2:5" ht="39.6">
      <c r="B8" s="59" t="s">
        <v>12</v>
      </c>
      <c r="C8" s="58" t="s">
        <v>13</v>
      </c>
      <c r="D8" s="19">
        <v>30</v>
      </c>
      <c r="E8" s="19" t="s">
        <v>14</v>
      </c>
    </row>
  </sheetData>
  <mergeCells count="4">
    <mergeCell ref="B3:E3"/>
    <mergeCell ref="B6:B7"/>
    <mergeCell ref="D6:D7"/>
    <mergeCell ref="E6:E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9"/>
  <sheetViews>
    <sheetView workbookViewId="0">
      <selection activeCell="A4" sqref="A4:G9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85" t="s">
        <v>15</v>
      </c>
      <c r="B3" s="85"/>
      <c r="C3" s="85"/>
      <c r="D3" s="85"/>
      <c r="E3" s="85"/>
      <c r="F3" s="85"/>
      <c r="G3" s="85"/>
    </row>
    <row r="4" spans="1:7" ht="38.450000000000003" customHeight="1">
      <c r="A4" s="86" t="s">
        <v>1</v>
      </c>
      <c r="B4" s="86" t="s">
        <v>16</v>
      </c>
      <c r="C4" s="86" t="s">
        <v>17</v>
      </c>
      <c r="D4" s="18" t="s">
        <v>18</v>
      </c>
      <c r="E4" s="86" t="s">
        <v>19</v>
      </c>
      <c r="F4" s="86" t="s">
        <v>20</v>
      </c>
      <c r="G4" s="18" t="s">
        <v>21</v>
      </c>
    </row>
    <row r="5" spans="1:7">
      <c r="A5" s="86"/>
      <c r="B5" s="86"/>
      <c r="C5" s="86"/>
      <c r="D5" s="18" t="s">
        <v>22</v>
      </c>
      <c r="E5" s="86"/>
      <c r="F5" s="86"/>
      <c r="G5" s="18" t="s">
        <v>22</v>
      </c>
    </row>
    <row r="6" spans="1:7" ht="26.45">
      <c r="A6" s="28" t="s">
        <v>5</v>
      </c>
      <c r="B6" s="28" t="s">
        <v>6</v>
      </c>
      <c r="C6" s="68" t="s">
        <v>23</v>
      </c>
      <c r="D6" s="23" t="s">
        <v>24</v>
      </c>
      <c r="E6" s="40" t="s">
        <v>25</v>
      </c>
      <c r="F6" s="67" t="s">
        <v>26</v>
      </c>
      <c r="G6" s="23" t="s">
        <v>27</v>
      </c>
    </row>
    <row r="7" spans="1:7">
      <c r="A7" s="79" t="s">
        <v>8</v>
      </c>
      <c r="B7" s="19" t="s">
        <v>9</v>
      </c>
      <c r="C7" s="29" t="s">
        <v>28</v>
      </c>
      <c r="D7" s="23" t="s">
        <v>29</v>
      </c>
      <c r="E7" s="81" t="s">
        <v>25</v>
      </c>
      <c r="F7" s="83" t="s">
        <v>30</v>
      </c>
      <c r="G7" s="81" t="s">
        <v>27</v>
      </c>
    </row>
    <row r="8" spans="1:7">
      <c r="A8" s="80"/>
      <c r="B8" s="58" t="s">
        <v>11</v>
      </c>
      <c r="C8" s="29" t="s">
        <v>31</v>
      </c>
      <c r="D8" s="23" t="s">
        <v>32</v>
      </c>
      <c r="E8" s="82"/>
      <c r="F8" s="84"/>
      <c r="G8" s="82"/>
    </row>
    <row r="9" spans="1:7" ht="39.6">
      <c r="A9" s="59" t="s">
        <v>12</v>
      </c>
      <c r="B9" s="58" t="s">
        <v>13</v>
      </c>
      <c r="C9" s="29" t="s">
        <v>33</v>
      </c>
      <c r="D9" s="23" t="s">
        <v>32</v>
      </c>
      <c r="E9" s="23" t="s">
        <v>25</v>
      </c>
      <c r="F9" s="60" t="s">
        <v>30</v>
      </c>
      <c r="G9" s="23" t="s">
        <v>34</v>
      </c>
    </row>
  </sheetData>
  <mergeCells count="10">
    <mergeCell ref="A7:A8"/>
    <mergeCell ref="G7:G8"/>
    <mergeCell ref="E7:E8"/>
    <mergeCell ref="F7:F8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4"/>
  <sheetViews>
    <sheetView workbookViewId="0">
      <selection activeCell="D6" sqref="D6:D13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85" t="s">
        <v>35</v>
      </c>
      <c r="C4" s="85"/>
      <c r="D4" s="85"/>
      <c r="E4" s="85"/>
      <c r="F4" s="85"/>
    </row>
    <row r="5" spans="2:6" ht="26.45">
      <c r="B5" s="18" t="s">
        <v>36</v>
      </c>
      <c r="C5" s="18" t="s">
        <v>37</v>
      </c>
      <c r="D5" s="18" t="s">
        <v>38</v>
      </c>
      <c r="E5" s="18" t="s">
        <v>39</v>
      </c>
      <c r="F5" s="18" t="s">
        <v>40</v>
      </c>
    </row>
    <row r="6" spans="2:6">
      <c r="B6" s="90" t="s">
        <v>41</v>
      </c>
      <c r="C6" s="81" t="s">
        <v>42</v>
      </c>
      <c r="D6" s="23" t="s">
        <v>43</v>
      </c>
      <c r="E6" s="81" t="s">
        <v>44</v>
      </c>
      <c r="F6" s="81" t="s">
        <v>45</v>
      </c>
    </row>
    <row r="7" spans="2:6">
      <c r="B7" s="91"/>
      <c r="C7" s="89"/>
      <c r="D7" s="23" t="s">
        <v>46</v>
      </c>
      <c r="E7" s="89"/>
      <c r="F7" s="89"/>
    </row>
    <row r="8" spans="2:6">
      <c r="B8" s="90" t="s">
        <v>47</v>
      </c>
      <c r="C8" s="81" t="s">
        <v>48</v>
      </c>
      <c r="D8" s="23" t="s">
        <v>13</v>
      </c>
      <c r="E8" s="81" t="s">
        <v>44</v>
      </c>
      <c r="F8" s="81" t="s">
        <v>45</v>
      </c>
    </row>
    <row r="9" spans="2:6">
      <c r="B9" s="91"/>
      <c r="C9" s="89"/>
      <c r="D9" s="23" t="s">
        <v>49</v>
      </c>
      <c r="E9" s="89"/>
      <c r="F9" s="89"/>
    </row>
    <row r="10" spans="2:6">
      <c r="B10" s="92"/>
      <c r="C10" s="82"/>
      <c r="D10" s="23" t="s">
        <v>50</v>
      </c>
      <c r="E10" s="82"/>
      <c r="F10" s="82"/>
    </row>
    <row r="11" spans="2:6" ht="26.45">
      <c r="B11" s="61" t="s">
        <v>51</v>
      </c>
      <c r="C11" s="23" t="s">
        <v>42</v>
      </c>
      <c r="D11" s="23" t="s">
        <v>6</v>
      </c>
      <c r="E11" s="23" t="s">
        <v>44</v>
      </c>
      <c r="F11" s="23" t="s">
        <v>52</v>
      </c>
    </row>
    <row r="12" spans="2:6">
      <c r="B12" s="88" t="s">
        <v>53</v>
      </c>
      <c r="C12" s="81" t="s">
        <v>54</v>
      </c>
      <c r="D12" s="81" t="s">
        <v>9</v>
      </c>
      <c r="E12" s="81" t="s">
        <v>44</v>
      </c>
      <c r="F12" s="23" t="s">
        <v>55</v>
      </c>
    </row>
    <row r="13" spans="2:6">
      <c r="B13" s="88"/>
      <c r="C13" s="89"/>
      <c r="D13" s="82"/>
      <c r="E13" s="82"/>
      <c r="F13" s="66" t="s">
        <v>56</v>
      </c>
    </row>
    <row r="14" spans="2:6">
      <c r="B14" s="87" t="s">
        <v>57</v>
      </c>
      <c r="C14" s="87"/>
      <c r="D14" s="87"/>
      <c r="E14" s="87"/>
      <c r="F14" s="87"/>
    </row>
  </sheetData>
  <mergeCells count="14">
    <mergeCell ref="B14:F14"/>
    <mergeCell ref="B12:B13"/>
    <mergeCell ref="C12:C13"/>
    <mergeCell ref="E12:E13"/>
    <mergeCell ref="B4:F4"/>
    <mergeCell ref="B6:B7"/>
    <mergeCell ref="C6:C7"/>
    <mergeCell ref="E6:E7"/>
    <mergeCell ref="F6:F7"/>
    <mergeCell ref="B8:B10"/>
    <mergeCell ref="C8:C10"/>
    <mergeCell ref="E8:E10"/>
    <mergeCell ref="F8:F10"/>
    <mergeCell ref="D12:D13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3"/>
  <sheetViews>
    <sheetView topLeftCell="C1" zoomScale="90" zoomScaleNormal="90" workbookViewId="0">
      <selection activeCell="G6" sqref="G6:G11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93" t="s">
        <v>58</v>
      </c>
      <c r="C4" s="93"/>
      <c r="D4" s="93"/>
      <c r="E4" s="93"/>
      <c r="F4" s="93"/>
      <c r="G4" s="93"/>
    </row>
    <row r="5" spans="2:7" ht="39.6">
      <c r="B5" s="18" t="s">
        <v>59</v>
      </c>
      <c r="C5" s="18" t="s">
        <v>60</v>
      </c>
      <c r="D5" s="18" t="s">
        <v>61</v>
      </c>
      <c r="E5" s="18" t="s">
        <v>62</v>
      </c>
      <c r="F5" s="18" t="s">
        <v>63</v>
      </c>
      <c r="G5" s="18" t="s">
        <v>64</v>
      </c>
    </row>
    <row r="6" spans="2:7" ht="26.45">
      <c r="B6" s="90" t="s">
        <v>41</v>
      </c>
      <c r="C6" s="23" t="s">
        <v>65</v>
      </c>
      <c r="D6" s="23" t="s">
        <v>66</v>
      </c>
      <c r="E6" s="23" t="s">
        <v>67</v>
      </c>
      <c r="F6" s="19" t="s">
        <v>26</v>
      </c>
      <c r="G6" s="19" t="s">
        <v>68</v>
      </c>
    </row>
    <row r="7" spans="2:7" ht="26.45">
      <c r="B7" s="91"/>
      <c r="C7" s="23" t="s">
        <v>46</v>
      </c>
      <c r="D7" s="19" t="s">
        <v>69</v>
      </c>
      <c r="E7" s="23" t="s">
        <v>67</v>
      </c>
      <c r="F7" s="19" t="s">
        <v>26</v>
      </c>
      <c r="G7" s="19" t="s">
        <v>68</v>
      </c>
    </row>
    <row r="8" spans="2:7" ht="39.6">
      <c r="B8" s="90" t="s">
        <v>47</v>
      </c>
      <c r="C8" s="23" t="s">
        <v>13</v>
      </c>
      <c r="D8" s="19" t="s">
        <v>70</v>
      </c>
      <c r="E8" s="23" t="s">
        <v>71</v>
      </c>
      <c r="F8" s="19" t="s">
        <v>30</v>
      </c>
      <c r="G8" s="19" t="s">
        <v>72</v>
      </c>
    </row>
    <row r="9" spans="2:7" ht="26.45">
      <c r="B9" s="91"/>
      <c r="C9" s="23" t="s">
        <v>49</v>
      </c>
      <c r="D9" s="28" t="s">
        <v>73</v>
      </c>
      <c r="E9" s="40" t="s">
        <v>67</v>
      </c>
      <c r="F9" s="28" t="s">
        <v>26</v>
      </c>
      <c r="G9" s="19" t="s">
        <v>72</v>
      </c>
    </row>
    <row r="10" spans="2:7">
      <c r="B10" s="92"/>
      <c r="C10" s="23" t="s">
        <v>74</v>
      </c>
      <c r="D10" s="28" t="s">
        <v>75</v>
      </c>
      <c r="E10" s="40" t="s">
        <v>67</v>
      </c>
      <c r="F10" s="28" t="s">
        <v>26</v>
      </c>
      <c r="G10" s="28" t="s">
        <v>76</v>
      </c>
    </row>
    <row r="11" spans="2:7" ht="26.45">
      <c r="B11" s="23" t="s">
        <v>51</v>
      </c>
      <c r="C11" s="23" t="s">
        <v>6</v>
      </c>
      <c r="D11" s="28" t="s">
        <v>77</v>
      </c>
      <c r="E11" s="40" t="s">
        <v>67</v>
      </c>
      <c r="F11" s="28" t="s">
        <v>26</v>
      </c>
      <c r="G11" s="28" t="s">
        <v>78</v>
      </c>
    </row>
    <row r="12" spans="2:7">
      <c r="B12" s="23" t="s">
        <v>53</v>
      </c>
      <c r="C12" s="23" t="s">
        <v>9</v>
      </c>
      <c r="D12" s="19" t="s">
        <v>28</v>
      </c>
      <c r="E12" s="23" t="s">
        <v>79</v>
      </c>
      <c r="F12" s="19" t="s">
        <v>30</v>
      </c>
      <c r="G12" s="19" t="s">
        <v>80</v>
      </c>
    </row>
    <row r="13" spans="2:7">
      <c r="B13" s="93" t="s">
        <v>57</v>
      </c>
      <c r="C13" s="93"/>
      <c r="D13" s="93"/>
      <c r="E13" s="93"/>
      <c r="F13" s="93"/>
      <c r="G13" s="93"/>
    </row>
  </sheetData>
  <mergeCells count="4">
    <mergeCell ref="B4:G4"/>
    <mergeCell ref="B13:G13"/>
    <mergeCell ref="B6:B7"/>
    <mergeCell ref="B8:B1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1"/>
  <sheetViews>
    <sheetView topLeftCell="C1" zoomScale="90" zoomScaleNormal="90" workbookViewId="0">
      <selection activeCell="I15" sqref="I15"/>
    </sheetView>
  </sheetViews>
  <sheetFormatPr defaultColWidth="11.42578125" defaultRowHeight="14.45"/>
  <cols>
    <col min="1" max="1" width="11.1406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99" t="s">
        <v>81</v>
      </c>
      <c r="B2" s="99"/>
      <c r="C2" s="99"/>
      <c r="D2" s="99"/>
      <c r="E2" s="99"/>
      <c r="F2" s="99"/>
      <c r="G2" s="99"/>
      <c r="H2" s="99"/>
      <c r="I2" s="31"/>
    </row>
    <row r="3" spans="1:9" ht="33.6" customHeight="1">
      <c r="A3" s="100" t="s">
        <v>82</v>
      </c>
      <c r="B3" s="100" t="s">
        <v>83</v>
      </c>
      <c r="C3" s="100" t="s">
        <v>84</v>
      </c>
      <c r="D3" s="100" t="s">
        <v>85</v>
      </c>
      <c r="E3" s="100"/>
      <c r="F3" s="100" t="s">
        <v>21</v>
      </c>
      <c r="G3" s="22" t="s">
        <v>86</v>
      </c>
      <c r="H3" s="22" t="s">
        <v>87</v>
      </c>
      <c r="I3" s="22" t="s">
        <v>88</v>
      </c>
    </row>
    <row r="4" spans="1:9">
      <c r="A4" s="100"/>
      <c r="B4" s="100"/>
      <c r="C4" s="100"/>
      <c r="D4" s="22" t="s">
        <v>89</v>
      </c>
      <c r="E4" s="22" t="s">
        <v>90</v>
      </c>
      <c r="F4" s="100"/>
      <c r="G4" s="22" t="s">
        <v>91</v>
      </c>
      <c r="H4" s="22" t="s">
        <v>91</v>
      </c>
      <c r="I4" s="22" t="s">
        <v>92</v>
      </c>
    </row>
    <row r="5" spans="1:9" ht="34.15" customHeight="1">
      <c r="A5" s="64" t="s">
        <v>93</v>
      </c>
      <c r="B5" s="74" t="s">
        <v>94</v>
      </c>
      <c r="C5" s="57" t="s">
        <v>95</v>
      </c>
      <c r="D5" s="34" t="s">
        <v>96</v>
      </c>
      <c r="E5" s="35">
        <v>1</v>
      </c>
      <c r="F5" s="71" t="s">
        <v>97</v>
      </c>
      <c r="G5" s="72">
        <v>100</v>
      </c>
      <c r="H5" s="73">
        <v>1600</v>
      </c>
      <c r="I5" s="70">
        <f>+G5/H5</f>
        <v>6.25E-2</v>
      </c>
    </row>
    <row r="6" spans="1:9">
      <c r="A6" s="97" t="s">
        <v>98</v>
      </c>
      <c r="B6" s="109" t="s">
        <v>99</v>
      </c>
      <c r="C6" s="111" t="s">
        <v>100</v>
      </c>
      <c r="D6" s="10" t="s">
        <v>96</v>
      </c>
      <c r="E6" s="25">
        <v>0.5</v>
      </c>
      <c r="F6" s="103" t="s">
        <v>27</v>
      </c>
      <c r="G6" s="106"/>
      <c r="H6" s="106">
        <v>10500</v>
      </c>
      <c r="I6" s="113">
        <f t="shared" ref="I6" si="0">G6/H6</f>
        <v>0</v>
      </c>
    </row>
    <row r="7" spans="1:9">
      <c r="A7" s="98"/>
      <c r="B7" s="110"/>
      <c r="C7" s="112"/>
      <c r="D7" s="10" t="s">
        <v>101</v>
      </c>
      <c r="E7" s="25">
        <v>0.5</v>
      </c>
      <c r="F7" s="105"/>
      <c r="G7" s="108"/>
      <c r="H7" s="108"/>
      <c r="I7" s="114"/>
    </row>
    <row r="8" spans="1:9" ht="14.45" customHeight="1">
      <c r="A8" s="94" t="s">
        <v>102</v>
      </c>
      <c r="B8" s="94" t="s">
        <v>103</v>
      </c>
      <c r="C8" s="101" t="s">
        <v>100</v>
      </c>
      <c r="D8" s="10" t="s">
        <v>104</v>
      </c>
      <c r="E8" s="25">
        <v>0.375</v>
      </c>
      <c r="F8" s="103" t="s">
        <v>97</v>
      </c>
      <c r="G8" s="106">
        <v>96</v>
      </c>
      <c r="H8" s="106">
        <v>4522</v>
      </c>
      <c r="I8" s="113">
        <f>G8/H8</f>
        <v>2.1229544449358692E-2</v>
      </c>
    </row>
    <row r="9" spans="1:9">
      <c r="A9" s="95"/>
      <c r="B9" s="95"/>
      <c r="C9" s="102"/>
      <c r="D9" s="24" t="s">
        <v>101</v>
      </c>
      <c r="E9" s="25">
        <v>0.5</v>
      </c>
      <c r="F9" s="104"/>
      <c r="G9" s="107"/>
      <c r="H9" s="107"/>
      <c r="I9" s="115"/>
    </row>
    <row r="10" spans="1:9" ht="28.9" customHeight="1">
      <c r="A10" s="95"/>
      <c r="B10" s="95"/>
      <c r="C10" s="102"/>
      <c r="D10" s="24" t="s">
        <v>105</v>
      </c>
      <c r="E10" s="25">
        <v>0.125</v>
      </c>
      <c r="F10" s="105"/>
      <c r="G10" s="108"/>
      <c r="H10" s="108"/>
      <c r="I10" s="114"/>
    </row>
    <row r="11" spans="1:9" ht="33" customHeight="1">
      <c r="A11" s="96" t="s">
        <v>106</v>
      </c>
      <c r="B11" s="64" t="s">
        <v>107</v>
      </c>
      <c r="C11" s="33" t="s">
        <v>108</v>
      </c>
      <c r="D11" s="10" t="s">
        <v>104</v>
      </c>
      <c r="E11" s="25">
        <v>1</v>
      </c>
      <c r="F11" s="10" t="s">
        <v>97</v>
      </c>
      <c r="G11" s="26">
        <v>500</v>
      </c>
      <c r="H11" s="26">
        <v>15000</v>
      </c>
      <c r="I11" s="27">
        <f>G11/H11</f>
        <v>3.3333333333333333E-2</v>
      </c>
    </row>
    <row r="12" spans="1:9">
      <c r="A12" s="96"/>
      <c r="B12" s="109" t="s">
        <v>109</v>
      </c>
      <c r="C12" s="111" t="s">
        <v>110</v>
      </c>
      <c r="D12" s="10" t="s">
        <v>104</v>
      </c>
      <c r="E12" s="25">
        <v>0.66600000000000004</v>
      </c>
      <c r="F12" s="10" t="s">
        <v>111</v>
      </c>
      <c r="G12" s="26"/>
      <c r="H12" s="106">
        <v>11200</v>
      </c>
      <c r="I12" s="27">
        <f>+G12/H12</f>
        <v>0</v>
      </c>
    </row>
    <row r="13" spans="1:9" ht="34.15">
      <c r="A13" s="96"/>
      <c r="B13" s="110"/>
      <c r="C13" s="112"/>
      <c r="D13" s="10" t="s">
        <v>96</v>
      </c>
      <c r="E13" s="25">
        <v>0.33300000000000002</v>
      </c>
      <c r="F13" s="10" t="s">
        <v>112</v>
      </c>
      <c r="G13" s="26">
        <v>200</v>
      </c>
      <c r="H13" s="108"/>
      <c r="I13" s="27">
        <f>+G13/H12</f>
        <v>1.7857142857142856E-2</v>
      </c>
    </row>
    <row r="14" spans="1:9" ht="36.6" customHeight="1">
      <c r="A14" s="96"/>
      <c r="B14" s="36" t="s">
        <v>113</v>
      </c>
      <c r="C14" s="33" t="s">
        <v>31</v>
      </c>
      <c r="D14" s="10" t="s">
        <v>96</v>
      </c>
      <c r="E14" s="25">
        <v>1</v>
      </c>
      <c r="F14" s="10" t="s">
        <v>97</v>
      </c>
      <c r="G14" s="26">
        <v>90</v>
      </c>
      <c r="H14" s="26">
        <v>8000</v>
      </c>
      <c r="I14" s="27">
        <f>+G14/H14</f>
        <v>1.125E-2</v>
      </c>
    </row>
    <row r="15" spans="1:9">
      <c r="A15" s="96"/>
      <c r="B15" s="36" t="s">
        <v>114</v>
      </c>
      <c r="C15" s="33" t="s">
        <v>28</v>
      </c>
      <c r="D15" s="10" t="s">
        <v>115</v>
      </c>
      <c r="E15" s="25">
        <v>1</v>
      </c>
      <c r="F15" s="10" t="s">
        <v>27</v>
      </c>
      <c r="G15" s="26"/>
      <c r="H15" s="26">
        <v>1750</v>
      </c>
      <c r="I15" s="27">
        <f>+G15/H15</f>
        <v>0</v>
      </c>
    </row>
    <row r="16" spans="1:9">
      <c r="C16" t="s">
        <v>116</v>
      </c>
      <c r="D16" t="s">
        <v>93</v>
      </c>
    </row>
    <row r="17" spans="3:4">
      <c r="C17" t="s">
        <v>117</v>
      </c>
      <c r="D17" t="s">
        <v>98</v>
      </c>
    </row>
    <row r="18" spans="3:4">
      <c r="C18" t="s">
        <v>118</v>
      </c>
      <c r="D18" t="s">
        <v>102</v>
      </c>
    </row>
    <row r="19" spans="3:4">
      <c r="C19" t="s">
        <v>119</v>
      </c>
      <c r="D19" t="s">
        <v>106</v>
      </c>
    </row>
    <row r="20" spans="3:4">
      <c r="C20" t="s">
        <v>120</v>
      </c>
      <c r="D20" t="s">
        <v>106</v>
      </c>
    </row>
    <row r="21" spans="3:4">
      <c r="C21" t="s">
        <v>121</v>
      </c>
      <c r="D21" t="s">
        <v>106</v>
      </c>
    </row>
  </sheetData>
  <mergeCells count="24">
    <mergeCell ref="H6:H7"/>
    <mergeCell ref="I6:I7"/>
    <mergeCell ref="B12:B13"/>
    <mergeCell ref="C12:C13"/>
    <mergeCell ref="H12:H13"/>
    <mergeCell ref="I8:I10"/>
    <mergeCell ref="F6:F7"/>
    <mergeCell ref="G6:G7"/>
    <mergeCell ref="A8:A10"/>
    <mergeCell ref="A11:A15"/>
    <mergeCell ref="A6:A7"/>
    <mergeCell ref="A2:H2"/>
    <mergeCell ref="B3:B4"/>
    <mergeCell ref="C3:C4"/>
    <mergeCell ref="A3:A4"/>
    <mergeCell ref="D3:E3"/>
    <mergeCell ref="F3:F4"/>
    <mergeCell ref="B8:B10"/>
    <mergeCell ref="C8:C10"/>
    <mergeCell ref="F8:F10"/>
    <mergeCell ref="H8:H10"/>
    <mergeCell ref="G8:G10"/>
    <mergeCell ref="B6:B7"/>
    <mergeCell ref="C6:C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1"/>
  <sheetViews>
    <sheetView topLeftCell="G1" zoomScaleNormal="100" workbookViewId="0">
      <selection activeCell="M5" sqref="M5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38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16" t="s">
        <v>122</v>
      </c>
      <c r="C2" s="117"/>
      <c r="D2" s="117"/>
      <c r="E2" s="117"/>
      <c r="F2" s="117"/>
      <c r="G2" s="117"/>
    </row>
    <row r="3" spans="2:13" ht="28.5" customHeight="1">
      <c r="B3" s="86" t="s">
        <v>82</v>
      </c>
      <c r="C3" s="86" t="s">
        <v>83</v>
      </c>
      <c r="D3" s="86" t="s">
        <v>84</v>
      </c>
      <c r="E3" s="18" t="s">
        <v>123</v>
      </c>
      <c r="F3" s="18" t="s">
        <v>124</v>
      </c>
      <c r="G3" s="18" t="s">
        <v>87</v>
      </c>
      <c r="I3" s="120" t="s">
        <v>83</v>
      </c>
      <c r="J3" s="20" t="s">
        <v>123</v>
      </c>
      <c r="K3" s="20" t="s">
        <v>124</v>
      </c>
      <c r="L3" s="20" t="s">
        <v>87</v>
      </c>
      <c r="M3" s="118" t="s">
        <v>125</v>
      </c>
    </row>
    <row r="4" spans="2:13" ht="15.75" customHeight="1" thickBot="1">
      <c r="B4" s="86"/>
      <c r="C4" s="86"/>
      <c r="D4" s="86"/>
      <c r="E4" s="18" t="s">
        <v>91</v>
      </c>
      <c r="F4" s="18" t="s">
        <v>91</v>
      </c>
      <c r="G4" s="18" t="s">
        <v>91</v>
      </c>
      <c r="I4" s="121"/>
      <c r="J4" s="21" t="s">
        <v>91</v>
      </c>
      <c r="K4" s="21" t="s">
        <v>91</v>
      </c>
      <c r="L4" s="21" t="s">
        <v>91</v>
      </c>
      <c r="M4" s="119"/>
    </row>
    <row r="5" spans="2:13">
      <c r="B5" s="64" t="s">
        <v>93</v>
      </c>
      <c r="C5" s="65" t="s">
        <v>94</v>
      </c>
      <c r="D5" s="57" t="s">
        <v>95</v>
      </c>
      <c r="E5" s="2">
        <v>800</v>
      </c>
      <c r="F5" s="2">
        <v>2000</v>
      </c>
      <c r="G5" s="1">
        <v>1600</v>
      </c>
      <c r="I5" s="65" t="s">
        <v>94</v>
      </c>
      <c r="J5" s="2">
        <v>800</v>
      </c>
      <c r="K5" s="2">
        <v>2000</v>
      </c>
      <c r="L5" s="1">
        <v>1600</v>
      </c>
      <c r="M5" s="17">
        <f>K5/J5*100-100</f>
        <v>150</v>
      </c>
    </row>
    <row r="6" spans="2:13">
      <c r="B6" s="37" t="s">
        <v>98</v>
      </c>
      <c r="C6" s="32" t="s">
        <v>99</v>
      </c>
      <c r="D6" s="33" t="s">
        <v>100</v>
      </c>
      <c r="E6" s="1">
        <v>9400</v>
      </c>
      <c r="F6" s="1">
        <v>10900</v>
      </c>
      <c r="G6" s="1">
        <v>10500</v>
      </c>
      <c r="I6" s="32" t="s">
        <v>99</v>
      </c>
      <c r="J6" s="1">
        <v>9400</v>
      </c>
      <c r="K6" s="1">
        <v>10900</v>
      </c>
      <c r="L6" s="1">
        <v>10500</v>
      </c>
      <c r="M6" s="17">
        <f t="shared" ref="M6:M11" si="0">K6/J6*100-100</f>
        <v>15.957446808510639</v>
      </c>
    </row>
    <row r="7" spans="2:13" ht="28.9">
      <c r="B7" s="69" t="s">
        <v>102</v>
      </c>
      <c r="C7" s="55" t="s">
        <v>103</v>
      </c>
      <c r="D7" s="56" t="s">
        <v>100</v>
      </c>
      <c r="E7" s="3">
        <v>4022</v>
      </c>
      <c r="F7" s="3">
        <v>6583</v>
      </c>
      <c r="G7" s="1">
        <v>4522</v>
      </c>
      <c r="I7" s="55" t="s">
        <v>103</v>
      </c>
      <c r="J7" s="3">
        <v>4022</v>
      </c>
      <c r="K7" s="3">
        <v>6583</v>
      </c>
      <c r="L7" s="1">
        <v>4522</v>
      </c>
      <c r="M7" s="17">
        <f t="shared" si="0"/>
        <v>63.674788662357031</v>
      </c>
    </row>
    <row r="8" spans="2:13">
      <c r="B8" s="96" t="s">
        <v>106</v>
      </c>
      <c r="C8" s="32" t="s">
        <v>107</v>
      </c>
      <c r="D8" s="33" t="s">
        <v>108</v>
      </c>
      <c r="E8" s="2">
        <v>14000</v>
      </c>
      <c r="F8" s="15">
        <v>16000</v>
      </c>
      <c r="G8" s="1">
        <v>15000</v>
      </c>
      <c r="I8" s="32" t="s">
        <v>107</v>
      </c>
      <c r="J8" s="2">
        <v>14000</v>
      </c>
      <c r="K8" s="15">
        <v>16000</v>
      </c>
      <c r="L8" s="1">
        <v>15000</v>
      </c>
      <c r="M8" s="17">
        <f t="shared" si="0"/>
        <v>14.285714285714278</v>
      </c>
    </row>
    <row r="9" spans="2:13">
      <c r="B9" s="96"/>
      <c r="C9" s="32" t="s">
        <v>109</v>
      </c>
      <c r="D9" s="33" t="s">
        <v>110</v>
      </c>
      <c r="E9" s="2">
        <v>10667</v>
      </c>
      <c r="F9" s="15">
        <v>12267</v>
      </c>
      <c r="G9" s="1">
        <v>11200</v>
      </c>
      <c r="I9" s="32" t="s">
        <v>109</v>
      </c>
      <c r="J9" s="2">
        <v>10667</v>
      </c>
      <c r="K9" s="15">
        <v>12267</v>
      </c>
      <c r="L9" s="1">
        <v>11200</v>
      </c>
      <c r="M9" s="17">
        <f t="shared" si="0"/>
        <v>14.99953126464797</v>
      </c>
    </row>
    <row r="10" spans="2:13">
      <c r="B10" s="96"/>
      <c r="C10" s="32" t="s">
        <v>113</v>
      </c>
      <c r="D10" s="33" t="s">
        <v>31</v>
      </c>
      <c r="E10" s="2">
        <v>5000</v>
      </c>
      <c r="F10" s="15">
        <v>8000</v>
      </c>
      <c r="G10" s="1">
        <v>8000</v>
      </c>
      <c r="I10" s="32" t="s">
        <v>113</v>
      </c>
      <c r="J10" s="2">
        <v>5000</v>
      </c>
      <c r="K10" s="15">
        <v>8000</v>
      </c>
      <c r="L10" s="1">
        <v>8000</v>
      </c>
      <c r="M10" s="17">
        <f t="shared" si="0"/>
        <v>60</v>
      </c>
    </row>
    <row r="11" spans="2:13">
      <c r="B11" s="96"/>
      <c r="C11" s="32" t="s">
        <v>114</v>
      </c>
      <c r="D11" s="33" t="s">
        <v>28</v>
      </c>
      <c r="E11" s="2">
        <v>1500</v>
      </c>
      <c r="F11" s="15">
        <v>2200</v>
      </c>
      <c r="G11" s="1">
        <v>1750</v>
      </c>
      <c r="I11" s="32" t="s">
        <v>114</v>
      </c>
      <c r="J11" s="2">
        <v>1500</v>
      </c>
      <c r="K11" s="15">
        <v>2200</v>
      </c>
      <c r="L11" s="1">
        <v>1750</v>
      </c>
      <c r="M11" s="17">
        <f t="shared" si="0"/>
        <v>46.666666666666657</v>
      </c>
    </row>
  </sheetData>
  <mergeCells count="7">
    <mergeCell ref="B8:B11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7"/>
  <sheetViews>
    <sheetView zoomScale="90" zoomScaleNormal="90" workbookViewId="0">
      <selection activeCell="B3" sqref="B3:B9"/>
    </sheetView>
  </sheetViews>
  <sheetFormatPr defaultColWidth="11.42578125" defaultRowHeight="14.45"/>
  <cols>
    <col min="1" max="1" width="31.28515625" bestFit="1" customWidth="1"/>
    <col min="2" max="6" width="12" bestFit="1" customWidth="1"/>
    <col min="7" max="7" width="12" customWidth="1"/>
    <col min="9" max="9" width="12.140625" bestFit="1" customWidth="1"/>
  </cols>
  <sheetData>
    <row r="2" spans="1:9">
      <c r="A2" s="41" t="s">
        <v>126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>
        <v>2024</v>
      </c>
      <c r="H2" s="9" t="s">
        <v>127</v>
      </c>
      <c r="I2" s="9" t="s">
        <v>128</v>
      </c>
    </row>
    <row r="3" spans="1:9">
      <c r="A3" s="75" t="s">
        <v>94</v>
      </c>
      <c r="B3" s="39">
        <v>1510.4221598684851</v>
      </c>
      <c r="C3" s="5">
        <v>1229.477963830936</v>
      </c>
      <c r="D3" s="5">
        <v>1242.0759026453229</v>
      </c>
      <c r="E3" s="5">
        <v>2411.433569406131</v>
      </c>
      <c r="F3" s="5">
        <v>2861.6198968422109</v>
      </c>
      <c r="G3" s="5">
        <v>1901</v>
      </c>
      <c r="H3" s="5">
        <f>+AVERAGE(B3:F3)</f>
        <v>1851.005898518617</v>
      </c>
      <c r="I3" s="5"/>
    </row>
    <row r="4" spans="1:9">
      <c r="A4" s="75" t="s">
        <v>99</v>
      </c>
      <c r="B4" s="39">
        <v>6390.0134053941983</v>
      </c>
      <c r="C4" s="5">
        <v>7656.396844774491</v>
      </c>
      <c r="D4" s="5">
        <v>8597.0567461620612</v>
      </c>
      <c r="E4" s="5">
        <v>9025.4234361090294</v>
      </c>
      <c r="F4" s="5">
        <v>10102.14632075326</v>
      </c>
      <c r="G4" s="5">
        <v>11902</v>
      </c>
      <c r="H4" s="5">
        <f t="shared" ref="H4:H9" si="0">+AVERAGE(B4:F4)</f>
        <v>8354.2073506386077</v>
      </c>
      <c r="I4" s="5"/>
    </row>
    <row r="5" spans="1:9">
      <c r="A5" s="75" t="s">
        <v>103</v>
      </c>
      <c r="B5" s="39">
        <v>2102.4934323366579</v>
      </c>
      <c r="C5" s="5">
        <v>2891.0527732327482</v>
      </c>
      <c r="D5" s="5">
        <v>3537.737376999426</v>
      </c>
      <c r="E5" s="5">
        <v>3475.6469986760362</v>
      </c>
      <c r="F5" s="5">
        <v>3611.1368423067911</v>
      </c>
      <c r="G5" s="5">
        <v>3944</v>
      </c>
      <c r="H5" s="5">
        <f t="shared" si="0"/>
        <v>3123.6134847103322</v>
      </c>
      <c r="I5" s="5"/>
    </row>
    <row r="6" spans="1:9">
      <c r="A6" s="63" t="s">
        <v>107</v>
      </c>
      <c r="B6" s="39">
        <v>6411</v>
      </c>
      <c r="C6" s="5">
        <v>6629</v>
      </c>
      <c r="D6" s="5">
        <v>8407</v>
      </c>
      <c r="E6" s="5">
        <v>9786</v>
      </c>
      <c r="F6" s="5">
        <v>11087</v>
      </c>
      <c r="G6" s="5">
        <v>11681</v>
      </c>
      <c r="H6" s="5">
        <f t="shared" si="0"/>
        <v>8464</v>
      </c>
      <c r="I6" s="5"/>
    </row>
    <row r="7" spans="1:9">
      <c r="A7" s="63" t="s">
        <v>109</v>
      </c>
      <c r="B7" s="39">
        <v>5174</v>
      </c>
      <c r="C7" s="5">
        <v>5489</v>
      </c>
      <c r="D7" s="5">
        <v>7564</v>
      </c>
      <c r="E7" s="5">
        <v>8609</v>
      </c>
      <c r="F7" s="5">
        <v>9687</v>
      </c>
      <c r="G7" s="5">
        <v>9660</v>
      </c>
      <c r="H7" s="5">
        <f t="shared" si="0"/>
        <v>7304.6</v>
      </c>
      <c r="I7" s="5"/>
    </row>
    <row r="8" spans="1:9">
      <c r="A8" s="63" t="s">
        <v>113</v>
      </c>
      <c r="B8" s="39">
        <v>4384</v>
      </c>
      <c r="C8" s="5">
        <v>4650.8888888888887</v>
      </c>
      <c r="D8" s="5">
        <v>6269.083333333333</v>
      </c>
      <c r="E8" s="5">
        <v>7756.4722222222226</v>
      </c>
      <c r="F8" s="5">
        <v>7879.8888888888896</v>
      </c>
      <c r="G8" s="5">
        <v>7802.6944444444443</v>
      </c>
      <c r="H8" s="5">
        <f t="shared" si="0"/>
        <v>6188.0666666666675</v>
      </c>
      <c r="I8" s="5"/>
    </row>
    <row r="9" spans="1:9">
      <c r="A9" s="76" t="s">
        <v>114</v>
      </c>
      <c r="B9" s="39">
        <v>1026.184927189054</v>
      </c>
      <c r="C9" s="5">
        <v>1071.1141125009619</v>
      </c>
      <c r="D9" s="5">
        <v>1181.0717389540339</v>
      </c>
      <c r="E9" s="5">
        <v>1652.136813591522</v>
      </c>
      <c r="F9" s="5">
        <v>1830.779656468824</v>
      </c>
      <c r="G9" s="5">
        <v>1735</v>
      </c>
      <c r="H9" s="5">
        <f t="shared" si="0"/>
        <v>1352.2574497408791</v>
      </c>
      <c r="I9" s="5"/>
    </row>
    <row r="10" spans="1:9" ht="15" thickBot="1">
      <c r="A10" s="7"/>
      <c r="B10" s="7"/>
      <c r="C10" s="7"/>
      <c r="D10" s="7"/>
      <c r="E10" s="7"/>
      <c r="F10" s="7"/>
      <c r="G10" s="7"/>
      <c r="H10" s="7"/>
      <c r="I10" s="7"/>
    </row>
    <row r="11" spans="1:9">
      <c r="A11" s="30" t="s">
        <v>129</v>
      </c>
      <c r="B11" s="7"/>
      <c r="C11" s="7"/>
      <c r="D11" s="7"/>
      <c r="E11" s="7"/>
      <c r="F11" s="7"/>
      <c r="G11" s="7"/>
      <c r="H11" s="7"/>
      <c r="I11" s="7"/>
    </row>
    <row r="12" spans="1:9">
      <c r="A12" s="14" t="s">
        <v>130</v>
      </c>
      <c r="B12" s="7"/>
      <c r="C12" s="7"/>
      <c r="D12" s="7"/>
      <c r="E12" s="7"/>
      <c r="F12" s="7"/>
      <c r="G12" s="7"/>
      <c r="H12" s="7"/>
      <c r="I12" s="7"/>
    </row>
    <row r="13" spans="1:9">
      <c r="A13" s="12" t="s">
        <v>131</v>
      </c>
      <c r="C13" s="7"/>
      <c r="D13" s="7"/>
      <c r="E13" s="7"/>
      <c r="F13" s="7"/>
      <c r="G13" s="7"/>
      <c r="H13" s="7"/>
      <c r="I13" s="7"/>
    </row>
    <row r="14" spans="1:9" ht="34.9" thickBot="1">
      <c r="A14" s="13" t="s">
        <v>132</v>
      </c>
      <c r="C14" s="7"/>
      <c r="D14" s="7"/>
      <c r="E14" s="7"/>
      <c r="F14" s="7"/>
      <c r="G14" s="7"/>
      <c r="H14" s="7"/>
      <c r="I14" s="7"/>
    </row>
    <row r="15" spans="1:9">
      <c r="C15" s="7"/>
      <c r="D15" s="7"/>
      <c r="E15" s="7"/>
      <c r="F15" s="7"/>
      <c r="G15" s="7"/>
      <c r="H15" s="7"/>
      <c r="I15" s="7"/>
    </row>
    <row r="16" spans="1:9">
      <c r="C16" s="7"/>
      <c r="D16" s="7"/>
      <c r="E16" s="7"/>
      <c r="F16" s="7"/>
      <c r="G16" s="7"/>
      <c r="H16" s="7"/>
      <c r="I16" s="7"/>
    </row>
    <row r="17" spans="1:9">
      <c r="C17" s="7"/>
      <c r="D17" s="7"/>
      <c r="E17" s="7"/>
      <c r="F17" s="7"/>
      <c r="G17" s="7"/>
      <c r="H17" s="7"/>
      <c r="I17" s="7"/>
    </row>
    <row r="20" spans="1:9">
      <c r="A20" s="9" t="s">
        <v>83</v>
      </c>
      <c r="B20" s="9" t="s">
        <v>127</v>
      </c>
    </row>
    <row r="21" spans="1:9">
      <c r="A21" s="62" t="s">
        <v>114</v>
      </c>
      <c r="B21" s="5">
        <f>+H9</f>
        <v>1352.2574497408791</v>
      </c>
    </row>
    <row r="22" spans="1:9">
      <c r="A22" s="75" t="s">
        <v>94</v>
      </c>
      <c r="B22" s="5">
        <f>+H3</f>
        <v>1851.005898518617</v>
      </c>
    </row>
    <row r="23" spans="1:9">
      <c r="A23" s="75" t="s">
        <v>103</v>
      </c>
      <c r="B23" s="5">
        <f>+H5</f>
        <v>3123.6134847103322</v>
      </c>
    </row>
    <row r="24" spans="1:9">
      <c r="A24" s="63" t="s">
        <v>107</v>
      </c>
      <c r="B24" s="5">
        <f>+H6</f>
        <v>8464</v>
      </c>
    </row>
    <row r="25" spans="1:9">
      <c r="A25" s="77" t="s">
        <v>99</v>
      </c>
      <c r="B25" s="5">
        <f>+H4</f>
        <v>8354.2073506386077</v>
      </c>
    </row>
    <row r="26" spans="1:9">
      <c r="A26" s="63" t="s">
        <v>109</v>
      </c>
      <c r="B26" s="5">
        <f>+H7</f>
        <v>7304.6</v>
      </c>
    </row>
    <row r="27" spans="1:9">
      <c r="A27" s="63" t="s">
        <v>113</v>
      </c>
      <c r="B27" s="5">
        <f>+H8</f>
        <v>6188.0666666666675</v>
      </c>
    </row>
    <row r="29" spans="1:9">
      <c r="A29" s="42"/>
      <c r="B29" s="7"/>
    </row>
    <row r="30" spans="1:9">
      <c r="A30" s="43"/>
      <c r="B30" s="7"/>
    </row>
    <row r="31" spans="1:9">
      <c r="A31" s="43"/>
      <c r="B31" s="7"/>
    </row>
    <row r="32" spans="1:9">
      <c r="A32" s="44"/>
      <c r="B32" s="7"/>
    </row>
    <row r="33" spans="1:2">
      <c r="A33" s="44"/>
      <c r="B33" s="7"/>
    </row>
    <row r="34" spans="1:2">
      <c r="A34" s="44"/>
      <c r="B34" s="7"/>
    </row>
    <row r="35" spans="1:2">
      <c r="A35" s="42"/>
      <c r="B35" s="7"/>
    </row>
    <row r="36" spans="1:2">
      <c r="A36" s="44"/>
      <c r="B36" s="7"/>
    </row>
    <row r="37" spans="1:2">
      <c r="A37" s="44"/>
      <c r="B37" s="7"/>
    </row>
  </sheetData>
  <autoFilter ref="A20:B28" xr:uid="{00000000-0001-0000-0800-000000000000}">
    <sortState xmlns:xlrd2="http://schemas.microsoft.com/office/spreadsheetml/2017/richdata2" ref="A21:B28">
      <sortCondition ref="B20:B28"/>
    </sortState>
  </autoFilter>
  <sortState xmlns:xlrd2="http://schemas.microsoft.com/office/spreadsheetml/2017/richdata2" ref="A34:B38">
    <sortCondition descending="1" ref="B34:B38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U33"/>
  <sheetViews>
    <sheetView tabSelected="1" topLeftCell="B6" zoomScale="90" zoomScaleNormal="90" workbookViewId="0">
      <selection activeCell="F32" sqref="F32"/>
    </sheetView>
  </sheetViews>
  <sheetFormatPr defaultColWidth="11.42578125" defaultRowHeight="14.45"/>
  <cols>
    <col min="1" max="1" width="6.42578125" customWidth="1"/>
    <col min="2" max="2" width="34.7109375" bestFit="1" customWidth="1"/>
    <col min="3" max="9" width="11.42578125" customWidth="1"/>
  </cols>
  <sheetData>
    <row r="2" spans="2:9" ht="15" customHeight="1">
      <c r="B2" s="4" t="s">
        <v>126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>
        <v>2024</v>
      </c>
      <c r="I2" s="4" t="s">
        <v>127</v>
      </c>
    </row>
    <row r="3" spans="2:9">
      <c r="B3" s="75" t="s">
        <v>94</v>
      </c>
      <c r="C3" s="39">
        <v>1510.4221598684851</v>
      </c>
      <c r="D3" s="39">
        <v>1229.477963830936</v>
      </c>
      <c r="E3" s="5">
        <v>1242.0759026453229</v>
      </c>
      <c r="F3" s="5">
        <v>2411.433569406131</v>
      </c>
      <c r="G3" s="5">
        <v>2861.6198968422109</v>
      </c>
      <c r="H3" s="5">
        <v>1901</v>
      </c>
      <c r="I3" s="5">
        <v>1929.1214665449202</v>
      </c>
    </row>
    <row r="4" spans="2:9">
      <c r="B4" s="75" t="s">
        <v>99</v>
      </c>
      <c r="C4" s="39">
        <v>6390.0134053941983</v>
      </c>
      <c r="D4" s="39">
        <v>7656.396844774491</v>
      </c>
      <c r="E4" s="5">
        <v>8597.0567461620612</v>
      </c>
      <c r="F4" s="5">
        <v>9025.4234361090294</v>
      </c>
      <c r="G4" s="5">
        <v>10102.14632075326</v>
      </c>
      <c r="H4" s="5">
        <v>11902</v>
      </c>
      <c r="I4" s="5">
        <v>9456.604669559767</v>
      </c>
    </row>
    <row r="5" spans="2:9">
      <c r="B5" s="75" t="s">
        <v>103</v>
      </c>
      <c r="C5" s="39">
        <v>2102.4934323366579</v>
      </c>
      <c r="D5" s="39">
        <v>2891.0527732327482</v>
      </c>
      <c r="E5" s="5">
        <v>3537.737376999426</v>
      </c>
      <c r="F5" s="5">
        <v>3475.6469986760362</v>
      </c>
      <c r="G5" s="5">
        <v>3611.1368423067911</v>
      </c>
      <c r="H5" s="5">
        <v>3944</v>
      </c>
      <c r="I5" s="5">
        <v>3491.9147982430004</v>
      </c>
    </row>
    <row r="6" spans="2:9">
      <c r="B6" s="63" t="s">
        <v>107</v>
      </c>
      <c r="C6" s="39">
        <v>6411</v>
      </c>
      <c r="D6" s="39">
        <v>6629</v>
      </c>
      <c r="E6" s="5">
        <v>8407</v>
      </c>
      <c r="F6" s="5">
        <v>9786</v>
      </c>
      <c r="G6" s="5">
        <v>11087</v>
      </c>
      <c r="H6" s="5">
        <v>11681</v>
      </c>
      <c r="I6" s="5">
        <v>9518</v>
      </c>
    </row>
    <row r="7" spans="2:9">
      <c r="B7" s="63" t="s">
        <v>109</v>
      </c>
      <c r="C7" s="39">
        <v>5174</v>
      </c>
      <c r="D7" s="39">
        <v>5489</v>
      </c>
      <c r="E7" s="5">
        <v>7564</v>
      </c>
      <c r="F7" s="5">
        <v>8609</v>
      </c>
      <c r="G7" s="5">
        <v>9687</v>
      </c>
      <c r="H7" s="5">
        <v>9660</v>
      </c>
      <c r="I7" s="5">
        <v>8201.7999999999993</v>
      </c>
    </row>
    <row r="8" spans="2:9">
      <c r="B8" s="63" t="s">
        <v>113</v>
      </c>
      <c r="C8" s="39">
        <v>4384</v>
      </c>
      <c r="D8" s="39">
        <v>4650.8888888888887</v>
      </c>
      <c r="E8" s="5">
        <v>6269.083333333333</v>
      </c>
      <c r="F8" s="5">
        <v>7756.4722222222226</v>
      </c>
      <c r="G8" s="5">
        <v>7879.8888888888896</v>
      </c>
      <c r="H8" s="5">
        <v>7802.6944444444443</v>
      </c>
      <c r="I8" s="5">
        <v>6871.8055555555566</v>
      </c>
    </row>
    <row r="9" spans="2:9">
      <c r="B9" s="76" t="s">
        <v>114</v>
      </c>
      <c r="C9" s="39">
        <v>1026.184927189054</v>
      </c>
      <c r="D9" s="39">
        <v>1071.1141125009619</v>
      </c>
      <c r="E9" s="5">
        <v>1181.0717389540339</v>
      </c>
      <c r="F9" s="5">
        <v>1652.136813591522</v>
      </c>
      <c r="G9" s="5">
        <v>1830.779656468824</v>
      </c>
      <c r="H9" s="5">
        <v>1735</v>
      </c>
      <c r="I9" s="5">
        <v>1494.0204643030684</v>
      </c>
    </row>
    <row r="10" spans="2:9" ht="15" thickBot="1">
      <c r="B10" s="45"/>
      <c r="C10" s="46"/>
      <c r="D10" s="46"/>
      <c r="E10" s="46"/>
      <c r="F10" s="46"/>
      <c r="G10" s="46"/>
      <c r="H10" s="46"/>
      <c r="I10" s="46"/>
    </row>
    <row r="11" spans="2:9">
      <c r="B11" s="47" t="s">
        <v>129</v>
      </c>
      <c r="C11" s="7"/>
      <c r="D11" s="7"/>
      <c r="E11" s="7"/>
      <c r="F11" s="8"/>
      <c r="I11" s="8"/>
    </row>
    <row r="12" spans="2:9">
      <c r="B12" s="14" t="s">
        <v>130</v>
      </c>
      <c r="C12" s="7"/>
      <c r="D12" s="7"/>
      <c r="E12" s="7"/>
      <c r="F12" s="8"/>
      <c r="I12" s="8"/>
    </row>
    <row r="13" spans="2:9">
      <c r="B13" s="12" t="s">
        <v>131</v>
      </c>
      <c r="C13" s="7"/>
      <c r="D13" s="7"/>
      <c r="E13" s="7"/>
      <c r="F13" s="8"/>
      <c r="I13" s="8"/>
    </row>
    <row r="14" spans="2:9" ht="23.45" thickBot="1">
      <c r="B14" s="13" t="s">
        <v>133</v>
      </c>
      <c r="C14" s="7"/>
      <c r="D14" s="7"/>
      <c r="E14" s="7"/>
      <c r="F14" s="8"/>
      <c r="I14" s="8"/>
    </row>
    <row r="15" spans="2:9">
      <c r="B15" s="7"/>
      <c r="C15" s="7"/>
      <c r="D15" s="7"/>
      <c r="E15" s="7"/>
      <c r="F15" s="8"/>
      <c r="I15" s="8"/>
    </row>
    <row r="16" spans="2:9">
      <c r="B16" s="6"/>
      <c r="C16" s="6"/>
      <c r="D16" s="6"/>
      <c r="E16" s="7"/>
      <c r="F16" s="7"/>
      <c r="G16" s="7"/>
      <c r="H16" s="7"/>
      <c r="I16" s="8"/>
    </row>
    <row r="17" spans="2:21">
      <c r="B17" s="6"/>
      <c r="C17" s="6"/>
      <c r="D17" s="6"/>
      <c r="E17" s="7"/>
      <c r="F17" s="7"/>
      <c r="G17" s="7"/>
      <c r="H17" s="7"/>
      <c r="I17" s="8"/>
    </row>
    <row r="18" spans="2:21">
      <c r="B18" s="6"/>
      <c r="C18" s="6"/>
      <c r="D18" s="6"/>
      <c r="E18" s="7"/>
      <c r="F18" s="7"/>
      <c r="G18" s="7"/>
      <c r="H18" s="7"/>
      <c r="I18" s="8"/>
    </row>
    <row r="19" spans="2:21">
      <c r="B19" s="4" t="s">
        <v>126</v>
      </c>
      <c r="C19" s="4">
        <v>2020</v>
      </c>
      <c r="D19" s="4">
        <v>2021</v>
      </c>
      <c r="E19" s="4">
        <v>2022</v>
      </c>
      <c r="F19" s="4">
        <v>2023</v>
      </c>
      <c r="G19" s="4">
        <v>2024</v>
      </c>
      <c r="H19" s="7"/>
      <c r="I19" s="8"/>
    </row>
    <row r="20" spans="2:21">
      <c r="B20" s="75" t="s">
        <v>94</v>
      </c>
      <c r="C20" s="11">
        <f t="shared" ref="C20:G26" si="0">+D3/C3*100-100</f>
        <v>-18.600375676559949</v>
      </c>
      <c r="D20" s="11">
        <f t="shared" si="0"/>
        <v>1.0246575526358299</v>
      </c>
      <c r="E20" s="11">
        <f t="shared" si="0"/>
        <v>94.14542736642403</v>
      </c>
      <c r="F20" s="11">
        <f t="shared" si="0"/>
        <v>18.668825596010436</v>
      </c>
      <c r="G20" s="11">
        <f t="shared" si="0"/>
        <v>-33.569094829898688</v>
      </c>
      <c r="H20" s="16" cm="1">
        <f t="array" ref="H20">+AVERAGE(ABS(C20:F20))</f>
        <v>33.109821547907558</v>
      </c>
      <c r="I20" s="8"/>
    </row>
    <row r="21" spans="2:21">
      <c r="B21" s="75" t="s">
        <v>99</v>
      </c>
      <c r="C21" s="11">
        <f t="shared" si="0"/>
        <v>19.81816561309968</v>
      </c>
      <c r="D21" s="54">
        <f t="shared" si="0"/>
        <v>12.285934499719303</v>
      </c>
      <c r="E21" s="11">
        <f t="shared" si="0"/>
        <v>4.9827133005513957</v>
      </c>
      <c r="F21" s="11">
        <f t="shared" si="0"/>
        <v>11.929887747276922</v>
      </c>
      <c r="G21" s="11">
        <f t="shared" si="0"/>
        <v>17.816547316773907</v>
      </c>
      <c r="H21" s="16" cm="1">
        <f t="array" ref="H21">+AVERAGE(ABS(C21:F21))</f>
        <v>12.254175290161825</v>
      </c>
      <c r="I21" s="8"/>
    </row>
    <row r="22" spans="2:21">
      <c r="B22" s="75" t="s">
        <v>103</v>
      </c>
      <c r="C22" s="11">
        <f t="shared" si="0"/>
        <v>37.505912207283586</v>
      </c>
      <c r="D22" s="11">
        <f t="shared" si="0"/>
        <v>22.368481466478428</v>
      </c>
      <c r="E22" s="11">
        <f t="shared" si="0"/>
        <v>-1.7550872692549149</v>
      </c>
      <c r="F22" s="11">
        <f t="shared" si="0"/>
        <v>3.8982625014095618</v>
      </c>
      <c r="G22" s="11">
        <f t="shared" si="0"/>
        <v>9.2176833011007062</v>
      </c>
      <c r="H22" s="16" cm="1">
        <f t="array" ref="H22">+AVERAGE(ABS(C22:F22))</f>
        <v>16.381935861106623</v>
      </c>
      <c r="I22" s="8"/>
    </row>
    <row r="23" spans="2:21">
      <c r="B23" s="63" t="s">
        <v>107</v>
      </c>
      <c r="C23" s="11">
        <f t="shared" si="0"/>
        <v>3.4004055529558599</v>
      </c>
      <c r="D23" s="11">
        <f t="shared" si="0"/>
        <v>26.821541710665258</v>
      </c>
      <c r="E23" s="11">
        <f t="shared" si="0"/>
        <v>16.402997502081604</v>
      </c>
      <c r="F23" s="11">
        <f t="shared" si="0"/>
        <v>13.294502350296341</v>
      </c>
      <c r="G23" s="11">
        <f t="shared" si="0"/>
        <v>5.3576260485253044</v>
      </c>
      <c r="H23" s="16" cm="1">
        <f t="array" ref="H23">+AVERAGE(ABS(C23:F23))</f>
        <v>14.979861778999766</v>
      </c>
      <c r="I23" s="8"/>
    </row>
    <row r="24" spans="2:21">
      <c r="B24" s="63" t="s">
        <v>109</v>
      </c>
      <c r="C24" s="11">
        <f t="shared" si="0"/>
        <v>6.088132972555087</v>
      </c>
      <c r="D24" s="54">
        <f t="shared" si="0"/>
        <v>37.802878484241234</v>
      </c>
      <c r="E24" s="11">
        <f t="shared" si="0"/>
        <v>13.815441565309357</v>
      </c>
      <c r="F24" s="11">
        <f t="shared" si="0"/>
        <v>12.521779533046811</v>
      </c>
      <c r="G24" s="11">
        <f t="shared" si="0"/>
        <v>-0.27872406317744947</v>
      </c>
      <c r="H24" s="16" cm="1">
        <f t="array" ref="H24">+AVERAGE(ABS(C24:F24))</f>
        <v>17.557058138788122</v>
      </c>
      <c r="I24" s="8"/>
    </row>
    <row r="25" spans="2:21">
      <c r="B25" s="63" t="s">
        <v>113</v>
      </c>
      <c r="C25" s="11">
        <f t="shared" si="0"/>
        <v>6.0877939983779328</v>
      </c>
      <c r="D25" s="11">
        <f t="shared" si="0"/>
        <v>34.793229490181091</v>
      </c>
      <c r="E25" s="11">
        <f t="shared" si="0"/>
        <v>23.725779508788733</v>
      </c>
      <c r="F25" s="11">
        <f t="shared" si="0"/>
        <v>1.5911443131721512</v>
      </c>
      <c r="G25" s="11">
        <f t="shared" si="0"/>
        <v>-0.97963874279108154</v>
      </c>
      <c r="H25" s="16" cm="1">
        <f t="array" ref="H25">+AVERAGE(ABS(C25:F25))</f>
        <v>16.549486827629977</v>
      </c>
    </row>
    <row r="26" spans="2:21" ht="15" customHeight="1">
      <c r="B26" s="76" t="s">
        <v>114</v>
      </c>
      <c r="C26" s="11">
        <f t="shared" si="0"/>
        <v>4.3782737517865229</v>
      </c>
      <c r="D26" s="11">
        <f t="shared" si="0"/>
        <v>10.265724741160412</v>
      </c>
      <c r="E26" s="11">
        <f t="shared" si="0"/>
        <v>39.884543766551133</v>
      </c>
      <c r="F26" s="11">
        <f t="shared" si="0"/>
        <v>10.812835923010297</v>
      </c>
      <c r="G26" s="11">
        <f t="shared" si="0"/>
        <v>-5.23163211533398</v>
      </c>
      <c r="H26" s="16" cm="1">
        <f t="array" ref="H26">+AVERAGE(ABS(C26:F26))</f>
        <v>16.335344545627091</v>
      </c>
    </row>
    <row r="27" spans="2:21" ht="14.25" customHeight="1">
      <c r="B27" s="51"/>
      <c r="C27" s="50"/>
      <c r="D27" s="50"/>
      <c r="E27" s="50"/>
      <c r="F27" s="50"/>
      <c r="G27" s="50"/>
      <c r="H27" s="48"/>
    </row>
    <row r="28" spans="2:21">
      <c r="B28" s="49"/>
      <c r="C28" s="50"/>
      <c r="D28" s="50"/>
      <c r="E28" s="50"/>
      <c r="F28" s="50"/>
      <c r="G28" s="50"/>
      <c r="H28" s="48"/>
      <c r="O28" s="122"/>
      <c r="P28" s="122"/>
      <c r="Q28" s="122"/>
      <c r="R28" s="122"/>
      <c r="S28" s="122"/>
      <c r="T28" s="122"/>
      <c r="U28" s="122"/>
    </row>
    <row r="29" spans="2:21">
      <c r="B29" s="52"/>
      <c r="C29" s="50"/>
      <c r="D29" s="50"/>
      <c r="E29" s="50"/>
      <c r="F29" s="50"/>
      <c r="G29" s="50"/>
      <c r="H29" s="48"/>
      <c r="O29" s="122"/>
      <c r="P29" s="122"/>
      <c r="Q29" s="122"/>
      <c r="R29" s="122"/>
      <c r="S29" s="122"/>
      <c r="T29" s="122"/>
      <c r="U29" s="122"/>
    </row>
    <row r="30" spans="2:21">
      <c r="B30" s="53"/>
      <c r="C30" s="50"/>
      <c r="D30" s="50"/>
      <c r="E30" s="50"/>
      <c r="F30" s="50"/>
      <c r="G30" s="50"/>
      <c r="H30" s="48"/>
      <c r="O30" s="122"/>
      <c r="P30" s="122"/>
      <c r="Q30" s="122"/>
      <c r="R30" s="122"/>
      <c r="S30" s="122"/>
      <c r="T30" s="122"/>
      <c r="U30" s="122"/>
    </row>
    <row r="31" spans="2:21">
      <c r="O31" s="122"/>
      <c r="P31" s="122"/>
      <c r="Q31" s="122"/>
      <c r="R31" s="122"/>
      <c r="S31" s="122"/>
      <c r="T31" s="122"/>
      <c r="U31" s="122"/>
    </row>
    <row r="32" spans="2:21">
      <c r="O32" s="122"/>
      <c r="P32" s="122"/>
      <c r="Q32" s="122"/>
      <c r="R32" s="122"/>
      <c r="S32" s="122"/>
      <c r="T32" s="122"/>
      <c r="U32" s="122"/>
    </row>
    <row r="33" spans="15:21">
      <c r="O33" s="122"/>
      <c r="P33" s="122"/>
      <c r="Q33" s="122"/>
      <c r="R33" s="122"/>
      <c r="S33" s="122"/>
      <c r="T33" s="122"/>
      <c r="U33" s="122"/>
    </row>
  </sheetData>
  <mergeCells count="1">
    <mergeCell ref="O28:U3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2025-10-29T16:00:03+00:00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0eb6ee77f3561287dcac45e34ceef71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66d2f7dfd7178e6c40f2ec1d7c8e1d6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C44C444A-89A2-4CE6-8744-22FD3AE1713B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2025-10-30T03:15:31Z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