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1"/>
  <workbookPr hidePivotFieldList="1"/>
  <mc:AlternateContent xmlns:mc="http://schemas.openxmlformats.org/markup-compatibility/2006">
    <mc:Choice Requires="x15">
      <x15ac:absPath xmlns:x15ac="http://schemas.microsoft.com/office/spreadsheetml/2010/11/ac" url="C:\Users\DELPHOTO\Documents\ANT\MERCADOS\"/>
    </mc:Choice>
  </mc:AlternateContent>
  <xr:revisionPtr revIDLastSave="0" documentId="13_ncr:1_{1E40A3E9-F275-44E8-9C03-A75181875C0C}" xr6:coauthVersionLast="47" xr6:coauthVersionMax="47" xr10:uidLastSave="{00000000-0000-0000-0000-000000000000}"/>
  <bookViews>
    <workbookView xWindow="-96" yWindow="0" windowWidth="11712" windowHeight="12336" firstSheet="7" activeTab="7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definedNames>
    <definedName name="_xlnm._FilterDatabase" localSheetId="4" hidden="1">'4.3.1. % MERCADO FLETE PRODUCTO'!$A$2:$I$16</definedName>
    <definedName name="_xlnm._FilterDatabase" localSheetId="5" hidden="1">'4.3.2. PRECIOS PAGAD PRODUCTOR'!$B$2:$G$5</definedName>
    <definedName name="_xlnm._FilterDatabase" localSheetId="6" hidden="1">'4.3.3. PRECIOS PROMEDIO SIPSA'!$A$22:$B$27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3" i="9" l="1" a="1"/>
  <c r="H23" i="9" s="1"/>
  <c r="H24" i="9" a="1"/>
  <c r="H24" i="9"/>
  <c r="H25" i="9" a="1"/>
  <c r="H25" i="9" s="1"/>
  <c r="H26" i="9" a="1"/>
  <c r="H26" i="9"/>
  <c r="H27" i="9" a="1"/>
  <c r="H27" i="9"/>
  <c r="H28" i="9" a="1"/>
  <c r="H28" i="9"/>
  <c r="H29" i="9" a="1"/>
  <c r="H29" i="9" s="1"/>
  <c r="H30" i="9" a="1"/>
  <c r="H30" i="9"/>
  <c r="H22" i="9" a="1"/>
  <c r="H22" i="9" s="1"/>
  <c r="C23" i="9"/>
  <c r="C24" i="9"/>
  <c r="C25" i="9"/>
  <c r="C26" i="9"/>
  <c r="C27" i="9"/>
  <c r="C28" i="9"/>
  <c r="C29" i="9"/>
  <c r="C30" i="9"/>
  <c r="C22" i="9"/>
  <c r="B31" i="8"/>
  <c r="B30" i="8"/>
  <c r="B29" i="8"/>
  <c r="B28" i="8"/>
  <c r="B27" i="8"/>
  <c r="B26" i="8"/>
  <c r="B25" i="8"/>
  <c r="B24" i="8"/>
  <c r="B23" i="8"/>
  <c r="H4" i="8"/>
  <c r="H5" i="8"/>
  <c r="H6" i="8"/>
  <c r="H7" i="8"/>
  <c r="H8" i="8"/>
  <c r="H9" i="8"/>
  <c r="H10" i="8"/>
  <c r="H11" i="8"/>
  <c r="H3" i="8"/>
  <c r="I18" i="6"/>
  <c r="I10" i="6"/>
  <c r="M12" i="7" l="1"/>
  <c r="M13" i="7"/>
  <c r="I17" i="6"/>
  <c r="I16" i="6"/>
  <c r="I9" i="6"/>
  <c r="I5" i="6"/>
  <c r="M11" i="7" l="1"/>
  <c r="G30" i="9" l="1"/>
  <c r="F30" i="9"/>
  <c r="E30" i="9"/>
  <c r="D30" i="9"/>
  <c r="G29" i="9"/>
  <c r="F29" i="9"/>
  <c r="E29" i="9"/>
  <c r="D29" i="9"/>
  <c r="G28" i="9"/>
  <c r="F28" i="9"/>
  <c r="E28" i="9"/>
  <c r="D28" i="9"/>
  <c r="G27" i="9"/>
  <c r="F27" i="9"/>
  <c r="E27" i="9"/>
  <c r="D27" i="9"/>
  <c r="G26" i="9"/>
  <c r="F26" i="9"/>
  <c r="E26" i="9"/>
  <c r="D26" i="9"/>
  <c r="G25" i="9"/>
  <c r="F25" i="9"/>
  <c r="E25" i="9"/>
  <c r="D25" i="9"/>
  <c r="G24" i="9"/>
  <c r="F24" i="9"/>
  <c r="E24" i="9"/>
  <c r="D24" i="9"/>
  <c r="G23" i="9"/>
  <c r="F23" i="9"/>
  <c r="E23" i="9"/>
  <c r="D23" i="9"/>
  <c r="G22" i="9"/>
  <c r="F22" i="9"/>
  <c r="E22" i="9"/>
  <c r="D22" i="9"/>
  <c r="I14" i="6" l="1"/>
  <c r="I12" i="6"/>
  <c r="M9" i="7" l="1"/>
  <c r="M10" i="7"/>
  <c r="M5" i="7"/>
  <c r="M8" i="7" l="1"/>
  <c r="I7" i="6" l="1"/>
  <c r="M6" i="7"/>
  <c r="M7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<sst xmlns="http://schemas.openxmlformats.org/spreadsheetml/2006/main" count="384" uniqueCount="181">
  <si>
    <t>Tabla 1. Organizaciones de la Agricultura Familiar (OAF) participantes de los encuentros territoriales en el municipio de Morelia</t>
  </si>
  <si>
    <t>Nombre y sigla asociación</t>
  </si>
  <si>
    <t>Principales productos comercializados</t>
  </si>
  <si>
    <t>No. de familias asociadas</t>
  </si>
  <si>
    <t>Servicios que presta la OAF</t>
  </si>
  <si>
    <t>Agricultores Por Morelia - ASOPRAN</t>
  </si>
  <si>
    <t>Leche</t>
  </si>
  <si>
    <t>Producción y comercialización</t>
  </si>
  <si>
    <t>Carne</t>
  </si>
  <si>
    <t>Asociacion De Mujeres Emprendedoras Rurales Consolidando Iniciativa Para Un Futuro Anhelado - AMERCIFA</t>
  </si>
  <si>
    <t>Cachama</t>
  </si>
  <si>
    <t>Comercialización coelctiva de productos</t>
  </si>
  <si>
    <t>Cerdo</t>
  </si>
  <si>
    <t>Pollo engorde</t>
  </si>
  <si>
    <t>Asociacion Forestal Agropecuaria De Caqueta - AFACA</t>
  </si>
  <si>
    <t>Comercialización colectiva de productos</t>
  </si>
  <si>
    <t>Panela</t>
  </si>
  <si>
    <t>Comité Acuicultores De Morelia - ACUIMOC</t>
  </si>
  <si>
    <t>Mojarra</t>
  </si>
  <si>
    <r>
      <t xml:space="preserve">Tabla 2. </t>
    </r>
    <r>
      <rPr>
        <sz val="10"/>
        <color rgb="FF000000"/>
        <rFont val="Arial"/>
        <family val="2"/>
      </rPr>
      <t>Condiciones comerciales de las OAF identificadas en el municipio de Morelia</t>
    </r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</si>
  <si>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</si>
  <si>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</si>
  <si>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</si>
  <si>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</si>
  <si>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</si>
  <si>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</si>
  <si>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</si>
  <si>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Cantina de 40 Litros</t>
  </si>
  <si>
    <t>Intermediario 100%</t>
  </si>
  <si>
    <t>No</t>
  </si>
  <si>
    <t>Contado</t>
  </si>
  <si>
    <t>Finca 100%</t>
  </si>
  <si>
    <t>Animal en pie</t>
  </si>
  <si>
    <t>Asociacion De Mejeres Emprendedoras Rurales Consolidando Iniciativa Para Un Futuro Anhelado - AMERCIFA</t>
  </si>
  <si>
    <t>Libra</t>
  </si>
  <si>
    <t>Consumidor final 100%</t>
  </si>
  <si>
    <t>Domicilio 100%</t>
  </si>
  <si>
    <t>Kilogramo</t>
  </si>
  <si>
    <t>Intermediario 60%</t>
  </si>
  <si>
    <t>Cabecera municipal 60%</t>
  </si>
  <si>
    <t>Consumidor final 40%</t>
  </si>
  <si>
    <t>Finca 40%</t>
  </si>
  <si>
    <t>Intermediario 50%</t>
  </si>
  <si>
    <t>Cabecera municipal 50%</t>
  </si>
  <si>
    <t>Consumidor final 50%</t>
  </si>
  <si>
    <t>Finca 50%</t>
  </si>
  <si>
    <t>Panelon 2 Kg</t>
  </si>
  <si>
    <t>Intermediarios 30%</t>
  </si>
  <si>
    <t>Cabecera municipal 30%</t>
  </si>
  <si>
    <t>Consumidor final 70%</t>
  </si>
  <si>
    <t>Finca 70%</t>
  </si>
  <si>
    <t>Canastilla de 30 Kilogramos</t>
  </si>
  <si>
    <t>Mayorista 50%</t>
  </si>
  <si>
    <t>Minorista 50%</t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</si>
  <si>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Morelia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</si>
  <si>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</si>
  <si>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</si>
  <si>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</si>
  <si>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</si>
  <si>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</si>
  <si>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Carniceria Don Camilo</t>
  </si>
  <si>
    <t>Minorista</t>
  </si>
  <si>
    <t>Morelia</t>
  </si>
  <si>
    <t>Vereda Rochela Alta 100%</t>
  </si>
  <si>
    <t>Res en pie</t>
  </si>
  <si>
    <t>Zona Rural Municipio 100%</t>
  </si>
  <si>
    <t>Comercializadora Caqueta</t>
  </si>
  <si>
    <t>Intermediario</t>
  </si>
  <si>
    <t>Maíz amarillo</t>
  </si>
  <si>
    <t>Comercializadora Patricia - Copa</t>
  </si>
  <si>
    <t>Vereda Bajo Delicias 100%</t>
  </si>
  <si>
    <t>Fruver La Esperanza</t>
  </si>
  <si>
    <t>Yuca Morada</t>
  </si>
  <si>
    <t>No Suministra</t>
  </si>
  <si>
    <t>Plátano Hartón</t>
  </si>
  <si>
    <t>Florencia</t>
  </si>
  <si>
    <t>Morelia Sector Cordillera 100%</t>
  </si>
  <si>
    <t>Juan Quiñonez</t>
  </si>
  <si>
    <t>Pollo en pie</t>
  </si>
  <si>
    <t>Cerdo Pietran</t>
  </si>
  <si>
    <t>Supertienda Morelia</t>
  </si>
  <si>
    <t>Vereda Bocana Y Otros 100%</t>
  </si>
  <si>
    <r>
      <t xml:space="preserve">Fuente: </t>
    </r>
    <r>
      <rPr>
        <sz val="10"/>
        <color rgb="FF000000"/>
        <rFont val="Arial"/>
        <family val="2"/>
      </rPr>
      <t>ANT, 2025</t>
    </r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</si>
  <si>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Morelia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</si>
  <si>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</si>
  <si>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</si>
  <si>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</si>
  <si>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</si>
  <si>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</si>
  <si>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</si>
  <si>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>25 Kilos Mes</t>
  </si>
  <si>
    <t xml:space="preserve">Quincenal </t>
  </si>
  <si>
    <t>Domicilio</t>
  </si>
  <si>
    <t>Animal De 160 Kilos En Canal</t>
  </si>
  <si>
    <t>Semanal</t>
  </si>
  <si>
    <t>Finca</t>
  </si>
  <si>
    <t>Maiz Amarillo</t>
  </si>
  <si>
    <t>Bulto De 100 Kilos</t>
  </si>
  <si>
    <t>Centro de acopio</t>
  </si>
  <si>
    <t>Cantina 40 Litros</t>
  </si>
  <si>
    <t>Diario</t>
  </si>
  <si>
    <t>Arroba De 12.5k</t>
  </si>
  <si>
    <t>Local Parque</t>
  </si>
  <si>
    <t>Platano Harton</t>
  </si>
  <si>
    <t>Racimo 20 Kilos</t>
  </si>
  <si>
    <t>Centro De Acopio - Florencia</t>
  </si>
  <si>
    <t>Pollo Kg En Pie Broiler</t>
  </si>
  <si>
    <t>Pollo 4 Kilos</t>
  </si>
  <si>
    <t>Centro De Acopio - Local Negocio</t>
  </si>
  <si>
    <t>Cerdo De 100 Kilos</t>
  </si>
  <si>
    <t>Panelon 4 Libras</t>
  </si>
  <si>
    <r>
      <t xml:space="preserve">Tabla 6. </t>
    </r>
    <r>
      <rPr>
        <sz val="10"/>
        <color rgb="FF000000"/>
        <rFont val="Arial"/>
        <family val="2"/>
      </rPr>
      <t>Principales destinos y valor del flete por UFH de referencia y producto</t>
    </r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</si>
  <si>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</si>
  <si>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</si>
  <si>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</si>
  <si>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</si>
  <si>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</si>
  <si>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</si>
  <si>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% precio flete</t>
  </si>
  <si>
    <t>Tipo de cliente</t>
  </si>
  <si>
    <t>%</t>
  </si>
  <si>
    <t xml:space="preserve"> ($/kg)</t>
  </si>
  <si>
    <t>($/kg)</t>
  </si>
  <si>
    <t>04Ua-67</t>
  </si>
  <si>
    <t>Avicultura de engorde</t>
  </si>
  <si>
    <t>Pollo Kilogramo en pie</t>
  </si>
  <si>
    <t>Consumidor Final</t>
  </si>
  <si>
    <t>Finca 30%</t>
  </si>
  <si>
    <t>Cabecera municipal 70%</t>
  </si>
  <si>
    <t>05Uai-61</t>
  </si>
  <si>
    <t>Plátano</t>
  </si>
  <si>
    <t>Racimo de 20 kilogramos</t>
  </si>
  <si>
    <t>Mayorista</t>
  </si>
  <si>
    <t>Florencia 80%</t>
  </si>
  <si>
    <t>Mercados campesinos</t>
  </si>
  <si>
    <t>Cabecera municipal 20%</t>
  </si>
  <si>
    <t>Maíz</t>
  </si>
  <si>
    <t>Bulto de 100 kilogramos</t>
  </si>
  <si>
    <t>Florencia 100%</t>
  </si>
  <si>
    <t>10Uai-30</t>
  </si>
  <si>
    <t>Yuca</t>
  </si>
  <si>
    <t>Arroba</t>
  </si>
  <si>
    <t>Cabecera municipla 50%</t>
  </si>
  <si>
    <t>Veredas 50%</t>
  </si>
  <si>
    <t>10UaiL-30</t>
  </si>
  <si>
    <t>Caña panelera</t>
  </si>
  <si>
    <t>Panelon de 4 libras</t>
  </si>
  <si>
    <t>Finca 75%</t>
  </si>
  <si>
    <t>Cabecera municipal 25%</t>
  </si>
  <si>
    <t>10UdL2s1-30</t>
  </si>
  <si>
    <t>Piscicultura cachama</t>
  </si>
  <si>
    <t>500 gramos</t>
  </si>
  <si>
    <t>Plaza de mercado local</t>
  </si>
  <si>
    <t>Domicilio 50%</t>
  </si>
  <si>
    <t>Ganadería doble propósito (leche)</t>
  </si>
  <si>
    <t>Cantina de 25 litros/ 40 litros</t>
  </si>
  <si>
    <t>Agroindustria</t>
  </si>
  <si>
    <t>Ganadería doble propósito (carne)</t>
  </si>
  <si>
    <t>Animal de 350 kilogramos</t>
  </si>
  <si>
    <t>11UeL2s1-23</t>
  </si>
  <si>
    <t>Porcicultura de ceba</t>
  </si>
  <si>
    <t>Kilogramo en pie</t>
  </si>
  <si>
    <t>avicultura_engorde</t>
  </si>
  <si>
    <t>platano_maiz</t>
  </si>
  <si>
    <t>yuca</t>
  </si>
  <si>
    <t>cana_panelera</t>
  </si>
  <si>
    <t>piscicultura_cachama</t>
  </si>
  <si>
    <t>ganaderia_doble_proposito</t>
  </si>
  <si>
    <t>porcicultura_ceba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</si>
  <si>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</si>
  <si>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</t>
  </si>
  <si>
    <t>Precio máximo</t>
  </si>
  <si>
    <t>Variación</t>
  </si>
  <si>
    <t xml:space="preserve">Línea productiva </t>
  </si>
  <si>
    <t>Promedio</t>
  </si>
  <si>
    <t>Verificar</t>
  </si>
  <si>
    <t>Precio a escala municipal</t>
  </si>
  <si>
    <t>Precio a escala departamental</t>
  </si>
  <si>
    <t>Precios a escala nacional</t>
  </si>
  <si>
    <t>Precios gremios (PORKOLOMBIA, FEDEGAN, FENAVI, FEDECACAO, FEDECAFE, MADR)</t>
  </si>
  <si>
    <t>Precios gremios (FENAVI*, FEDEGAN**, PORKOLOMBIA**)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</si>
</sst>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&quot;$&quot;\ * #,##0.00_-;\-&quot;$&quot;\ * #,##0.00_-;_-&quot;$&quot;\ * &quot;-&quot;??_-;_-@_-"/>
    <numFmt numFmtId="165" formatCode="_-&quot;$&quot;* #,##0.00_-;\-&quot;$&quot;* #,##0.00_-;_-&quot;$&quot;* &quot;-&quot;??_-;_-@_-"/>
    <numFmt numFmtId="166" formatCode="_-&quot;$&quot;\ * #,##0_-;\-&quot;$&quot;\ * #,##0_-;_-&quot;$&quot;\ * &quot;-&quot;??_-;_-@_-"/>
    <numFmt numFmtId="167" formatCode="_-&quot;$&quot;* #,##0_-;\-&quot;$&quot;* #,##0_-;_-&quot;$&quot;* &quot;-&quot;??_-;_-@_-"/>
    <numFmt numFmtId="168" formatCode="0.0"/>
    <numFmt numFmtId="169" formatCode="_-* #,##0_-;\-* #,##0_-;_-* &quot;-&quot;??_-;_-@_-"/>
    <numFmt numFmtId="170" formatCode="_-* #,##0.0_-;\-* #,##0.0_-;_-* &quot;-&quot;??_-;_-@_-"/>
  </numFmts>
  <fonts count="18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i/>
      <sz val="9"/>
      <color theme="3"/>
      <name val="Arial"/>
      <family val="2"/>
    </font>
    <font>
      <sz val="11"/>
      <color rgb="FF000000"/>
      <name val="Aptos Narrow"/>
      <family val="2"/>
      <scheme val="minor"/>
    </font>
    <font>
      <sz val="9"/>
      <name val="Arial"/>
      <family val="2"/>
    </font>
    <font>
      <sz val="9"/>
      <color theme="1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</borders>
  <cellStyleXfs count="9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0" fontId="8" fillId="0" borderId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41">
    <xf numFmtId="0" fontId="0" fillId="0" borderId="0" xfId="0"/>
    <xf numFmtId="166" fontId="3" fillId="0" borderId="1" xfId="6" applyNumberFormat="1" applyFont="1" applyFill="1" applyBorder="1" applyAlignment="1">
      <alignment horizontal="center" vertical="center" wrapText="1"/>
    </xf>
    <xf numFmtId="166" fontId="3" fillId="0" borderId="1" xfId="1" applyNumberFormat="1" applyFont="1" applyFill="1" applyBorder="1" applyAlignment="1">
      <alignment horizontal="center" vertical="center" wrapText="1"/>
    </xf>
    <xf numFmtId="166" fontId="3" fillId="0" borderId="1" xfId="1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6" fontId="4" fillId="0" borderId="1" xfId="1" applyNumberFormat="1" applyFont="1" applyBorder="1"/>
    <xf numFmtId="167" fontId="8" fillId="0" borderId="0" xfId="7" applyNumberFormat="1" applyFont="1" applyBorder="1" applyAlignment="1">
      <alignment horizontal="right" vertical="center"/>
    </xf>
    <xf numFmtId="166" fontId="4" fillId="0" borderId="0" xfId="1" applyNumberFormat="1" applyFont="1" applyBorder="1"/>
    <xf numFmtId="167" fontId="3" fillId="0" borderId="0" xfId="7" applyNumberFormat="1" applyFont="1" applyBorder="1" applyAlignment="1">
      <alignment vertical="center"/>
    </xf>
    <xf numFmtId="0" fontId="5" fillId="7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169" fontId="4" fillId="5" borderId="1" xfId="0" applyNumberFormat="1" applyFont="1" applyFill="1" applyBorder="1" applyAlignment="1">
      <alignment horizontal="center" vertical="center"/>
    </xf>
    <xf numFmtId="0" fontId="4" fillId="6" borderId="5" xfId="0" applyFont="1" applyFill="1" applyBorder="1" applyAlignment="1">
      <alignment horizontal="center"/>
    </xf>
    <xf numFmtId="0" fontId="4" fillId="9" borderId="6" xfId="0" applyFont="1" applyFill="1" applyBorder="1" applyAlignment="1">
      <alignment horizontal="center" vertical="top" wrapText="1"/>
    </xf>
    <xf numFmtId="0" fontId="9" fillId="8" borderId="3" xfId="0" applyFont="1" applyFill="1" applyBorder="1" applyAlignment="1">
      <alignment horizontal="center"/>
    </xf>
    <xf numFmtId="166" fontId="3" fillId="5" borderId="1" xfId="1" applyNumberFormat="1" applyFont="1" applyFill="1" applyBorder="1" applyAlignment="1">
      <alignment horizontal="center" vertical="center" wrapText="1"/>
    </xf>
    <xf numFmtId="170" fontId="4" fillId="5" borderId="3" xfId="0" applyNumberFormat="1" applyFont="1" applyFill="1" applyBorder="1" applyAlignment="1">
      <alignment horizontal="center" vertical="center"/>
    </xf>
    <xf numFmtId="1" fontId="3" fillId="5" borderId="1" xfId="0" applyNumberFormat="1" applyFont="1" applyFill="1" applyBorder="1" applyAlignment="1">
      <alignment horizontal="center" vertical="center"/>
    </xf>
    <xf numFmtId="0" fontId="11" fillId="11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1" fillId="11" borderId="9" xfId="0" applyFont="1" applyFill="1" applyBorder="1" applyAlignment="1">
      <alignment horizontal="center" vertical="center" wrapText="1"/>
    </xf>
    <xf numFmtId="0" fontId="11" fillId="11" borderId="10" xfId="0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9" fontId="3" fillId="5" borderId="1" xfId="0" applyNumberFormat="1" applyFont="1" applyFill="1" applyBorder="1" applyAlignment="1">
      <alignment horizontal="center" vertical="center" wrapText="1"/>
    </xf>
    <xf numFmtId="164" fontId="3" fillId="5" borderId="1" xfId="1" applyFont="1" applyFill="1" applyBorder="1" applyAlignment="1">
      <alignment horizontal="center" vertical="center" wrapText="1"/>
    </xf>
    <xf numFmtId="9" fontId="3" fillId="0" borderId="1" xfId="8" applyFont="1" applyFill="1" applyBorder="1" applyAlignment="1">
      <alignment horizontal="center" vertical="center" wrapText="1"/>
    </xf>
    <xf numFmtId="0" fontId="12" fillId="0" borderId="15" xfId="0" applyFont="1" applyBorder="1" applyAlignment="1" applyProtection="1">
      <alignment horizontal="center" vertical="center"/>
      <protection locked="0"/>
    </xf>
    <xf numFmtId="0" fontId="4" fillId="10" borderId="4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left" vertical="center"/>
    </xf>
    <xf numFmtId="0" fontId="3" fillId="0" borderId="13" xfId="0" applyFont="1" applyBorder="1" applyAlignment="1">
      <alignment horizontal="center" vertical="center" wrapText="1"/>
    </xf>
    <xf numFmtId="9" fontId="3" fillId="0" borderId="13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166" fontId="4" fillId="0" borderId="14" xfId="1" applyNumberFormat="1" applyFont="1" applyBorder="1"/>
    <xf numFmtId="0" fontId="3" fillId="5" borderId="12" xfId="0" applyFont="1" applyFill="1" applyBorder="1" applyAlignment="1">
      <alignment horizontal="center" vertical="center" wrapText="1"/>
    </xf>
    <xf numFmtId="0" fontId="12" fillId="5" borderId="12" xfId="0" applyFont="1" applyFill="1" applyBorder="1" applyAlignment="1">
      <alignment horizontal="center" vertical="center"/>
    </xf>
    <xf numFmtId="0" fontId="12" fillId="5" borderId="12" xfId="0" applyFont="1" applyFill="1" applyBorder="1" applyAlignment="1">
      <alignment horizontal="center" vertical="center" wrapText="1"/>
    </xf>
    <xf numFmtId="0" fontId="17" fillId="7" borderId="1" xfId="0" applyFont="1" applyFill="1" applyBorder="1" applyAlignment="1">
      <alignment horizontal="center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9" fillId="0" borderId="0" xfId="0" applyFont="1" applyAlignment="1">
      <alignment horizontal="left"/>
    </xf>
    <xf numFmtId="166" fontId="4" fillId="0" borderId="0" xfId="1" applyNumberFormat="1" applyFont="1" applyFill="1" applyBorder="1"/>
    <xf numFmtId="0" fontId="10" fillId="10" borderId="4" xfId="0" applyFont="1" applyFill="1" applyBorder="1" applyAlignment="1">
      <alignment horizontal="center"/>
    </xf>
    <xf numFmtId="170" fontId="4" fillId="5" borderId="17" xfId="0" applyNumberFormat="1" applyFont="1" applyFill="1" applyBorder="1" applyAlignment="1">
      <alignment horizontal="center" vertical="center"/>
    </xf>
    <xf numFmtId="0" fontId="9" fillId="0" borderId="0" xfId="0" applyFont="1"/>
    <xf numFmtId="169" fontId="4" fillId="5" borderId="0" xfId="0" applyNumberFormat="1" applyFont="1" applyFill="1" applyAlignment="1">
      <alignment horizontal="center" vertical="center"/>
    </xf>
    <xf numFmtId="0" fontId="10" fillId="0" borderId="0" xfId="0" applyFont="1"/>
    <xf numFmtId="0" fontId="4" fillId="0" borderId="0" xfId="0" applyFont="1"/>
    <xf numFmtId="0" fontId="4" fillId="0" borderId="0" xfId="0" applyFont="1" applyAlignment="1">
      <alignment vertical="top" wrapText="1"/>
    </xf>
    <xf numFmtId="169" fontId="4" fillId="5" borderId="14" xfId="0" applyNumberFormat="1" applyFont="1" applyFill="1" applyBorder="1" applyAlignment="1">
      <alignment horizontal="center" vertical="center"/>
    </xf>
    <xf numFmtId="9" fontId="3" fillId="0" borderId="12" xfId="8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0" borderId="12" xfId="0" applyBorder="1" applyAlignment="1" applyProtection="1">
      <alignment horizontal="center" vertical="center" wrapText="1"/>
      <protection locked="0"/>
    </xf>
    <xf numFmtId="164" fontId="3" fillId="5" borderId="12" xfId="1" applyFont="1" applyFill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12" fillId="4" borderId="14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13" fillId="5" borderId="16" xfId="0" applyFont="1" applyFill="1" applyBorder="1" applyAlignment="1">
      <alignment horizontal="center" vertical="center" wrapText="1"/>
    </xf>
    <xf numFmtId="0" fontId="13" fillId="0" borderId="1" xfId="0" applyFont="1" applyBorder="1" applyAlignment="1" applyProtection="1">
      <alignment horizontal="center" vertical="center"/>
      <protection locked="0"/>
    </xf>
    <xf numFmtId="0" fontId="12" fillId="5" borderId="1" xfId="0" applyFont="1" applyFill="1" applyBorder="1" applyAlignment="1">
      <alignment horizontal="center" vertical="center"/>
    </xf>
    <xf numFmtId="0" fontId="9" fillId="8" borderId="1" xfId="0" applyFont="1" applyFill="1" applyBorder="1" applyAlignment="1">
      <alignment horizontal="center"/>
    </xf>
    <xf numFmtId="0" fontId="4" fillId="9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9" fontId="3" fillId="5" borderId="12" xfId="0" applyNumberFormat="1" applyFont="1" applyFill="1" applyBorder="1" applyAlignment="1">
      <alignment horizontal="center" vertical="center" wrapText="1"/>
    </xf>
    <xf numFmtId="0" fontId="12" fillId="4" borderId="12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12" fillId="0" borderId="1" xfId="0" applyFont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2" xfId="0" applyBorder="1" applyAlignment="1">
      <alignment vertical="center" wrapText="1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64" fontId="3" fillId="0" borderId="1" xfId="1" applyFont="1" applyFill="1" applyBorder="1" applyAlignment="1">
      <alignment vertical="center" wrapText="1"/>
    </xf>
    <xf numFmtId="166" fontId="3" fillId="0" borderId="12" xfId="1" applyNumberFormat="1" applyFont="1" applyFill="1" applyBorder="1" applyAlignment="1">
      <alignment horizontal="center" vertical="center" wrapText="1"/>
    </xf>
    <xf numFmtId="166" fontId="3" fillId="5" borderId="12" xfId="1" applyNumberFormat="1" applyFont="1" applyFill="1" applyBorder="1" applyAlignment="1">
      <alignment horizontal="center" vertical="center" wrapText="1"/>
    </xf>
    <xf numFmtId="166" fontId="3" fillId="0" borderId="12" xfId="6" applyNumberFormat="1" applyFont="1" applyFill="1" applyBorder="1" applyAlignment="1">
      <alignment horizontal="center" vertical="center" wrapText="1"/>
    </xf>
    <xf numFmtId="1" fontId="3" fillId="5" borderId="12" xfId="0" applyNumberFormat="1" applyFont="1" applyFill="1" applyBorder="1" applyAlignment="1">
      <alignment horizontal="center" vertical="center"/>
    </xf>
    <xf numFmtId="0" fontId="0" fillId="0" borderId="3" xfId="0" applyBorder="1" applyAlignment="1" applyProtection="1">
      <alignment horizontal="center" vertical="center" wrapText="1"/>
      <protection locked="0"/>
    </xf>
    <xf numFmtId="0" fontId="4" fillId="6" borderId="1" xfId="0" applyFont="1" applyFill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13" fillId="5" borderId="1" xfId="0" applyFont="1" applyFill="1" applyBorder="1" applyAlignment="1">
      <alignment horizontal="center" vertical="center" wrapText="1"/>
    </xf>
    <xf numFmtId="0" fontId="12" fillId="4" borderId="12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0" fontId="12" fillId="4" borderId="13" xfId="0" applyFont="1" applyFill="1" applyBorder="1" applyAlignment="1">
      <alignment horizontal="center" vertical="center" wrapText="1"/>
    </xf>
    <xf numFmtId="0" fontId="13" fillId="0" borderId="12" xfId="0" applyFont="1" applyBorder="1" applyAlignment="1" applyProtection="1">
      <alignment horizontal="center" vertical="center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2" fillId="0" borderId="19" xfId="0" applyFont="1" applyBorder="1" applyAlignment="1" applyProtection="1">
      <alignment horizontal="center" vertical="center" wrapText="1"/>
      <protection locked="0"/>
    </xf>
    <xf numFmtId="0" fontId="12" fillId="0" borderId="20" xfId="0" applyFont="1" applyBorder="1" applyAlignment="1" applyProtection="1">
      <alignment horizontal="center" vertical="center" wrapText="1"/>
      <protection locked="0"/>
    </xf>
    <xf numFmtId="0" fontId="11" fillId="0" borderId="2" xfId="0" applyFont="1" applyBorder="1" applyAlignment="1">
      <alignment horizontal="center" vertical="center"/>
    </xf>
    <xf numFmtId="0" fontId="11" fillId="11" borderId="1" xfId="0" applyFont="1" applyFill="1" applyBorder="1" applyAlignment="1">
      <alignment horizontal="center" vertical="center" wrapText="1"/>
    </xf>
    <xf numFmtId="0" fontId="12" fillId="5" borderId="12" xfId="0" applyFont="1" applyFill="1" applyBorder="1" applyAlignment="1">
      <alignment horizontal="center" vertical="center" wrapText="1"/>
    </xf>
    <xf numFmtId="0" fontId="12" fillId="5" borderId="13" xfId="0" applyFont="1" applyFill="1" applyBorder="1" applyAlignment="1">
      <alignment horizontal="center" vertical="center" wrapText="1"/>
    </xf>
    <xf numFmtId="0" fontId="12" fillId="0" borderId="12" xfId="0" applyFont="1" applyBorder="1" applyAlignment="1" applyProtection="1">
      <alignment horizontal="center" vertical="center"/>
      <protection locked="0"/>
    </xf>
    <xf numFmtId="0" fontId="12" fillId="0" borderId="13" xfId="0" applyFont="1" applyBorder="1" applyAlignment="1" applyProtection="1">
      <alignment horizontal="center" vertical="center"/>
      <protection locked="0"/>
    </xf>
    <xf numFmtId="0" fontId="12" fillId="4" borderId="1" xfId="0" applyFont="1" applyFill="1" applyBorder="1" applyAlignment="1">
      <alignment horizontal="center" vertical="center" wrapText="1"/>
    </xf>
    <xf numFmtId="0" fontId="13" fillId="5" borderId="12" xfId="0" applyFont="1" applyFill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center" vertical="center" wrapText="1"/>
    </xf>
    <xf numFmtId="0" fontId="12" fillId="5" borderId="12" xfId="0" applyFont="1" applyFill="1" applyBorder="1" applyAlignment="1">
      <alignment horizontal="center" vertical="center"/>
    </xf>
    <xf numFmtId="0" fontId="12" fillId="5" borderId="3" xfId="0" applyFont="1" applyFill="1" applyBorder="1" applyAlignment="1">
      <alignment horizontal="center" vertical="center"/>
    </xf>
    <xf numFmtId="0" fontId="12" fillId="5" borderId="3" xfId="0" applyFont="1" applyFill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5" borderId="1" xfId="0" applyFont="1" applyFill="1" applyBorder="1" applyAlignment="1">
      <alignment horizontal="center" vertical="center" wrapText="1"/>
    </xf>
    <xf numFmtId="9" fontId="3" fillId="0" borderId="12" xfId="8" applyFont="1" applyFill="1" applyBorder="1" applyAlignment="1">
      <alignment horizontal="center" vertical="center" wrapText="1"/>
    </xf>
    <xf numFmtId="9" fontId="3" fillId="0" borderId="13" xfId="8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64" fontId="3" fillId="5" borderId="12" xfId="1" applyFont="1" applyFill="1" applyBorder="1" applyAlignment="1">
      <alignment horizontal="center" vertical="center" wrapText="1"/>
    </xf>
    <xf numFmtId="164" fontId="3" fillId="5" borderId="13" xfId="1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2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9" fontId="3" fillId="0" borderId="3" xfId="8" applyFont="1" applyFill="1" applyBorder="1" applyAlignment="1">
      <alignment horizontal="center" vertical="center" wrapText="1"/>
    </xf>
    <xf numFmtId="0" fontId="0" fillId="0" borderId="3" xfId="0" applyBorder="1" applyAlignment="1" applyProtection="1">
      <alignment horizontal="center" vertical="center"/>
      <protection locked="0"/>
    </xf>
    <xf numFmtId="164" fontId="3" fillId="5" borderId="3" xfId="1" applyFont="1" applyFill="1" applyBorder="1" applyAlignment="1">
      <alignment horizontal="center" vertical="center" wrapText="1"/>
    </xf>
    <xf numFmtId="164" fontId="3" fillId="0" borderId="3" xfId="1" applyFont="1" applyFill="1" applyBorder="1" applyAlignment="1">
      <alignment horizontal="center" vertical="center" wrapText="1"/>
    </xf>
    <xf numFmtId="164" fontId="3" fillId="0" borderId="13" xfId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2" fillId="11" borderId="1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1" fillId="11" borderId="7" xfId="0" applyFont="1" applyFill="1" applyBorder="1" applyAlignment="1">
      <alignment horizontal="center" vertical="center" wrapText="1"/>
    </xf>
    <xf numFmtId="0" fontId="11" fillId="11" borderId="8" xfId="0" applyFont="1" applyFill="1" applyBorder="1" applyAlignment="1">
      <alignment horizontal="center" vertical="center" wrapText="1"/>
    </xf>
    <xf numFmtId="0" fontId="11" fillId="11" borderId="18" xfId="0" applyFont="1" applyFill="1" applyBorder="1" applyAlignment="1">
      <alignment horizontal="center" vertical="center" wrapText="1"/>
    </xf>
    <xf numFmtId="168" fontId="9" fillId="3" borderId="0" xfId="0" applyNumberFormat="1" applyFont="1" applyFill="1" applyAlignment="1">
      <alignment horizontal="center" vertical="center" wrapText="1"/>
    </xf>
  </cellXfs>
  <cellStyles count="9">
    <cellStyle name="Moneda" xfId="1" builtinId="4"/>
    <cellStyle name="Moneda 2" xfId="6" xr:uid="{00000000-0005-0000-0000-000001000000}"/>
    <cellStyle name="Moneda 2 2" xfId="7" xr:uid="{00000000-0005-0000-0000-000002000000}"/>
    <cellStyle name="Normal" xfId="0" builtinId="0"/>
    <cellStyle name="Normal 2" xfId="2" xr:uid="{00000000-0005-0000-0000-000004000000}"/>
    <cellStyle name="Normal 2 2" xfId="3" xr:uid="{00000000-0005-0000-0000-000005000000}"/>
    <cellStyle name="Porcentaje" xfId="8" builtinId="5"/>
    <cellStyle name="Porcentaje 2 2" xfId="5" xr:uid="{00000000-0005-0000-0000-000007000000}"/>
    <cellStyle name="Porcentaje 2 2 2" xfId="4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SIPSA'!$B$22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SIPSA'!$A$23:$A$31</c:f>
              <c:strCache>
                <c:ptCount val="9"/>
                <c:pt idx="0">
                  <c:v>Maíz</c:v>
                </c:pt>
                <c:pt idx="1">
                  <c:v>Yuca</c:v>
                </c:pt>
                <c:pt idx="2">
                  <c:v>Plátano</c:v>
                </c:pt>
                <c:pt idx="3">
                  <c:v>Caña panelera</c:v>
                </c:pt>
                <c:pt idx="4">
                  <c:v>Avicultura de engorde</c:v>
                </c:pt>
                <c:pt idx="5">
                  <c:v>Piscicultura cachama</c:v>
                </c:pt>
                <c:pt idx="6">
                  <c:v>Porcicultura de ceba</c:v>
                </c:pt>
                <c:pt idx="7">
                  <c:v>Ganadería doble propósito (carne)</c:v>
                </c:pt>
                <c:pt idx="8">
                  <c:v>Ganadería doble propósito (leche)</c:v>
                </c:pt>
              </c:strCache>
            </c:strRef>
          </c:cat>
          <c:val>
            <c:numRef>
              <c:f>'4.3.3. PRECIOS PROMEDIO SIPSA'!$B$23:$B$31</c:f>
              <c:numCache>
                <c:formatCode>_-"$"\ * #,##0_-;\-"$"\ * #,##0_-;_-"$"\ * "-"??_-;_-@_-</c:formatCode>
                <c:ptCount val="9"/>
                <c:pt idx="0">
                  <c:v>1679.6370536134546</c:v>
                </c:pt>
                <c:pt idx="1">
                  <c:v>2108.1411001711253</c:v>
                </c:pt>
                <c:pt idx="2">
                  <c:v>2159.536245613735</c:v>
                </c:pt>
                <c:pt idx="3">
                  <c:v>3123.6134847103322</c:v>
                </c:pt>
                <c:pt idx="4">
                  <c:v>8464</c:v>
                </c:pt>
                <c:pt idx="5">
                  <c:v>8354.2073506386077</c:v>
                </c:pt>
                <c:pt idx="6">
                  <c:v>7304.6</c:v>
                </c:pt>
                <c:pt idx="7">
                  <c:v>6188.0666666666675</c:v>
                </c:pt>
                <c:pt idx="8">
                  <c:v>1352.2574497408791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D6-42C1-BF49-3A3046E655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17527807"/>
        <c:axId val="1017531647"/>
      </c:barChart>
      <c:catAx>
        <c:axId val="10175278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531647"/>
        <c:crosses val="autoZero"/>
        <c:auto val="1"/>
        <c:lblAlgn val="ctr"/>
        <c:lblOffset val="100"/>
        <c:noMultiLvlLbl val="0"/>
      </c:catAx>
      <c:valAx>
        <c:axId val="1017531647"/>
        <c:scaling>
          <c:orientation val="minMax"/>
          <c:max val="1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5278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'4.3.4. VARIACION $ PLAZAS MAYOR'!$B$22</c:f>
              <c:strCache>
                <c:ptCount val="1"/>
                <c:pt idx="0">
                  <c:v>Avicultura de engorde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MAYOR'!$D$21:$G$21</c:f>
              <c:numCache>
                <c:formatCode>General</c:formatCode>
                <c:ptCount val="4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</c:numCache>
            </c:numRef>
          </c:cat>
          <c:val>
            <c:numRef>
              <c:f>'4.3.4. VARIACION $ PLAZAS MAYOR'!$C$22:$F$22</c:f>
              <c:numCache>
                <c:formatCode>_-* #,##0_-;\-* #,##0_-;_-* "-"??_-;_-@_-</c:formatCode>
                <c:ptCount val="4"/>
                <c:pt idx="0">
                  <c:v>3.4004055529558599</c:v>
                </c:pt>
                <c:pt idx="1">
                  <c:v>26.821541710665258</c:v>
                </c:pt>
                <c:pt idx="2">
                  <c:v>16.402997502081604</c:v>
                </c:pt>
                <c:pt idx="3">
                  <c:v>13.294502350296341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119-4DB9-B555-AD062E2AFF8A}"/>
            </c:ext>
          </c:extLst>
        </c:ser>
        <c:ser>
          <c:idx val="1"/>
          <c:order val="1"/>
          <c:tx>
            <c:strRef>
              <c:f>'4.3.4. VARIACION $ PLAZAS MAYOR'!$B$23</c:f>
              <c:strCache>
                <c:ptCount val="1"/>
                <c:pt idx="0">
                  <c:v>Plátano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MAYOR'!$D$21:$G$21</c:f>
              <c:numCache>
                <c:formatCode>General</c:formatCode>
                <c:ptCount val="4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</c:numCache>
            </c:numRef>
          </c:cat>
          <c:val>
            <c:numRef>
              <c:f>'4.3.4. VARIACION $ PLAZAS MAYOR'!$C$23:$F$23</c:f>
              <c:numCache>
                <c:formatCode>_-* #,##0_-;\-* #,##0_-;_-* "-"??_-;_-@_-</c:formatCode>
                <c:ptCount val="4"/>
                <c:pt idx="0">
                  <c:v>-18.089955618622298</c:v>
                </c:pt>
                <c:pt idx="1">
                  <c:v>1.2280858197003113</c:v>
                </c:pt>
                <c:pt idx="2">
                  <c:v>79.189043232450899</c:v>
                </c:pt>
                <c:pt idx="3">
                  <c:v>19.225382837540693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119-4DB9-B555-AD062E2AFF8A}"/>
            </c:ext>
          </c:extLst>
        </c:ser>
        <c:ser>
          <c:idx val="2"/>
          <c:order val="2"/>
          <c:tx>
            <c:strRef>
              <c:f>'4.3.4. VARIACION $ PLAZAS MAYOR'!$B$24</c:f>
              <c:strCache>
                <c:ptCount val="1"/>
                <c:pt idx="0">
                  <c:v>Maíz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MAYOR'!$D$21:$G$21</c:f>
              <c:numCache>
                <c:formatCode>General</c:formatCode>
                <c:ptCount val="4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</c:numCache>
            </c:numRef>
          </c:cat>
          <c:val>
            <c:numRef>
              <c:f>'4.3.4. VARIACION $ PLAZAS MAYOR'!$C$24:$F$24</c:f>
              <c:numCache>
                <c:formatCode>_-* #,##0_-;\-* #,##0_-;_-* "-"??_-;_-@_-</c:formatCode>
                <c:ptCount val="4"/>
                <c:pt idx="0">
                  <c:v>9.3345995031017424</c:v>
                </c:pt>
                <c:pt idx="1">
                  <c:v>22.769360376472108</c:v>
                </c:pt>
                <c:pt idx="2">
                  <c:v>32.663685528746356</c:v>
                </c:pt>
                <c:pt idx="3">
                  <c:v>-1.0770685125060737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119-4DB9-B555-AD062E2AFF8A}"/>
            </c:ext>
          </c:extLst>
        </c:ser>
        <c:ser>
          <c:idx val="3"/>
          <c:order val="3"/>
          <c:tx>
            <c:strRef>
              <c:f>'4.3.4. VARIACION $ PLAZAS MAYOR'!$B$25</c:f>
              <c:strCache>
                <c:ptCount val="1"/>
                <c:pt idx="0">
                  <c:v>Yuca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MAYOR'!$D$21:$G$21</c:f>
              <c:numCache>
                <c:formatCode>General</c:formatCode>
                <c:ptCount val="4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</c:numCache>
            </c:numRef>
          </c:cat>
          <c:val>
            <c:numRef>
              <c:f>'4.3.4. VARIACION $ PLAZAS MAYOR'!$C$25:$F$25</c:f>
              <c:numCache>
                <c:formatCode>_-* #,##0_-;\-* #,##0_-;_-* "-"??_-;_-@_-</c:formatCode>
                <c:ptCount val="4"/>
                <c:pt idx="0">
                  <c:v>-33.041580970042403</c:v>
                </c:pt>
                <c:pt idx="1">
                  <c:v>19.284610863781793</c:v>
                </c:pt>
                <c:pt idx="2">
                  <c:v>122.35415060395783</c:v>
                </c:pt>
                <c:pt idx="3">
                  <c:v>-46.585139964052658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119-4DB9-B555-AD062E2AFF8A}"/>
            </c:ext>
          </c:extLst>
        </c:ser>
        <c:ser>
          <c:idx val="4"/>
          <c:order val="4"/>
          <c:tx>
            <c:strRef>
              <c:f>'4.3.4. VARIACION $ PLAZAS MAYOR'!$B$26</c:f>
              <c:strCache>
                <c:ptCount val="1"/>
                <c:pt idx="0">
                  <c:v>Caña panelera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MAYOR'!$D$21:$G$21</c:f>
              <c:numCache>
                <c:formatCode>General</c:formatCode>
                <c:ptCount val="4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</c:numCache>
            </c:numRef>
          </c:cat>
          <c:val>
            <c:numRef>
              <c:f>'4.3.4. VARIACION $ PLAZAS MAYOR'!$C$26:$F$26</c:f>
              <c:numCache>
                <c:formatCode>_-* #,##0_-;\-* #,##0_-;_-* "-"??_-;_-@_-</c:formatCode>
                <c:ptCount val="4"/>
                <c:pt idx="0">
                  <c:v>37.505912207283586</c:v>
                </c:pt>
                <c:pt idx="1">
                  <c:v>22.368481466478428</c:v>
                </c:pt>
                <c:pt idx="2">
                  <c:v>-1.7550872692549149</c:v>
                </c:pt>
                <c:pt idx="3">
                  <c:v>3.8982625014095618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119-4DB9-B555-AD062E2AFF8A}"/>
            </c:ext>
          </c:extLst>
        </c:ser>
        <c:ser>
          <c:idx val="5"/>
          <c:order val="5"/>
          <c:tx>
            <c:strRef>
              <c:f>'4.3.4. VARIACION $ PLAZAS MAYOR'!$B$27</c:f>
              <c:strCache>
                <c:ptCount val="1"/>
                <c:pt idx="0">
                  <c:v>Piscicultura cachama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MAYOR'!$D$21:$G$21</c:f>
              <c:numCache>
                <c:formatCode>General</c:formatCode>
                <c:ptCount val="4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</c:numCache>
            </c:numRef>
          </c:cat>
          <c:val>
            <c:numRef>
              <c:f>'4.3.4. VARIACION $ PLAZAS MAYOR'!$C$27:$F$27</c:f>
              <c:numCache>
                <c:formatCode>_-* #,##0_-;\-* #,##0_-;_-* "-"??_-;_-@_-</c:formatCode>
                <c:ptCount val="4"/>
                <c:pt idx="0">
                  <c:v>19.81816561309968</c:v>
                </c:pt>
                <c:pt idx="1">
                  <c:v>12.285934499719303</c:v>
                </c:pt>
                <c:pt idx="2">
                  <c:v>4.9827133005513957</c:v>
                </c:pt>
                <c:pt idx="3">
                  <c:v>11.929887747276922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119-4DB9-B555-AD062E2AFF8A}"/>
            </c:ext>
          </c:extLst>
        </c:ser>
        <c:ser>
          <c:idx val="6"/>
          <c:order val="6"/>
          <c:tx>
            <c:strRef>
              <c:f>'4.3.4. VARIACION $ PLAZAS MAYOR'!$B$28</c:f>
              <c:strCache>
                <c:ptCount val="1"/>
                <c:pt idx="0">
                  <c:v>Ganadería doble propósito (leche)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MAYOR'!$D$21:$G$21</c:f>
              <c:numCache>
                <c:formatCode>General</c:formatCode>
                <c:ptCount val="4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</c:numCache>
            </c:numRef>
          </c:cat>
          <c:val>
            <c:numRef>
              <c:f>'4.3.4. VARIACION $ PLAZAS MAYOR'!$C$28:$F$28</c:f>
              <c:numCache>
                <c:formatCode>_-* #,##0_-;\-* #,##0_-;_-* "-"??_-;_-@_-</c:formatCode>
                <c:ptCount val="4"/>
                <c:pt idx="0">
                  <c:v>4.3782737517865229</c:v>
                </c:pt>
                <c:pt idx="1">
                  <c:v>10.265724741160412</c:v>
                </c:pt>
                <c:pt idx="2">
                  <c:v>39.884543766551133</c:v>
                </c:pt>
                <c:pt idx="3">
                  <c:v>10.812835923010297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D119-4DB9-B555-AD062E2AFF8A}"/>
            </c:ext>
          </c:extLst>
        </c:ser>
        <c:ser>
          <c:idx val="7"/>
          <c:order val="7"/>
          <c:tx>
            <c:strRef>
              <c:f>'4.3.4. VARIACION $ PLAZAS MAYOR'!$B$29</c:f>
              <c:strCache>
                <c:ptCount val="1"/>
                <c:pt idx="0">
                  <c:v>Ganadería doble propósito (carne)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MAYOR'!$D$21:$G$21</c:f>
              <c:numCache>
                <c:formatCode>General</c:formatCode>
                <c:ptCount val="4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</c:numCache>
            </c:numRef>
          </c:cat>
          <c:val>
            <c:numRef>
              <c:f>'4.3.4. VARIACION $ PLAZAS MAYOR'!$C$29:$F$29</c:f>
              <c:numCache>
                <c:formatCode>_-* #,##0_-;\-* #,##0_-;_-* "-"??_-;_-@_-</c:formatCode>
                <c:ptCount val="4"/>
                <c:pt idx="0">
                  <c:v>6.0877939983779328</c:v>
                </c:pt>
                <c:pt idx="1">
                  <c:v>34.793229490181091</c:v>
                </c:pt>
                <c:pt idx="2">
                  <c:v>23.725779508788733</c:v>
                </c:pt>
                <c:pt idx="3">
                  <c:v>1.5911443131721512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D119-4DB9-B555-AD062E2AFF8A}"/>
            </c:ext>
          </c:extLst>
        </c:ser>
        <c:ser>
          <c:idx val="8"/>
          <c:order val="8"/>
          <c:tx>
            <c:strRef>
              <c:f>'4.3.4. VARIACION $ PLAZAS MAYOR'!$B$30</c:f>
              <c:strCache>
                <c:ptCount val="1"/>
                <c:pt idx="0">
                  <c:v>Porcicultura de ceba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MAYOR'!$D$21:$G$21</c:f>
              <c:numCache>
                <c:formatCode>General</c:formatCode>
                <c:ptCount val="4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</c:numCache>
            </c:numRef>
          </c:cat>
          <c:val>
            <c:numRef>
              <c:f>'4.3.4. VARIACION $ PLAZAS MAYOR'!$C$30:$F$30</c:f>
              <c:numCache>
                <c:formatCode>_-* #,##0_-;\-* #,##0_-;_-* "-"??_-;_-@_-</c:formatCode>
                <c:ptCount val="4"/>
                <c:pt idx="0">
                  <c:v>6.088132972555087</c:v>
                </c:pt>
                <c:pt idx="1">
                  <c:v>37.802878484241234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D119-4DB9-B555-AD062E2AFF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96722447"/>
        <c:axId val="1096733007"/>
        <c:extLst>
          <c:ext xmlns:c15="http://schemas.microsoft.com/office/drawing/2012/chart" uri="{02D57815-91ED-43cb-92C2-25804820EDAC}">
            <c15:filteredLineSeries>
              <c15:ser>
                <c:idx val="9"/>
                <c:order val="9"/>
                <c:tx>
                  <c:strRef>
                    <c:extLst>
                      <c:ext uri="{02D57815-91ED-43cb-92C2-25804820EDAC}">
                        <c15:formulaRef>
                          <c15:sqref>'4.3.4. VARIACION $ PLAZAS MAYOR'!#REF!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:tx>
                <c:spPr>
                  <a:ln w="28575" cap="rnd">
                    <a:solidFill>
                      <a:schemeClr val="accent4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'4.3.4. VARIACION $ PLAZAS MAYOR'!$D$21:$G$21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2021</c:v>
                      </c:pt>
                      <c:pt idx="1">
                        <c:v>2022</c:v>
                      </c:pt>
                      <c:pt idx="2">
                        <c:v>2023</c:v>
                      </c:pt>
                      <c:pt idx="3">
                        <c:v>2024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'4.3.4. VARIACION $ PLAZAS MAYOR'!#REF!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9-D119-4DB9-B555-AD062E2AFF8A}"/>
                  </c:ext>
                </c:extLst>
              </c15:ser>
            </c15:filteredLineSeries>
            <c15:filteredLine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'4.3.4. VARIACION $ PLAZAS MAYOR'!#REF!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:tx>
                <c:spPr>
                  <a:ln w="28575" cap="rnd">
                    <a:solidFill>
                      <a:schemeClr val="accent5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'4.3.4. VARIACION $ PLAZAS MAYOR'!$D$21:$G$21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2021</c:v>
                      </c:pt>
                      <c:pt idx="1">
                        <c:v>2022</c:v>
                      </c:pt>
                      <c:pt idx="2">
                        <c:v>2023</c:v>
                      </c:pt>
                      <c:pt idx="3">
                        <c:v>2024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'4.3.4. VARIACION $ PLAZAS MAYOR'!#REF!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F268-432D-A740-97EE4883E458}"/>
                  </c:ext>
                </c:extLst>
              </c15:ser>
            </c15:filteredLineSeries>
          </c:ext>
        </c:extLst>
      </c:lineChart>
      <c:catAx>
        <c:axId val="10967224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96733007"/>
        <c:crosses val="autoZero"/>
        <c:auto val="1"/>
        <c:lblAlgn val="ctr"/>
        <c:lblOffset val="100"/>
        <c:noMultiLvlLbl val="0"/>
      </c:catAx>
      <c:valAx>
        <c:axId val="10967330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967224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6.3743981057069257E-2"/>
          <c:y val="0.80069994313534154"/>
          <c:w val="0.88050138500364949"/>
          <c:h val="0.1826918277704847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144780</xdr:colOff>
      <xdr:row>17</xdr:row>
      <xdr:rowOff>22860</xdr:rowOff>
    </xdr:from>
    <xdr:to>
      <xdr:col>12</xdr:col>
      <xdr:colOff>129540</xdr:colOff>
      <xdr:row>44</xdr:row>
      <xdr:rowOff>68580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79AC2E3D-C295-FB43-A882-370A991AE6C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618067</xdr:colOff>
      <xdr:row>12</xdr:row>
      <xdr:rowOff>26246</xdr:rowOff>
    </xdr:from>
    <xdr:to>
      <xdr:col>18</xdr:col>
      <xdr:colOff>203200</xdr:colOff>
      <xdr:row>41</xdr:row>
      <xdr:rowOff>8467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60AE81C6-2E2A-9AB7-B391-7A240DA1BC4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12"/>
  <sheetViews>
    <sheetView workbookViewId="0">
      <selection activeCell="E14" sqref="E14"/>
    </sheetView>
  </sheetViews>
  <sheetFormatPr defaultColWidth="11.42578125" defaultRowHeight="14.45"/>
  <cols>
    <col min="2" max="2" width="27.42578125" customWidth="1"/>
    <col min="3" max="3" width="16.42578125" customWidth="1"/>
    <col min="4" max="4" width="11" customWidth="1"/>
    <col min="5" max="5" width="31.5703125" customWidth="1"/>
  </cols>
  <sheetData>
    <row r="3" spans="2:5">
      <c r="B3" s="88" t="s">
        <v>0</v>
      </c>
      <c r="C3" s="88"/>
      <c r="D3" s="88"/>
      <c r="E3" s="88"/>
    </row>
    <row r="4" spans="2:5" ht="39.6">
      <c r="B4" s="18" t="s">
        <v>1</v>
      </c>
      <c r="C4" s="18" t="s">
        <v>2</v>
      </c>
      <c r="D4" s="18" t="s">
        <v>3</v>
      </c>
      <c r="E4" s="18" t="s">
        <v>4</v>
      </c>
    </row>
    <row r="5" spans="2:5" ht="16.899999999999999" customHeight="1">
      <c r="B5" s="90" t="s">
        <v>5</v>
      </c>
      <c r="C5" s="19" t="s">
        <v>6</v>
      </c>
      <c r="D5" s="90">
        <v>8</v>
      </c>
      <c r="E5" s="90" t="s">
        <v>7</v>
      </c>
    </row>
    <row r="6" spans="2:5">
      <c r="B6" s="92"/>
      <c r="C6" s="19" t="s">
        <v>8</v>
      </c>
      <c r="D6" s="92"/>
      <c r="E6" s="92"/>
    </row>
    <row r="7" spans="2:5" ht="19.149999999999999" customHeight="1">
      <c r="B7" s="90" t="s">
        <v>9</v>
      </c>
      <c r="C7" s="19" t="s">
        <v>10</v>
      </c>
      <c r="D7" s="90">
        <v>25</v>
      </c>
      <c r="E7" s="90" t="s">
        <v>11</v>
      </c>
    </row>
    <row r="8" spans="2:5" ht="18" customHeight="1">
      <c r="B8" s="91"/>
      <c r="C8" s="62" t="s">
        <v>12</v>
      </c>
      <c r="D8" s="91"/>
      <c r="E8" s="91"/>
    </row>
    <row r="9" spans="2:5" ht="18" customHeight="1">
      <c r="B9" s="92"/>
      <c r="C9" s="62" t="s">
        <v>13</v>
      </c>
      <c r="D9" s="92"/>
      <c r="E9" s="92"/>
    </row>
    <row r="10" spans="2:5" ht="20.45" customHeight="1">
      <c r="B10" s="89" t="s">
        <v>14</v>
      </c>
      <c r="C10" s="62" t="s">
        <v>6</v>
      </c>
      <c r="D10" s="90">
        <v>31</v>
      </c>
      <c r="E10" s="90" t="s">
        <v>15</v>
      </c>
    </row>
    <row r="11" spans="2:5" ht="22.15" customHeight="1">
      <c r="B11" s="89"/>
      <c r="C11" s="62" t="s">
        <v>16</v>
      </c>
      <c r="D11" s="91"/>
      <c r="E11" s="91"/>
    </row>
    <row r="12" spans="2:5" ht="26.45">
      <c r="B12" s="63" t="s">
        <v>17</v>
      </c>
      <c r="C12" s="19" t="s">
        <v>18</v>
      </c>
      <c r="D12" s="19">
        <v>30</v>
      </c>
      <c r="E12" s="19" t="s">
        <v>15</v>
      </c>
    </row>
  </sheetData>
  <mergeCells count="10">
    <mergeCell ref="B3:E3"/>
    <mergeCell ref="B10:B11"/>
    <mergeCell ref="D10:D11"/>
    <mergeCell ref="E10:E11"/>
    <mergeCell ref="B5:B6"/>
    <mergeCell ref="D5:D6"/>
    <mergeCell ref="E5:E6"/>
    <mergeCell ref="B7:B9"/>
    <mergeCell ref="D7:D9"/>
    <mergeCell ref="E7:E9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17"/>
  <sheetViews>
    <sheetView topLeftCell="B1" workbookViewId="0">
      <selection activeCell="B13" sqref="B13"/>
    </sheetView>
  </sheetViews>
  <sheetFormatPr defaultColWidth="11.42578125" defaultRowHeight="14.45"/>
  <cols>
    <col min="1" max="1" width="36.140625" customWidth="1"/>
    <col min="2" max="2" width="13.7109375" customWidth="1"/>
    <col min="3" max="3" width="19.42578125" customWidth="1"/>
    <col min="4" max="4" width="18.42578125" customWidth="1"/>
    <col min="6" max="6" width="9" customWidth="1"/>
    <col min="7" max="7" width="18.28515625" customWidth="1"/>
  </cols>
  <sheetData>
    <row r="3" spans="1:7">
      <c r="A3" s="97" t="s">
        <v>19</v>
      </c>
      <c r="B3" s="97"/>
      <c r="C3" s="97"/>
      <c r="D3" s="97"/>
      <c r="E3" s="97"/>
      <c r="F3" s="97"/>
      <c r="G3" s="97"/>
    </row>
    <row r="4" spans="1:7" ht="38.450000000000003" customHeight="1">
      <c r="A4" s="98" t="s">
        <v>1</v>
      </c>
      <c r="B4" s="98" t="s">
        <v>20</v>
      </c>
      <c r="C4" s="98" t="s">
        <v>21</v>
      </c>
      <c r="D4" s="18" t="s">
        <v>22</v>
      </c>
      <c r="E4" s="98" t="s">
        <v>23</v>
      </c>
      <c r="F4" s="98" t="s">
        <v>24</v>
      </c>
      <c r="G4" s="18" t="s">
        <v>25</v>
      </c>
    </row>
    <row r="5" spans="1:7">
      <c r="A5" s="98"/>
      <c r="B5" s="98"/>
      <c r="C5" s="98"/>
      <c r="D5" s="18" t="s">
        <v>26</v>
      </c>
      <c r="E5" s="98"/>
      <c r="F5" s="98"/>
      <c r="G5" s="18" t="s">
        <v>26</v>
      </c>
    </row>
    <row r="6" spans="1:7">
      <c r="A6" s="90" t="s">
        <v>5</v>
      </c>
      <c r="B6" s="19" t="s">
        <v>6</v>
      </c>
      <c r="C6" s="73" t="s">
        <v>27</v>
      </c>
      <c r="D6" s="23" t="s">
        <v>28</v>
      </c>
      <c r="E6" s="99" t="s">
        <v>29</v>
      </c>
      <c r="F6" s="93" t="s">
        <v>30</v>
      </c>
      <c r="G6" s="99" t="s">
        <v>31</v>
      </c>
    </row>
    <row r="7" spans="1:7">
      <c r="A7" s="92"/>
      <c r="B7" s="19" t="s">
        <v>8</v>
      </c>
      <c r="C7" s="73" t="s">
        <v>32</v>
      </c>
      <c r="D7" s="23" t="s">
        <v>28</v>
      </c>
      <c r="E7" s="100"/>
      <c r="F7" s="94"/>
      <c r="G7" s="100"/>
    </row>
    <row r="8" spans="1:7" ht="39.6" customHeight="1">
      <c r="A8" s="90" t="s">
        <v>33</v>
      </c>
      <c r="B8" s="19" t="s">
        <v>10</v>
      </c>
      <c r="C8" s="29" t="s">
        <v>34</v>
      </c>
      <c r="D8" s="23" t="s">
        <v>35</v>
      </c>
      <c r="E8" s="23" t="s">
        <v>29</v>
      </c>
      <c r="F8" s="65" t="s">
        <v>30</v>
      </c>
      <c r="G8" s="23" t="s">
        <v>36</v>
      </c>
    </row>
    <row r="9" spans="1:7" ht="26.45">
      <c r="A9" s="91"/>
      <c r="B9" s="90" t="s">
        <v>12</v>
      </c>
      <c r="C9" s="101" t="s">
        <v>37</v>
      </c>
      <c r="D9" s="23" t="s">
        <v>38</v>
      </c>
      <c r="E9" s="23" t="s">
        <v>29</v>
      </c>
      <c r="F9" s="65" t="s">
        <v>30</v>
      </c>
      <c r="G9" s="23" t="s">
        <v>39</v>
      </c>
    </row>
    <row r="10" spans="1:7" ht="26.45">
      <c r="A10" s="91"/>
      <c r="B10" s="92"/>
      <c r="C10" s="102"/>
      <c r="D10" s="23" t="s">
        <v>40</v>
      </c>
      <c r="E10" s="23" t="s">
        <v>29</v>
      </c>
      <c r="F10" s="65" t="s">
        <v>30</v>
      </c>
      <c r="G10" s="23" t="s">
        <v>41</v>
      </c>
    </row>
    <row r="11" spans="1:7" ht="26.45">
      <c r="A11" s="91"/>
      <c r="B11" s="90" t="s">
        <v>13</v>
      </c>
      <c r="C11" s="101" t="s">
        <v>34</v>
      </c>
      <c r="D11" s="23" t="s">
        <v>42</v>
      </c>
      <c r="E11" s="23" t="s">
        <v>29</v>
      </c>
      <c r="F11" s="65" t="s">
        <v>30</v>
      </c>
      <c r="G11" s="23" t="s">
        <v>43</v>
      </c>
    </row>
    <row r="12" spans="1:7" ht="26.45">
      <c r="A12" s="92"/>
      <c r="B12" s="92"/>
      <c r="C12" s="102"/>
      <c r="D12" s="23" t="s">
        <v>44</v>
      </c>
      <c r="E12" s="23" t="s">
        <v>29</v>
      </c>
      <c r="F12" s="65" t="s">
        <v>30</v>
      </c>
      <c r="G12" s="23" t="s">
        <v>45</v>
      </c>
    </row>
    <row r="13" spans="1:7" ht="14.45" customHeight="1">
      <c r="A13" s="104" t="s">
        <v>14</v>
      </c>
      <c r="B13" s="62" t="s">
        <v>6</v>
      </c>
      <c r="C13" s="29" t="s">
        <v>27</v>
      </c>
      <c r="D13" s="23" t="s">
        <v>28</v>
      </c>
      <c r="E13" s="23" t="s">
        <v>29</v>
      </c>
      <c r="F13" s="65" t="s">
        <v>30</v>
      </c>
      <c r="G13" s="23" t="s">
        <v>31</v>
      </c>
    </row>
    <row r="14" spans="1:7" ht="26.45">
      <c r="A14" s="105"/>
      <c r="B14" s="90" t="s">
        <v>16</v>
      </c>
      <c r="C14" s="101" t="s">
        <v>46</v>
      </c>
      <c r="D14" s="23" t="s">
        <v>47</v>
      </c>
      <c r="E14" s="99" t="s">
        <v>29</v>
      </c>
      <c r="F14" s="93" t="s">
        <v>30</v>
      </c>
      <c r="G14" s="23" t="s">
        <v>48</v>
      </c>
    </row>
    <row r="15" spans="1:7" ht="26.45">
      <c r="A15" s="105"/>
      <c r="B15" s="91"/>
      <c r="C15" s="102"/>
      <c r="D15" s="23" t="s">
        <v>49</v>
      </c>
      <c r="E15" s="100"/>
      <c r="F15" s="94"/>
      <c r="G15" s="23" t="s">
        <v>50</v>
      </c>
    </row>
    <row r="16" spans="1:7" ht="14.45" customHeight="1">
      <c r="A16" s="89" t="s">
        <v>17</v>
      </c>
      <c r="B16" s="103" t="s">
        <v>18</v>
      </c>
      <c r="C16" s="95" t="s">
        <v>51</v>
      </c>
      <c r="D16" s="19" t="s">
        <v>52</v>
      </c>
      <c r="E16" s="23" t="s">
        <v>29</v>
      </c>
      <c r="F16" s="65" t="s">
        <v>30</v>
      </c>
      <c r="G16" s="23" t="s">
        <v>31</v>
      </c>
    </row>
    <row r="17" spans="1:7">
      <c r="A17" s="89"/>
      <c r="B17" s="103"/>
      <c r="C17" s="96"/>
      <c r="D17" s="64" t="s">
        <v>53</v>
      </c>
      <c r="E17" s="23" t="s">
        <v>29</v>
      </c>
      <c r="F17" s="65" t="s">
        <v>30</v>
      </c>
      <c r="G17" s="23" t="s">
        <v>31</v>
      </c>
    </row>
  </sheetData>
  <mergeCells count="23">
    <mergeCell ref="B16:B17"/>
    <mergeCell ref="A8:A12"/>
    <mergeCell ref="A13:A15"/>
    <mergeCell ref="C14:C15"/>
    <mergeCell ref="E14:E15"/>
    <mergeCell ref="B11:B12"/>
    <mergeCell ref="C11:C12"/>
    <mergeCell ref="F14:F15"/>
    <mergeCell ref="B14:B15"/>
    <mergeCell ref="C16:C17"/>
    <mergeCell ref="A3:G3"/>
    <mergeCell ref="A4:A5"/>
    <mergeCell ref="B4:B5"/>
    <mergeCell ref="C4:C5"/>
    <mergeCell ref="E4:E5"/>
    <mergeCell ref="F4:F5"/>
    <mergeCell ref="E6:E7"/>
    <mergeCell ref="F6:F7"/>
    <mergeCell ref="A6:A7"/>
    <mergeCell ref="A16:A17"/>
    <mergeCell ref="G6:G7"/>
    <mergeCell ref="B9:B10"/>
    <mergeCell ref="C9:C10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4:F15"/>
  <sheetViews>
    <sheetView workbookViewId="0">
      <selection activeCell="D6" sqref="D6:D14"/>
    </sheetView>
  </sheetViews>
  <sheetFormatPr defaultColWidth="11.42578125" defaultRowHeight="14.45"/>
  <cols>
    <col min="2" max="2" width="31.28515625" customWidth="1"/>
    <col min="3" max="3" width="22.85546875" customWidth="1"/>
    <col min="4" max="4" width="21.140625" customWidth="1"/>
    <col min="5" max="5" width="24.85546875" customWidth="1"/>
    <col min="6" max="6" width="30.7109375" customWidth="1"/>
  </cols>
  <sheetData>
    <row r="4" spans="2:6">
      <c r="B4" s="97" t="s">
        <v>54</v>
      </c>
      <c r="C4" s="97"/>
      <c r="D4" s="97"/>
      <c r="E4" s="97"/>
      <c r="F4" s="97"/>
    </row>
    <row r="5" spans="2:6" ht="26.45">
      <c r="B5" s="18" t="s">
        <v>55</v>
      </c>
      <c r="C5" s="18" t="s">
        <v>56</v>
      </c>
      <c r="D5" s="18" t="s">
        <v>57</v>
      </c>
      <c r="E5" s="18" t="s">
        <v>58</v>
      </c>
      <c r="F5" s="18" t="s">
        <v>59</v>
      </c>
    </row>
    <row r="6" spans="2:6">
      <c r="B6" s="106" t="s">
        <v>60</v>
      </c>
      <c r="C6" s="99" t="s">
        <v>61</v>
      </c>
      <c r="D6" s="23" t="s">
        <v>10</v>
      </c>
      <c r="E6" s="99" t="s">
        <v>62</v>
      </c>
      <c r="F6" s="23" t="s">
        <v>63</v>
      </c>
    </row>
    <row r="7" spans="2:6">
      <c r="B7" s="107"/>
      <c r="C7" s="108"/>
      <c r="D7" s="23" t="s">
        <v>64</v>
      </c>
      <c r="E7" s="108"/>
      <c r="F7" s="37" t="s">
        <v>65</v>
      </c>
    </row>
    <row r="8" spans="2:6">
      <c r="B8" s="41" t="s">
        <v>66</v>
      </c>
      <c r="C8" s="42" t="s">
        <v>67</v>
      </c>
      <c r="D8" s="42" t="s">
        <v>68</v>
      </c>
      <c r="E8" s="42" t="s">
        <v>62</v>
      </c>
      <c r="F8" s="37" t="s">
        <v>65</v>
      </c>
    </row>
    <row r="9" spans="2:6">
      <c r="B9" s="66" t="s">
        <v>69</v>
      </c>
      <c r="C9" s="23" t="s">
        <v>61</v>
      </c>
      <c r="D9" s="23" t="s">
        <v>6</v>
      </c>
      <c r="E9" s="23" t="s">
        <v>62</v>
      </c>
      <c r="F9" s="37" t="s">
        <v>70</v>
      </c>
    </row>
    <row r="10" spans="2:6">
      <c r="B10" s="66" t="s">
        <v>71</v>
      </c>
      <c r="C10" s="42" t="s">
        <v>61</v>
      </c>
      <c r="D10" s="23" t="s">
        <v>72</v>
      </c>
      <c r="E10" s="42" t="s">
        <v>62</v>
      </c>
      <c r="F10" s="37" t="s">
        <v>65</v>
      </c>
    </row>
    <row r="11" spans="2:6">
      <c r="B11" s="66" t="s">
        <v>73</v>
      </c>
      <c r="C11" s="23" t="s">
        <v>61</v>
      </c>
      <c r="D11" s="23" t="s">
        <v>74</v>
      </c>
      <c r="E11" s="23" t="s">
        <v>75</v>
      </c>
      <c r="F11" s="37" t="s">
        <v>76</v>
      </c>
    </row>
    <row r="12" spans="2:6">
      <c r="B12" s="110" t="s">
        <v>77</v>
      </c>
      <c r="C12" s="99" t="s">
        <v>61</v>
      </c>
      <c r="D12" s="23" t="s">
        <v>78</v>
      </c>
      <c r="E12" s="99" t="s">
        <v>62</v>
      </c>
      <c r="F12" s="111" t="s">
        <v>65</v>
      </c>
    </row>
    <row r="13" spans="2:6">
      <c r="B13" s="110"/>
      <c r="C13" s="100"/>
      <c r="D13" s="23" t="s">
        <v>79</v>
      </c>
      <c r="E13" s="100"/>
      <c r="F13" s="111"/>
    </row>
    <row r="14" spans="2:6">
      <c r="B14" s="66" t="s">
        <v>80</v>
      </c>
      <c r="C14" s="23" t="s">
        <v>61</v>
      </c>
      <c r="D14" s="23" t="s">
        <v>16</v>
      </c>
      <c r="E14" s="23" t="s">
        <v>62</v>
      </c>
      <c r="F14" s="37" t="s">
        <v>81</v>
      </c>
    </row>
    <row r="15" spans="2:6">
      <c r="B15" s="109" t="s">
        <v>82</v>
      </c>
      <c r="C15" s="109"/>
      <c r="D15" s="109"/>
      <c r="E15" s="109"/>
      <c r="F15" s="109"/>
    </row>
  </sheetData>
  <mergeCells count="9">
    <mergeCell ref="B4:F4"/>
    <mergeCell ref="B6:B7"/>
    <mergeCell ref="C6:C7"/>
    <mergeCell ref="E6:E7"/>
    <mergeCell ref="B15:F15"/>
    <mergeCell ref="B12:B13"/>
    <mergeCell ref="C12:C13"/>
    <mergeCell ref="E12:E13"/>
    <mergeCell ref="F12:F13"/>
  </mergeCells>
  <phoneticPr fontId="16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4:G15"/>
  <sheetViews>
    <sheetView topLeftCell="C1" zoomScale="90" zoomScaleNormal="90" workbookViewId="0">
      <selection activeCell="G16" sqref="G16"/>
    </sheetView>
  </sheetViews>
  <sheetFormatPr defaultColWidth="11.42578125" defaultRowHeight="14.45"/>
  <cols>
    <col min="2" max="2" width="33" customWidth="1"/>
    <col min="3" max="3" width="14.5703125" customWidth="1"/>
    <col min="4" max="4" width="17.7109375" bestFit="1" customWidth="1"/>
    <col min="5" max="5" width="11.28515625" customWidth="1"/>
    <col min="7" max="7" width="26.85546875" customWidth="1"/>
  </cols>
  <sheetData>
    <row r="4" spans="2:7">
      <c r="B4" s="112" t="s">
        <v>83</v>
      </c>
      <c r="C4" s="112"/>
      <c r="D4" s="112"/>
      <c r="E4" s="112"/>
      <c r="F4" s="112"/>
      <c r="G4" s="112"/>
    </row>
    <row r="5" spans="2:7" ht="39.6">
      <c r="B5" s="18" t="s">
        <v>84</v>
      </c>
      <c r="C5" s="18" t="s">
        <v>85</v>
      </c>
      <c r="D5" s="18" t="s">
        <v>86</v>
      </c>
      <c r="E5" s="18" t="s">
        <v>87</v>
      </c>
      <c r="F5" s="18" t="s">
        <v>88</v>
      </c>
      <c r="G5" s="18" t="s">
        <v>89</v>
      </c>
    </row>
    <row r="6" spans="2:7" ht="15.6" customHeight="1">
      <c r="B6" s="106" t="s">
        <v>60</v>
      </c>
      <c r="C6" s="23" t="s">
        <v>10</v>
      </c>
      <c r="D6" s="37" t="s">
        <v>90</v>
      </c>
      <c r="E6" s="23" t="s">
        <v>91</v>
      </c>
      <c r="F6" s="19" t="s">
        <v>30</v>
      </c>
      <c r="G6" s="19" t="s">
        <v>92</v>
      </c>
    </row>
    <row r="7" spans="2:7" ht="28.9">
      <c r="B7" s="107"/>
      <c r="C7" s="23" t="s">
        <v>64</v>
      </c>
      <c r="D7" s="74" t="s">
        <v>93</v>
      </c>
      <c r="E7" s="23" t="s">
        <v>94</v>
      </c>
      <c r="F7" s="19" t="s">
        <v>30</v>
      </c>
      <c r="G7" s="19" t="s">
        <v>95</v>
      </c>
    </row>
    <row r="8" spans="2:7">
      <c r="B8" s="41" t="s">
        <v>66</v>
      </c>
      <c r="C8" s="75" t="s">
        <v>96</v>
      </c>
      <c r="D8" s="19" t="s">
        <v>97</v>
      </c>
      <c r="E8" s="23" t="s">
        <v>94</v>
      </c>
      <c r="F8" s="19" t="s">
        <v>30</v>
      </c>
      <c r="G8" s="19" t="s">
        <v>98</v>
      </c>
    </row>
    <row r="9" spans="2:7">
      <c r="B9" s="23" t="s">
        <v>69</v>
      </c>
      <c r="C9" s="23" t="s">
        <v>6</v>
      </c>
      <c r="D9" s="71" t="s">
        <v>99</v>
      </c>
      <c r="E9" s="42" t="s">
        <v>100</v>
      </c>
      <c r="F9" s="71" t="s">
        <v>30</v>
      </c>
      <c r="G9" s="71" t="s">
        <v>95</v>
      </c>
    </row>
    <row r="10" spans="2:7">
      <c r="B10" s="23" t="s">
        <v>71</v>
      </c>
      <c r="C10" s="23" t="s">
        <v>72</v>
      </c>
      <c r="D10" s="19" t="s">
        <v>101</v>
      </c>
      <c r="E10" s="23" t="s">
        <v>94</v>
      </c>
      <c r="F10" s="71" t="s">
        <v>30</v>
      </c>
      <c r="G10" s="19" t="s">
        <v>102</v>
      </c>
    </row>
    <row r="11" spans="2:7">
      <c r="B11" s="23" t="s">
        <v>73</v>
      </c>
      <c r="C11" s="23" t="s">
        <v>103</v>
      </c>
      <c r="D11" s="19" t="s">
        <v>104</v>
      </c>
      <c r="E11" s="23" t="s">
        <v>100</v>
      </c>
      <c r="F11" s="19" t="s">
        <v>30</v>
      </c>
      <c r="G11" s="19" t="s">
        <v>105</v>
      </c>
    </row>
    <row r="12" spans="2:7" ht="26.45">
      <c r="B12" s="113" t="s">
        <v>77</v>
      </c>
      <c r="C12" s="23" t="s">
        <v>106</v>
      </c>
      <c r="D12" s="19" t="s">
        <v>107</v>
      </c>
      <c r="E12" s="23" t="s">
        <v>94</v>
      </c>
      <c r="F12" s="19" t="s">
        <v>30</v>
      </c>
      <c r="G12" s="19" t="s">
        <v>108</v>
      </c>
    </row>
    <row r="13" spans="2:7">
      <c r="B13" s="113"/>
      <c r="C13" s="23" t="s">
        <v>79</v>
      </c>
      <c r="D13" s="19" t="s">
        <v>109</v>
      </c>
      <c r="E13" s="23" t="s">
        <v>94</v>
      </c>
      <c r="F13" s="19" t="s">
        <v>30</v>
      </c>
      <c r="G13" s="19" t="s">
        <v>95</v>
      </c>
    </row>
    <row r="14" spans="2:7">
      <c r="B14" s="23" t="s">
        <v>80</v>
      </c>
      <c r="C14" s="23" t="s">
        <v>16</v>
      </c>
      <c r="D14" s="19" t="s">
        <v>110</v>
      </c>
      <c r="E14" s="23" t="s">
        <v>94</v>
      </c>
      <c r="F14" s="19" t="s">
        <v>30</v>
      </c>
      <c r="G14" s="19" t="s">
        <v>95</v>
      </c>
    </row>
    <row r="15" spans="2:7">
      <c r="B15" s="112" t="s">
        <v>82</v>
      </c>
      <c r="C15" s="112"/>
      <c r="D15" s="112"/>
      <c r="E15" s="112"/>
      <c r="F15" s="112"/>
      <c r="G15" s="112"/>
    </row>
  </sheetData>
  <mergeCells count="4">
    <mergeCell ref="B4:G4"/>
    <mergeCell ref="B15:G15"/>
    <mergeCell ref="B6:B7"/>
    <mergeCell ref="B12:B13"/>
  </mergeCell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I26"/>
  <sheetViews>
    <sheetView zoomScale="90" zoomScaleNormal="90" workbookViewId="0">
      <selection activeCell="A3" sqref="A3:I19"/>
    </sheetView>
  </sheetViews>
  <sheetFormatPr defaultColWidth="11.42578125" defaultRowHeight="14.45"/>
  <cols>
    <col min="1" max="1" width="11.140625" bestFit="1" customWidth="1"/>
    <col min="2" max="2" width="30.28515625" bestFit="1" customWidth="1"/>
    <col min="3" max="3" width="26.28515625" customWidth="1"/>
    <col min="4" max="4" width="17.42578125" customWidth="1"/>
    <col min="5" max="5" width="14.140625" customWidth="1"/>
    <col min="6" max="7" width="12.28515625" customWidth="1"/>
    <col min="8" max="8" width="13.7109375" bestFit="1" customWidth="1"/>
    <col min="9" max="9" width="12" customWidth="1"/>
    <col min="10" max="10" width="8.5703125" customWidth="1"/>
    <col min="11" max="11" width="4.42578125" customWidth="1"/>
    <col min="14" max="14" width="25.7109375" customWidth="1"/>
  </cols>
  <sheetData>
    <row r="2" spans="1:9">
      <c r="A2" s="132" t="s">
        <v>111</v>
      </c>
      <c r="B2" s="132"/>
      <c r="C2" s="132"/>
      <c r="D2" s="132"/>
      <c r="E2" s="132"/>
      <c r="F2" s="132"/>
      <c r="G2" s="132"/>
      <c r="H2" s="132"/>
      <c r="I2" s="31"/>
    </row>
    <row r="3" spans="1:9" ht="33.6" customHeight="1">
      <c r="A3" s="133" t="s">
        <v>112</v>
      </c>
      <c r="B3" s="133" t="s">
        <v>113</v>
      </c>
      <c r="C3" s="133" t="s">
        <v>114</v>
      </c>
      <c r="D3" s="133" t="s">
        <v>115</v>
      </c>
      <c r="E3" s="133"/>
      <c r="F3" s="133" t="s">
        <v>25</v>
      </c>
      <c r="G3" s="22" t="s">
        <v>116</v>
      </c>
      <c r="H3" s="22" t="s">
        <v>117</v>
      </c>
      <c r="I3" s="22" t="s">
        <v>118</v>
      </c>
    </row>
    <row r="4" spans="1:9">
      <c r="A4" s="133"/>
      <c r="B4" s="133"/>
      <c r="C4" s="133"/>
      <c r="D4" s="22" t="s">
        <v>119</v>
      </c>
      <c r="E4" s="22" t="s">
        <v>120</v>
      </c>
      <c r="F4" s="133"/>
      <c r="G4" s="22" t="s">
        <v>121</v>
      </c>
      <c r="H4" s="22" t="s">
        <v>121</v>
      </c>
      <c r="I4" s="22" t="s">
        <v>122</v>
      </c>
    </row>
    <row r="5" spans="1:9">
      <c r="A5" s="111" t="s">
        <v>123</v>
      </c>
      <c r="B5" s="122" t="s">
        <v>124</v>
      </c>
      <c r="C5" s="128" t="s">
        <v>125</v>
      </c>
      <c r="D5" s="33" t="s">
        <v>126</v>
      </c>
      <c r="E5" s="34">
        <v>0.7</v>
      </c>
      <c r="F5" s="24" t="s">
        <v>127</v>
      </c>
      <c r="G5" s="129">
        <v>266</v>
      </c>
      <c r="H5" s="130">
        <v>12000</v>
      </c>
      <c r="I5" s="127">
        <f>+G5/H5</f>
        <v>2.2166666666666668E-2</v>
      </c>
    </row>
    <row r="6" spans="1:9" ht="22.9">
      <c r="A6" s="111"/>
      <c r="B6" s="117"/>
      <c r="C6" s="119"/>
      <c r="D6" s="24" t="s">
        <v>61</v>
      </c>
      <c r="E6" s="25">
        <v>0.3</v>
      </c>
      <c r="F6" s="24" t="s">
        <v>128</v>
      </c>
      <c r="G6" s="121"/>
      <c r="H6" s="131"/>
      <c r="I6" s="115"/>
    </row>
    <row r="7" spans="1:9">
      <c r="A7" s="116" t="s">
        <v>129</v>
      </c>
      <c r="B7" s="116" t="s">
        <v>130</v>
      </c>
      <c r="C7" s="118" t="s">
        <v>131</v>
      </c>
      <c r="D7" s="10" t="s">
        <v>132</v>
      </c>
      <c r="E7" s="26">
        <v>0.8</v>
      </c>
      <c r="F7" s="24" t="s">
        <v>133</v>
      </c>
      <c r="G7" s="120">
        <v>82</v>
      </c>
      <c r="H7" s="120">
        <v>1800</v>
      </c>
      <c r="I7" s="114">
        <f t="shared" ref="I7" si="0">G7/H7</f>
        <v>4.5555555555555557E-2</v>
      </c>
    </row>
    <row r="8" spans="1:9" ht="22.9" customHeight="1">
      <c r="A8" s="122"/>
      <c r="B8" s="117"/>
      <c r="C8" s="119"/>
      <c r="D8" s="10" t="s">
        <v>134</v>
      </c>
      <c r="E8" s="26">
        <v>0.2</v>
      </c>
      <c r="F8" s="61" t="s">
        <v>135</v>
      </c>
      <c r="G8" s="121"/>
      <c r="H8" s="121"/>
      <c r="I8" s="115"/>
    </row>
    <row r="9" spans="1:9" ht="22.9" customHeight="1">
      <c r="A9" s="117"/>
      <c r="B9" s="58" t="s">
        <v>136</v>
      </c>
      <c r="C9" s="76" t="s">
        <v>137</v>
      </c>
      <c r="D9" s="10" t="s">
        <v>132</v>
      </c>
      <c r="E9" s="26">
        <v>1</v>
      </c>
      <c r="F9" s="61" t="s">
        <v>138</v>
      </c>
      <c r="G9" s="60">
        <v>80</v>
      </c>
      <c r="H9" s="60">
        <v>2000</v>
      </c>
      <c r="I9" s="57">
        <f>+G9/H9</f>
        <v>0.04</v>
      </c>
    </row>
    <row r="10" spans="1:9" ht="22.9">
      <c r="A10" s="123" t="s">
        <v>139</v>
      </c>
      <c r="B10" s="123" t="s">
        <v>140</v>
      </c>
      <c r="C10" s="125" t="s">
        <v>141</v>
      </c>
      <c r="D10" s="10" t="s">
        <v>67</v>
      </c>
      <c r="E10" s="26">
        <v>0.5</v>
      </c>
      <c r="F10" s="24" t="s">
        <v>142</v>
      </c>
      <c r="G10" s="120">
        <v>130</v>
      </c>
      <c r="H10" s="120">
        <v>1800</v>
      </c>
      <c r="I10" s="114">
        <f>G10/H10</f>
        <v>7.2222222222222215E-2</v>
      </c>
    </row>
    <row r="11" spans="1:9">
      <c r="A11" s="134"/>
      <c r="B11" s="124"/>
      <c r="C11" s="126"/>
      <c r="D11" s="24" t="s">
        <v>126</v>
      </c>
      <c r="E11" s="26">
        <v>0.5</v>
      </c>
      <c r="F11" s="24" t="s">
        <v>143</v>
      </c>
      <c r="G11" s="121"/>
      <c r="H11" s="121"/>
      <c r="I11" s="115"/>
    </row>
    <row r="12" spans="1:9">
      <c r="A12" s="116" t="s">
        <v>144</v>
      </c>
      <c r="B12" s="116" t="s">
        <v>145</v>
      </c>
      <c r="C12" s="118" t="s">
        <v>146</v>
      </c>
      <c r="D12" s="10" t="s">
        <v>126</v>
      </c>
      <c r="E12" s="26">
        <v>0.75</v>
      </c>
      <c r="F12" s="10" t="s">
        <v>147</v>
      </c>
      <c r="G12" s="120">
        <v>125</v>
      </c>
      <c r="H12" s="120">
        <v>4125</v>
      </c>
      <c r="I12" s="114">
        <f>G12/H12</f>
        <v>3.0303030303030304E-2</v>
      </c>
    </row>
    <row r="13" spans="1:9" ht="22.9">
      <c r="A13" s="117"/>
      <c r="B13" s="117"/>
      <c r="C13" s="119"/>
      <c r="D13" s="40" t="s">
        <v>67</v>
      </c>
      <c r="E13" s="70">
        <v>0.25</v>
      </c>
      <c r="F13" s="40" t="s">
        <v>148</v>
      </c>
      <c r="G13" s="121"/>
      <c r="H13" s="121"/>
      <c r="I13" s="115"/>
    </row>
    <row r="14" spans="1:9" ht="22.9">
      <c r="A14" s="123" t="s">
        <v>149</v>
      </c>
      <c r="B14" s="123" t="s">
        <v>150</v>
      </c>
      <c r="C14" s="125" t="s">
        <v>151</v>
      </c>
      <c r="D14" s="40" t="s">
        <v>126</v>
      </c>
      <c r="E14" s="70">
        <v>0.5</v>
      </c>
      <c r="F14" s="61" t="s">
        <v>43</v>
      </c>
      <c r="G14" s="120">
        <v>50</v>
      </c>
      <c r="H14" s="120">
        <v>11000</v>
      </c>
      <c r="I14" s="114">
        <f>G14/H14</f>
        <v>4.5454545454545452E-3</v>
      </c>
    </row>
    <row r="15" spans="1:9" ht="22.9">
      <c r="A15" s="134"/>
      <c r="B15" s="124"/>
      <c r="C15" s="126"/>
      <c r="D15" s="40" t="s">
        <v>152</v>
      </c>
      <c r="E15" s="70">
        <v>0.5</v>
      </c>
      <c r="F15" s="61" t="s">
        <v>153</v>
      </c>
      <c r="G15" s="121"/>
      <c r="H15" s="121"/>
      <c r="I15" s="115"/>
    </row>
    <row r="16" spans="1:9">
      <c r="A16" s="134"/>
      <c r="B16" s="69" t="s">
        <v>154</v>
      </c>
      <c r="C16" s="80" t="s">
        <v>155</v>
      </c>
      <c r="D16" s="24" t="s">
        <v>156</v>
      </c>
      <c r="E16" s="26">
        <v>1</v>
      </c>
      <c r="F16" s="24" t="s">
        <v>31</v>
      </c>
      <c r="G16" s="27"/>
      <c r="H16" s="81">
        <v>1666</v>
      </c>
      <c r="I16" s="28">
        <f>+G16/H16</f>
        <v>0</v>
      </c>
    </row>
    <row r="17" spans="1:9">
      <c r="A17" s="124"/>
      <c r="B17" s="69" t="s">
        <v>157</v>
      </c>
      <c r="C17" s="69" t="s">
        <v>158</v>
      </c>
      <c r="D17" s="24" t="s">
        <v>67</v>
      </c>
      <c r="E17" s="26">
        <v>1</v>
      </c>
      <c r="F17" s="24" t="s">
        <v>31</v>
      </c>
      <c r="G17" s="27"/>
      <c r="H17" s="81">
        <v>8000</v>
      </c>
      <c r="I17" s="28">
        <f>+G17/H17</f>
        <v>0</v>
      </c>
    </row>
    <row r="18" spans="1:9">
      <c r="A18" s="123" t="s">
        <v>159</v>
      </c>
      <c r="B18" s="116" t="s">
        <v>160</v>
      </c>
      <c r="C18" s="125" t="s">
        <v>161</v>
      </c>
      <c r="D18" s="40" t="s">
        <v>126</v>
      </c>
      <c r="E18" s="70">
        <v>0.7</v>
      </c>
      <c r="F18" s="61" t="s">
        <v>50</v>
      </c>
      <c r="G18" s="120">
        <v>208</v>
      </c>
      <c r="H18" s="120">
        <v>16000</v>
      </c>
      <c r="I18" s="114">
        <f>+G18/H18</f>
        <v>1.2999999999999999E-2</v>
      </c>
    </row>
    <row r="19" spans="1:9" ht="22.9">
      <c r="A19" s="124"/>
      <c r="B19" s="117"/>
      <c r="C19" s="126"/>
      <c r="D19" s="10" t="s">
        <v>67</v>
      </c>
      <c r="E19" s="26">
        <v>0.3</v>
      </c>
      <c r="F19" s="10" t="s">
        <v>48</v>
      </c>
      <c r="G19" s="121"/>
      <c r="H19" s="121"/>
      <c r="I19" s="115"/>
    </row>
    <row r="20" spans="1:9">
      <c r="C20" t="s">
        <v>162</v>
      </c>
      <c r="D20" t="s">
        <v>123</v>
      </c>
    </row>
    <row r="21" spans="1:9">
      <c r="C21" t="s">
        <v>163</v>
      </c>
      <c r="D21" t="s">
        <v>129</v>
      </c>
    </row>
    <row r="22" spans="1:9">
      <c r="C22" t="s">
        <v>164</v>
      </c>
      <c r="D22" t="s">
        <v>139</v>
      </c>
    </row>
    <row r="23" spans="1:9">
      <c r="C23" t="s">
        <v>165</v>
      </c>
      <c r="D23" t="s">
        <v>144</v>
      </c>
    </row>
    <row r="24" spans="1:9">
      <c r="C24" t="s">
        <v>166</v>
      </c>
      <c r="D24" t="s">
        <v>149</v>
      </c>
    </row>
    <row r="25" spans="1:9">
      <c r="C25" t="s">
        <v>167</v>
      </c>
      <c r="D25" t="s">
        <v>149</v>
      </c>
    </row>
    <row r="26" spans="1:9">
      <c r="C26" t="s">
        <v>168</v>
      </c>
      <c r="D26" t="s">
        <v>159</v>
      </c>
    </row>
  </sheetData>
  <mergeCells count="42">
    <mergeCell ref="A18:A19"/>
    <mergeCell ref="B18:B19"/>
    <mergeCell ref="A10:A11"/>
    <mergeCell ref="A14:A17"/>
    <mergeCell ref="H18:H19"/>
    <mergeCell ref="C18:C19"/>
    <mergeCell ref="G18:G19"/>
    <mergeCell ref="A2:H2"/>
    <mergeCell ref="B3:B4"/>
    <mergeCell ref="C3:C4"/>
    <mergeCell ref="A5:A6"/>
    <mergeCell ref="A3:A4"/>
    <mergeCell ref="D3:E3"/>
    <mergeCell ref="F3:F4"/>
    <mergeCell ref="G10:G11"/>
    <mergeCell ref="I5:I6"/>
    <mergeCell ref="B5:B6"/>
    <mergeCell ref="C5:C6"/>
    <mergeCell ref="G5:G6"/>
    <mergeCell ref="H5:H6"/>
    <mergeCell ref="I18:I19"/>
    <mergeCell ref="B14:B15"/>
    <mergeCell ref="C14:C15"/>
    <mergeCell ref="G14:G15"/>
    <mergeCell ref="H14:H15"/>
    <mergeCell ref="I14:I15"/>
    <mergeCell ref="I7:I8"/>
    <mergeCell ref="A12:A13"/>
    <mergeCell ref="B12:B13"/>
    <mergeCell ref="C12:C13"/>
    <mergeCell ref="G12:G13"/>
    <mergeCell ref="H12:H13"/>
    <mergeCell ref="I12:I13"/>
    <mergeCell ref="A7:A9"/>
    <mergeCell ref="B7:B8"/>
    <mergeCell ref="C7:C8"/>
    <mergeCell ref="G7:G8"/>
    <mergeCell ref="H7:H8"/>
    <mergeCell ref="I10:I11"/>
    <mergeCell ref="B10:B11"/>
    <mergeCell ref="C10:C11"/>
    <mergeCell ref="H10:H11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M13"/>
  <sheetViews>
    <sheetView topLeftCell="G1" zoomScaleNormal="100" workbookViewId="0">
      <selection activeCell="J16" sqref="J16"/>
    </sheetView>
  </sheetViews>
  <sheetFormatPr defaultColWidth="11.42578125" defaultRowHeight="14.45"/>
  <cols>
    <col min="1" max="1" width="8.85546875" customWidth="1"/>
    <col min="2" max="2" width="11" customWidth="1"/>
    <col min="3" max="3" width="31.7109375" bestFit="1" customWidth="1"/>
    <col min="4" max="4" width="17.42578125" style="38" bestFit="1" customWidth="1"/>
    <col min="5" max="6" width="12.7109375" customWidth="1"/>
    <col min="7" max="7" width="11.85546875" customWidth="1"/>
    <col min="8" max="8" width="4.42578125" customWidth="1"/>
    <col min="9" max="9" width="31.7109375" bestFit="1" customWidth="1"/>
    <col min="11" max="11" width="11.42578125" customWidth="1"/>
    <col min="13" max="13" width="8.5703125" customWidth="1"/>
    <col min="14" max="14" width="6" customWidth="1"/>
  </cols>
  <sheetData>
    <row r="2" spans="2:13" ht="15" thickBot="1">
      <c r="B2" s="135" t="s">
        <v>169</v>
      </c>
      <c r="C2" s="136"/>
      <c r="D2" s="136"/>
      <c r="E2" s="136"/>
      <c r="F2" s="136"/>
      <c r="G2" s="136"/>
    </row>
    <row r="3" spans="2:13" ht="28.5" customHeight="1">
      <c r="B3" s="98" t="s">
        <v>112</v>
      </c>
      <c r="C3" s="98" t="s">
        <v>113</v>
      </c>
      <c r="D3" s="98" t="s">
        <v>114</v>
      </c>
      <c r="E3" s="18" t="s">
        <v>170</v>
      </c>
      <c r="F3" s="18" t="s">
        <v>171</v>
      </c>
      <c r="G3" s="18" t="s">
        <v>117</v>
      </c>
      <c r="I3" s="137" t="s">
        <v>113</v>
      </c>
      <c r="J3" s="20" t="s">
        <v>170</v>
      </c>
      <c r="K3" s="20" t="s">
        <v>171</v>
      </c>
      <c r="L3" s="20" t="s">
        <v>117</v>
      </c>
      <c r="M3" s="137" t="s">
        <v>172</v>
      </c>
    </row>
    <row r="4" spans="2:13" ht="15.75" customHeight="1" thickBot="1">
      <c r="B4" s="98"/>
      <c r="C4" s="98"/>
      <c r="D4" s="98"/>
      <c r="E4" s="18" t="s">
        <v>121</v>
      </c>
      <c r="F4" s="18" t="s">
        <v>121</v>
      </c>
      <c r="G4" s="18" t="s">
        <v>121</v>
      </c>
      <c r="I4" s="139"/>
      <c r="J4" s="21" t="s">
        <v>121</v>
      </c>
      <c r="K4" s="21" t="s">
        <v>121</v>
      </c>
      <c r="L4" s="21" t="s">
        <v>121</v>
      </c>
      <c r="M4" s="138"/>
    </row>
    <row r="5" spans="2:13" ht="28.9">
      <c r="B5" s="69" t="s">
        <v>123</v>
      </c>
      <c r="C5" s="79" t="s">
        <v>124</v>
      </c>
      <c r="D5" s="86" t="s">
        <v>125</v>
      </c>
      <c r="E5" s="2">
        <v>10000</v>
      </c>
      <c r="F5" s="2">
        <v>14400</v>
      </c>
      <c r="G5" s="1">
        <v>12000</v>
      </c>
      <c r="I5" s="35" t="s">
        <v>124</v>
      </c>
      <c r="J5" s="2">
        <v>10000</v>
      </c>
      <c r="K5" s="2">
        <v>14400</v>
      </c>
      <c r="L5" s="1">
        <v>12000</v>
      </c>
      <c r="M5" s="17">
        <f>K5/J5*100-100</f>
        <v>44</v>
      </c>
    </row>
    <row r="6" spans="2:13" ht="28.9">
      <c r="B6" s="116" t="s">
        <v>129</v>
      </c>
      <c r="C6" s="58" t="s">
        <v>130</v>
      </c>
      <c r="D6" s="77" t="s">
        <v>131</v>
      </c>
      <c r="E6" s="3">
        <v>1000</v>
      </c>
      <c r="F6" s="3">
        <v>2500</v>
      </c>
      <c r="G6" s="1">
        <v>1800</v>
      </c>
      <c r="I6" s="35" t="s">
        <v>130</v>
      </c>
      <c r="J6" s="3">
        <v>1000</v>
      </c>
      <c r="K6" s="3">
        <v>2500</v>
      </c>
      <c r="L6" s="1">
        <v>1800</v>
      </c>
      <c r="M6" s="17">
        <f t="shared" ref="M6:M13" si="0">K6/J6*100-100</f>
        <v>150</v>
      </c>
    </row>
    <row r="7" spans="2:13" ht="28.9">
      <c r="B7" s="117"/>
      <c r="C7" s="58" t="s">
        <v>136</v>
      </c>
      <c r="D7" s="59" t="s">
        <v>137</v>
      </c>
      <c r="E7" s="82">
        <v>1600</v>
      </c>
      <c r="F7" s="83">
        <v>2100</v>
      </c>
      <c r="G7" s="84">
        <v>2000</v>
      </c>
      <c r="I7" s="78" t="s">
        <v>136</v>
      </c>
      <c r="J7" s="82">
        <v>1600</v>
      </c>
      <c r="K7" s="83">
        <v>2100</v>
      </c>
      <c r="L7" s="84">
        <v>2000</v>
      </c>
      <c r="M7" s="85">
        <f t="shared" si="0"/>
        <v>31.25</v>
      </c>
    </row>
    <row r="8" spans="2:13">
      <c r="B8" s="72" t="s">
        <v>139</v>
      </c>
      <c r="C8" s="72" t="s">
        <v>140</v>
      </c>
      <c r="D8" s="77" t="s">
        <v>141</v>
      </c>
      <c r="E8" s="2">
        <v>1250</v>
      </c>
      <c r="F8" s="15">
        <v>3000</v>
      </c>
      <c r="G8" s="1">
        <v>1800</v>
      </c>
      <c r="H8" s="31"/>
      <c r="I8" s="32" t="s">
        <v>140</v>
      </c>
      <c r="J8" s="2">
        <v>1250</v>
      </c>
      <c r="K8" s="15">
        <v>3000</v>
      </c>
      <c r="L8" s="1">
        <v>1800</v>
      </c>
      <c r="M8" s="17">
        <f t="shared" si="0"/>
        <v>140</v>
      </c>
    </row>
    <row r="9" spans="2:13">
      <c r="B9" s="58" t="s">
        <v>144</v>
      </c>
      <c r="C9" s="58" t="s">
        <v>145</v>
      </c>
      <c r="D9" s="37" t="s">
        <v>146</v>
      </c>
      <c r="E9" s="2">
        <v>4000</v>
      </c>
      <c r="F9" s="2">
        <v>6000</v>
      </c>
      <c r="G9" s="2">
        <v>4125</v>
      </c>
      <c r="H9" s="31"/>
      <c r="I9" s="36" t="s">
        <v>145</v>
      </c>
      <c r="J9" s="2">
        <v>4000</v>
      </c>
      <c r="K9" s="2">
        <v>6000</v>
      </c>
      <c r="L9" s="2">
        <v>4125</v>
      </c>
      <c r="M9" s="17">
        <f t="shared" si="0"/>
        <v>50</v>
      </c>
    </row>
    <row r="10" spans="2:13" ht="14.45" customHeight="1">
      <c r="B10" s="123" t="s">
        <v>149</v>
      </c>
      <c r="C10" s="72" t="s">
        <v>150</v>
      </c>
      <c r="D10" s="37" t="s">
        <v>151</v>
      </c>
      <c r="E10" s="2">
        <v>8000</v>
      </c>
      <c r="F10" s="2">
        <v>12000</v>
      </c>
      <c r="G10" s="2">
        <v>11000</v>
      </c>
      <c r="H10" s="31"/>
      <c r="I10" s="36" t="s">
        <v>150</v>
      </c>
      <c r="J10" s="2">
        <v>8000</v>
      </c>
      <c r="K10" s="2">
        <v>12000</v>
      </c>
      <c r="L10" s="2">
        <v>11000</v>
      </c>
      <c r="M10" s="17">
        <f t="shared" si="0"/>
        <v>50</v>
      </c>
    </row>
    <row r="11" spans="2:13" ht="28.9">
      <c r="B11" s="134"/>
      <c r="C11" s="69" t="s">
        <v>154</v>
      </c>
      <c r="D11" s="74" t="s">
        <v>155</v>
      </c>
      <c r="E11" s="2">
        <v>1533</v>
      </c>
      <c r="F11" s="2">
        <v>2000</v>
      </c>
      <c r="G11" s="2">
        <v>1666</v>
      </c>
      <c r="H11" s="31"/>
      <c r="I11" s="31" t="s">
        <v>154</v>
      </c>
      <c r="J11" s="2">
        <v>1533</v>
      </c>
      <c r="K11" s="2">
        <v>2000</v>
      </c>
      <c r="L11" s="2">
        <v>1666</v>
      </c>
      <c r="M11" s="17">
        <f t="shared" si="0"/>
        <v>30.463144161774295</v>
      </c>
    </row>
    <row r="12" spans="2:13" ht="28.9">
      <c r="B12" s="124"/>
      <c r="C12" s="69" t="s">
        <v>157</v>
      </c>
      <c r="D12" s="74" t="s">
        <v>158</v>
      </c>
      <c r="E12" s="2">
        <v>6000</v>
      </c>
      <c r="F12" s="2">
        <v>8200</v>
      </c>
      <c r="G12" s="2">
        <v>8000</v>
      </c>
      <c r="H12" s="31"/>
      <c r="I12" s="31" t="s">
        <v>157</v>
      </c>
      <c r="J12" s="2">
        <v>6000</v>
      </c>
      <c r="K12" s="2">
        <v>8200</v>
      </c>
      <c r="L12" s="2">
        <v>8000</v>
      </c>
      <c r="M12" s="17">
        <f t="shared" si="0"/>
        <v>36.666666666666657</v>
      </c>
    </row>
    <row r="13" spans="2:13" ht="28.9">
      <c r="B13" s="80" t="s">
        <v>159</v>
      </c>
      <c r="C13" s="69" t="s">
        <v>160</v>
      </c>
      <c r="D13" s="37" t="s">
        <v>161</v>
      </c>
      <c r="E13" s="2">
        <v>15500</v>
      </c>
      <c r="F13" s="2">
        <v>20000</v>
      </c>
      <c r="G13" s="2">
        <v>16000</v>
      </c>
      <c r="H13" s="31"/>
      <c r="I13" s="31" t="s">
        <v>160</v>
      </c>
      <c r="J13" s="2">
        <v>15500</v>
      </c>
      <c r="K13" s="2">
        <v>20000</v>
      </c>
      <c r="L13" s="2">
        <v>16000</v>
      </c>
      <c r="M13" s="17">
        <f t="shared" si="0"/>
        <v>29.032258064516128</v>
      </c>
    </row>
  </sheetData>
  <mergeCells count="8">
    <mergeCell ref="B10:B12"/>
    <mergeCell ref="B2:G2"/>
    <mergeCell ref="M3:M4"/>
    <mergeCell ref="I3:I4"/>
    <mergeCell ref="B3:B4"/>
    <mergeCell ref="C3:C4"/>
    <mergeCell ref="D3:D4"/>
    <mergeCell ref="B6:B7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I41"/>
  <sheetViews>
    <sheetView zoomScaleNormal="100" workbookViewId="0">
      <selection activeCell="B3" sqref="B3:B11"/>
    </sheetView>
  </sheetViews>
  <sheetFormatPr defaultColWidth="11.42578125" defaultRowHeight="14.45"/>
  <cols>
    <col min="1" max="1" width="31.28515625" bestFit="1" customWidth="1"/>
    <col min="2" max="6" width="12" bestFit="1" customWidth="1"/>
    <col min="7" max="7" width="12" customWidth="1"/>
    <col min="9" max="9" width="12.140625" bestFit="1" customWidth="1"/>
  </cols>
  <sheetData>
    <row r="2" spans="1:9">
      <c r="A2" s="43" t="s">
        <v>173</v>
      </c>
      <c r="B2" s="9">
        <v>2019</v>
      </c>
      <c r="C2" s="9">
        <v>2020</v>
      </c>
      <c r="D2" s="9">
        <v>2021</v>
      </c>
      <c r="E2" s="9">
        <v>2022</v>
      </c>
      <c r="F2" s="9">
        <v>2023</v>
      </c>
      <c r="G2" s="9">
        <v>2024</v>
      </c>
      <c r="H2" s="9" t="s">
        <v>174</v>
      </c>
      <c r="I2" s="9" t="s">
        <v>175</v>
      </c>
    </row>
    <row r="3" spans="1:9">
      <c r="A3" s="68" t="s">
        <v>124</v>
      </c>
      <c r="B3" s="39">
        <v>6411</v>
      </c>
      <c r="C3" s="5">
        <v>6629</v>
      </c>
      <c r="D3" s="5">
        <v>8407</v>
      </c>
      <c r="E3" s="5">
        <v>9786</v>
      </c>
      <c r="F3" s="5">
        <v>11087</v>
      </c>
      <c r="G3" s="5">
        <v>11681</v>
      </c>
      <c r="H3" s="5">
        <f>+AVERAGE(B3:F3)</f>
        <v>8464</v>
      </c>
      <c r="I3" s="5"/>
    </row>
    <row r="4" spans="1:9">
      <c r="A4" s="87" t="s">
        <v>130</v>
      </c>
      <c r="B4" s="39">
        <v>1828.4325295893091</v>
      </c>
      <c r="C4" s="5">
        <v>1497.66989647015</v>
      </c>
      <c r="D4" s="5">
        <v>1516.06256809462</v>
      </c>
      <c r="E4" s="5">
        <v>2716.6180105740741</v>
      </c>
      <c r="F4" s="5">
        <v>3238.8982233405218</v>
      </c>
      <c r="G4" s="5">
        <v>2049</v>
      </c>
      <c r="H4" s="5">
        <f t="shared" ref="H4:H11" si="0">+AVERAGE(B4:F4)</f>
        <v>2159.536245613735</v>
      </c>
      <c r="I4" s="5"/>
    </row>
    <row r="5" spans="1:9">
      <c r="A5" s="87" t="s">
        <v>136</v>
      </c>
      <c r="B5" s="39">
        <v>1203.534774969912</v>
      </c>
      <c r="C5" s="5">
        <v>1315.8799260939099</v>
      </c>
      <c r="D5" s="5">
        <v>1615.497368587887</v>
      </c>
      <c r="E5" s="5">
        <v>2143.1783487886069</v>
      </c>
      <c r="F5" s="5">
        <v>2120.0948496269571</v>
      </c>
      <c r="G5" s="5">
        <v>2205</v>
      </c>
      <c r="H5" s="5">
        <f t="shared" si="0"/>
        <v>1679.6370536134546</v>
      </c>
      <c r="I5" s="5"/>
    </row>
    <row r="6" spans="1:9">
      <c r="A6" s="67" t="s">
        <v>140</v>
      </c>
      <c r="B6" s="39">
        <v>2029.833333333333</v>
      </c>
      <c r="C6" s="5">
        <v>1359.1443089430891</v>
      </c>
      <c r="D6" s="5">
        <v>1621.25</v>
      </c>
      <c r="E6" s="5">
        <v>3604.9166666666661</v>
      </c>
      <c r="F6" s="5">
        <v>1925.5611919125381</v>
      </c>
      <c r="G6" s="5"/>
      <c r="H6" s="5">
        <f t="shared" si="0"/>
        <v>2108.1411001711253</v>
      </c>
      <c r="I6" s="5"/>
    </row>
    <row r="7" spans="1:9">
      <c r="A7" s="87" t="s">
        <v>145</v>
      </c>
      <c r="B7" s="39">
        <v>2102.4934323366579</v>
      </c>
      <c r="C7" s="5">
        <v>2891.0527732327482</v>
      </c>
      <c r="D7" s="5">
        <v>3537.737376999426</v>
      </c>
      <c r="E7" s="5">
        <v>3475.6469986760362</v>
      </c>
      <c r="F7" s="5">
        <v>3611.1368423067911</v>
      </c>
      <c r="G7" s="5">
        <v>3944</v>
      </c>
      <c r="H7" s="5">
        <f t="shared" si="0"/>
        <v>3123.6134847103322</v>
      </c>
      <c r="I7" s="5"/>
    </row>
    <row r="8" spans="1:9">
      <c r="A8" s="87" t="s">
        <v>150</v>
      </c>
      <c r="B8" s="39">
        <v>6390.0134053941983</v>
      </c>
      <c r="C8" s="5">
        <v>7656.396844774491</v>
      </c>
      <c r="D8" s="5">
        <v>8597.0567461620612</v>
      </c>
      <c r="E8" s="5">
        <v>9025.4234361090294</v>
      </c>
      <c r="F8" s="5">
        <v>10102.14632075326</v>
      </c>
      <c r="G8" s="5">
        <v>11902</v>
      </c>
      <c r="H8" s="5">
        <f t="shared" si="0"/>
        <v>8354.2073506386077</v>
      </c>
      <c r="I8" s="5"/>
    </row>
    <row r="9" spans="1:9">
      <c r="A9" s="67" t="s">
        <v>154</v>
      </c>
      <c r="B9" s="39">
        <v>1026.184927189054</v>
      </c>
      <c r="C9" s="5">
        <v>1071.1141125009619</v>
      </c>
      <c r="D9" s="5">
        <v>1181.0717389540339</v>
      </c>
      <c r="E9" s="5">
        <v>1652.136813591522</v>
      </c>
      <c r="F9" s="5">
        <v>1830.779656468824</v>
      </c>
      <c r="G9" s="5">
        <v>1735</v>
      </c>
      <c r="H9" s="5">
        <f t="shared" si="0"/>
        <v>1352.2574497408791</v>
      </c>
      <c r="I9" s="5"/>
    </row>
    <row r="10" spans="1:9">
      <c r="A10" s="68" t="s">
        <v>157</v>
      </c>
      <c r="B10" s="39">
        <v>4384</v>
      </c>
      <c r="C10" s="5">
        <v>4650.8888888888887</v>
      </c>
      <c r="D10" s="5">
        <v>6269.083333333333</v>
      </c>
      <c r="E10" s="5">
        <v>7756.4722222222226</v>
      </c>
      <c r="F10" s="5">
        <v>7879.8888888888896</v>
      </c>
      <c r="G10" s="5">
        <v>7802.6944444444443</v>
      </c>
      <c r="H10" s="5">
        <f t="shared" si="0"/>
        <v>6188.0666666666675</v>
      </c>
      <c r="I10" s="5"/>
    </row>
    <row r="11" spans="1:9">
      <c r="A11" s="68" t="s">
        <v>160</v>
      </c>
      <c r="B11" s="5">
        <v>5174</v>
      </c>
      <c r="C11" s="5">
        <v>5489</v>
      </c>
      <c r="D11" s="5">
        <v>7564</v>
      </c>
      <c r="E11" s="5">
        <v>8609</v>
      </c>
      <c r="F11" s="5">
        <v>9687</v>
      </c>
      <c r="G11" s="5">
        <v>9660</v>
      </c>
      <c r="H11" s="5">
        <f t="shared" si="0"/>
        <v>7304.6</v>
      </c>
      <c r="I11" s="5"/>
    </row>
    <row r="12" spans="1:9" ht="15" thickBot="1">
      <c r="A12" s="7"/>
      <c r="B12" s="7"/>
      <c r="C12" s="7"/>
      <c r="D12" s="7"/>
      <c r="E12" s="7"/>
      <c r="F12" s="7"/>
      <c r="G12" s="7"/>
      <c r="H12" s="7"/>
      <c r="I12" s="7"/>
    </row>
    <row r="13" spans="1:9">
      <c r="A13" s="30" t="s">
        <v>176</v>
      </c>
      <c r="B13" s="7"/>
      <c r="C13" s="7"/>
      <c r="D13" s="7"/>
      <c r="E13" s="7"/>
      <c r="F13" s="7"/>
      <c r="G13" s="7"/>
      <c r="H13" s="7"/>
      <c r="I13" s="7"/>
    </row>
    <row r="14" spans="1:9">
      <c r="A14" s="14" t="s">
        <v>177</v>
      </c>
      <c r="B14" s="7"/>
      <c r="C14" s="7"/>
      <c r="D14" s="7"/>
      <c r="E14" s="7"/>
      <c r="F14" s="7"/>
      <c r="G14" s="7"/>
      <c r="H14" s="7"/>
      <c r="I14" s="7"/>
    </row>
    <row r="15" spans="1:9">
      <c r="A15" s="12" t="s">
        <v>178</v>
      </c>
      <c r="C15" s="7"/>
      <c r="D15" s="7"/>
      <c r="E15" s="7"/>
      <c r="F15" s="7"/>
      <c r="G15" s="7"/>
      <c r="H15" s="7"/>
      <c r="I15" s="7"/>
    </row>
    <row r="16" spans="1:9" ht="34.9" thickBot="1">
      <c r="A16" s="13" t="s">
        <v>179</v>
      </c>
      <c r="C16" s="7"/>
      <c r="D16" s="7"/>
      <c r="E16" s="7"/>
      <c r="F16" s="7"/>
      <c r="G16" s="7"/>
      <c r="H16" s="7"/>
      <c r="I16" s="7"/>
    </row>
    <row r="17" spans="1:9">
      <c r="C17" s="7"/>
      <c r="D17" s="7"/>
      <c r="E17" s="7"/>
      <c r="F17" s="7"/>
      <c r="G17" s="7"/>
      <c r="H17" s="7"/>
      <c r="I17" s="7"/>
    </row>
    <row r="18" spans="1:9">
      <c r="C18" s="7"/>
      <c r="D18" s="7"/>
      <c r="E18" s="7"/>
      <c r="F18" s="7"/>
      <c r="G18" s="7"/>
      <c r="H18" s="7"/>
      <c r="I18" s="7"/>
    </row>
    <row r="19" spans="1:9">
      <c r="C19" s="7"/>
      <c r="D19" s="7"/>
      <c r="E19" s="7"/>
      <c r="F19" s="7"/>
      <c r="G19" s="7"/>
      <c r="H19" s="7"/>
      <c r="I19" s="7"/>
    </row>
    <row r="22" spans="1:9">
      <c r="A22" s="9" t="s">
        <v>113</v>
      </c>
      <c r="B22" s="9" t="s">
        <v>174</v>
      </c>
    </row>
    <row r="23" spans="1:9">
      <c r="A23" s="87" t="s">
        <v>136</v>
      </c>
      <c r="B23" s="5">
        <f>+H5</f>
        <v>1679.6370536134546</v>
      </c>
    </row>
    <row r="24" spans="1:9">
      <c r="A24" s="67" t="s">
        <v>140</v>
      </c>
      <c r="B24" s="5">
        <f>+H6</f>
        <v>2108.1411001711253</v>
      </c>
    </row>
    <row r="25" spans="1:9">
      <c r="A25" s="87" t="s">
        <v>130</v>
      </c>
      <c r="B25" s="5">
        <f>+H4</f>
        <v>2159.536245613735</v>
      </c>
    </row>
    <row r="26" spans="1:9">
      <c r="A26" s="87" t="s">
        <v>145</v>
      </c>
      <c r="B26" s="5">
        <f>+H7</f>
        <v>3123.6134847103322</v>
      </c>
    </row>
    <row r="27" spans="1:9">
      <c r="A27" s="68" t="s">
        <v>124</v>
      </c>
      <c r="B27" s="5">
        <f>+H3</f>
        <v>8464</v>
      </c>
    </row>
    <row r="28" spans="1:9">
      <c r="A28" s="87" t="s">
        <v>150</v>
      </c>
      <c r="B28" s="5">
        <f>+H8</f>
        <v>8354.2073506386077</v>
      </c>
    </row>
    <row r="29" spans="1:9">
      <c r="A29" s="68" t="s">
        <v>160</v>
      </c>
      <c r="B29" s="5">
        <f>+H11</f>
        <v>7304.6</v>
      </c>
    </row>
    <row r="30" spans="1:9">
      <c r="A30" s="68" t="s">
        <v>157</v>
      </c>
      <c r="B30" s="5">
        <f>+H10</f>
        <v>6188.0666666666675</v>
      </c>
    </row>
    <row r="31" spans="1:9">
      <c r="A31" s="67" t="s">
        <v>154</v>
      </c>
      <c r="B31" s="5">
        <f>+H9</f>
        <v>1352.2574497408791</v>
      </c>
    </row>
    <row r="33" spans="1:3">
      <c r="A33" s="44"/>
      <c r="B33" s="7"/>
    </row>
    <row r="34" spans="1:3">
      <c r="A34" s="45"/>
      <c r="B34" s="7"/>
    </row>
    <row r="35" spans="1:3">
      <c r="A35" s="45"/>
      <c r="B35" s="7"/>
    </row>
    <row r="36" spans="1:3">
      <c r="A36" s="46"/>
      <c r="B36" s="7"/>
    </row>
    <row r="37" spans="1:3">
      <c r="A37" s="46"/>
      <c r="B37" s="7"/>
    </row>
    <row r="38" spans="1:3">
      <c r="A38" s="46"/>
      <c r="B38" s="7"/>
    </row>
    <row r="39" spans="1:3">
      <c r="A39" s="44"/>
      <c r="C39" s="7"/>
    </row>
    <row r="40" spans="1:3">
      <c r="A40" s="46"/>
      <c r="B40" s="7"/>
    </row>
    <row r="41" spans="1:3">
      <c r="A41" s="46"/>
      <c r="B41" s="7"/>
    </row>
  </sheetData>
  <autoFilter ref="A22:B32" xr:uid="{00000000-0001-0000-0800-000000000000}">
    <sortState xmlns:xlrd2="http://schemas.microsoft.com/office/spreadsheetml/2017/richdata2" ref="A23:B32">
      <sortCondition ref="B22:B32"/>
    </sortState>
  </autoFilter>
  <sortState xmlns:xlrd2="http://schemas.microsoft.com/office/spreadsheetml/2017/richdata2" ref="A38:B42">
    <sortCondition descending="1" ref="B38:B42"/>
  </sortState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U37"/>
  <sheetViews>
    <sheetView tabSelected="1" topLeftCell="B15" zoomScale="90" zoomScaleNormal="90" workbookViewId="0">
      <selection activeCell="H28" sqref="H28"/>
    </sheetView>
  </sheetViews>
  <sheetFormatPr defaultColWidth="11.42578125" defaultRowHeight="14.45"/>
  <cols>
    <col min="1" max="1" width="6.42578125" customWidth="1"/>
    <col min="2" max="2" width="34.7109375" bestFit="1" customWidth="1"/>
    <col min="3" max="9" width="11.42578125" customWidth="1"/>
  </cols>
  <sheetData>
    <row r="2" spans="2:9" ht="15" customHeight="1">
      <c r="B2" s="4" t="s">
        <v>173</v>
      </c>
      <c r="C2" s="4">
        <v>2019</v>
      </c>
      <c r="D2" s="4">
        <v>2020</v>
      </c>
      <c r="E2" s="4">
        <v>2021</v>
      </c>
      <c r="F2" s="4">
        <v>2022</v>
      </c>
      <c r="G2" s="4">
        <v>2023</v>
      </c>
      <c r="H2" s="4">
        <v>2024</v>
      </c>
      <c r="I2" s="4" t="s">
        <v>174</v>
      </c>
    </row>
    <row r="3" spans="2:9">
      <c r="B3" s="68" t="s">
        <v>124</v>
      </c>
      <c r="C3" s="39">
        <v>6411</v>
      </c>
      <c r="D3" s="39">
        <v>6629</v>
      </c>
      <c r="E3" s="5">
        <v>8407</v>
      </c>
      <c r="F3" s="5">
        <v>9786</v>
      </c>
      <c r="G3" s="5">
        <v>11087</v>
      </c>
      <c r="H3" s="5">
        <v>11681</v>
      </c>
      <c r="I3" s="5">
        <v>9518</v>
      </c>
    </row>
    <row r="4" spans="2:9">
      <c r="B4" s="87" t="s">
        <v>130</v>
      </c>
      <c r="C4" s="39">
        <v>1828.4325295893091</v>
      </c>
      <c r="D4" s="39">
        <v>1497.66989647015</v>
      </c>
      <c r="E4" s="5">
        <v>1516.06256809462</v>
      </c>
      <c r="F4" s="5">
        <v>2716.6180105740741</v>
      </c>
      <c r="G4" s="5">
        <v>3238.8982233405218</v>
      </c>
      <c r="H4" s="5">
        <v>2049</v>
      </c>
      <c r="I4" s="5">
        <v>2203.6497396958734</v>
      </c>
    </row>
    <row r="5" spans="2:9">
      <c r="B5" s="87" t="s">
        <v>136</v>
      </c>
      <c r="C5" s="39">
        <v>1203.534774969912</v>
      </c>
      <c r="D5" s="39">
        <v>1315.8799260939099</v>
      </c>
      <c r="E5" s="5">
        <v>1615.497368587887</v>
      </c>
      <c r="F5" s="5">
        <v>2143.1783487886069</v>
      </c>
      <c r="G5" s="5">
        <v>2120.0948496269571</v>
      </c>
      <c r="H5" s="5">
        <v>2205</v>
      </c>
      <c r="I5" s="5">
        <v>1879.9300986194721</v>
      </c>
    </row>
    <row r="6" spans="2:9">
      <c r="B6" s="67" t="s">
        <v>140</v>
      </c>
      <c r="C6" s="39">
        <v>2029.833333333333</v>
      </c>
      <c r="D6" s="39">
        <v>1359.1443089430891</v>
      </c>
      <c r="E6" s="5">
        <v>1621.25</v>
      </c>
      <c r="F6" s="5">
        <v>3604.9166666666661</v>
      </c>
      <c r="G6" s="5">
        <v>1925.5611919125381</v>
      </c>
      <c r="H6" s="5"/>
      <c r="I6" s="5">
        <v>2108.1411001711253</v>
      </c>
    </row>
    <row r="7" spans="2:9">
      <c r="B7" s="87" t="s">
        <v>145</v>
      </c>
      <c r="C7" s="39">
        <v>2102.4934323366579</v>
      </c>
      <c r="D7" s="39">
        <v>2891.0527732327482</v>
      </c>
      <c r="E7" s="5">
        <v>3537.737376999426</v>
      </c>
      <c r="F7" s="5">
        <v>3475.6469986760362</v>
      </c>
      <c r="G7" s="5">
        <v>3611.1368423067911</v>
      </c>
      <c r="H7" s="5">
        <v>3944</v>
      </c>
      <c r="I7" s="5">
        <v>3491.9147982430004</v>
      </c>
    </row>
    <row r="8" spans="2:9">
      <c r="B8" s="87" t="s">
        <v>150</v>
      </c>
      <c r="C8" s="39">
        <v>6390.0134053941983</v>
      </c>
      <c r="D8" s="39">
        <v>7656.396844774491</v>
      </c>
      <c r="E8" s="5">
        <v>8597.0567461620612</v>
      </c>
      <c r="F8" s="5">
        <v>9025.4234361090294</v>
      </c>
      <c r="G8" s="5">
        <v>10102.14632075326</v>
      </c>
      <c r="H8" s="5">
        <v>11902</v>
      </c>
      <c r="I8" s="5">
        <v>9456.604669559767</v>
      </c>
    </row>
    <row r="9" spans="2:9">
      <c r="B9" s="67" t="s">
        <v>154</v>
      </c>
      <c r="C9" s="39">
        <v>1026.184927189054</v>
      </c>
      <c r="D9" s="39">
        <v>1071.1141125009619</v>
      </c>
      <c r="E9" s="5">
        <v>1181.0717389540339</v>
      </c>
      <c r="F9" s="5">
        <v>1652.136813591522</v>
      </c>
      <c r="G9" s="5">
        <v>1830.779656468824</v>
      </c>
      <c r="H9" s="5">
        <v>1735</v>
      </c>
      <c r="I9" s="5">
        <v>1494.0204643030684</v>
      </c>
    </row>
    <row r="10" spans="2:9">
      <c r="B10" s="68" t="s">
        <v>157</v>
      </c>
      <c r="C10" s="39">
        <v>4384</v>
      </c>
      <c r="D10" s="39">
        <v>4650.8888888888887</v>
      </c>
      <c r="E10" s="5">
        <v>6269.083333333333</v>
      </c>
      <c r="F10" s="5">
        <v>7756.4722222222226</v>
      </c>
      <c r="G10" s="5">
        <v>7879.8888888888896</v>
      </c>
      <c r="H10" s="5">
        <v>7802.6944444444443</v>
      </c>
      <c r="I10" s="5">
        <v>6871.8055555555566</v>
      </c>
    </row>
    <row r="11" spans="2:9">
      <c r="B11" s="68" t="s">
        <v>160</v>
      </c>
      <c r="C11" s="5">
        <v>5174</v>
      </c>
      <c r="D11" s="5">
        <v>5489</v>
      </c>
      <c r="E11" s="5">
        <v>7564</v>
      </c>
      <c r="F11" s="5">
        <v>8609</v>
      </c>
      <c r="G11" s="5">
        <v>9687</v>
      </c>
      <c r="H11" s="5">
        <v>9660</v>
      </c>
      <c r="I11" s="5">
        <v>8201.7999999999993</v>
      </c>
    </row>
    <row r="12" spans="2:9" ht="15" thickBot="1">
      <c r="B12" s="47"/>
      <c r="C12" s="48"/>
      <c r="D12" s="48"/>
      <c r="E12" s="48"/>
      <c r="F12" s="48"/>
      <c r="G12" s="48"/>
      <c r="H12" s="48"/>
      <c r="I12" s="48"/>
    </row>
    <row r="13" spans="2:9">
      <c r="B13" s="49" t="s">
        <v>176</v>
      </c>
      <c r="C13" s="7"/>
      <c r="D13" s="7"/>
      <c r="E13" s="7"/>
      <c r="F13" s="8"/>
      <c r="I13" s="8"/>
    </row>
    <row r="14" spans="2:9">
      <c r="B14" s="14" t="s">
        <v>177</v>
      </c>
      <c r="C14" s="7"/>
      <c r="D14" s="7"/>
      <c r="E14" s="7"/>
      <c r="F14" s="8"/>
      <c r="I14" s="8"/>
    </row>
    <row r="15" spans="2:9">
      <c r="B15" s="12" t="s">
        <v>178</v>
      </c>
      <c r="C15" s="7"/>
      <c r="D15" s="7"/>
      <c r="E15" s="7"/>
      <c r="F15" s="8"/>
      <c r="I15" s="8"/>
    </row>
    <row r="16" spans="2:9" ht="23.45" thickBot="1">
      <c r="B16" s="13" t="s">
        <v>180</v>
      </c>
      <c r="C16" s="7"/>
      <c r="D16" s="7"/>
      <c r="E16" s="7"/>
      <c r="F16" s="8"/>
      <c r="I16" s="8"/>
    </row>
    <row r="17" spans="2:21">
      <c r="B17" s="7"/>
      <c r="C17" s="7"/>
      <c r="D17" s="7"/>
      <c r="E17" s="7"/>
      <c r="F17" s="8"/>
      <c r="I17" s="8"/>
    </row>
    <row r="18" spans="2:21">
      <c r="B18" s="6"/>
      <c r="C18" s="6"/>
      <c r="D18" s="6"/>
      <c r="E18" s="7"/>
      <c r="F18" s="7"/>
      <c r="G18" s="7"/>
      <c r="H18" s="7"/>
      <c r="I18" s="8"/>
    </row>
    <row r="19" spans="2:21">
      <c r="B19" s="6"/>
      <c r="C19" s="6"/>
      <c r="D19" s="6"/>
      <c r="E19" s="7"/>
      <c r="F19" s="7"/>
      <c r="G19" s="7"/>
      <c r="H19" s="7"/>
      <c r="I19" s="8"/>
    </row>
    <row r="20" spans="2:21">
      <c r="B20" s="6"/>
      <c r="C20" s="6"/>
      <c r="D20" s="6"/>
      <c r="E20" s="7"/>
      <c r="F20" s="7"/>
      <c r="G20" s="7"/>
      <c r="H20" s="7"/>
      <c r="I20" s="8"/>
    </row>
    <row r="21" spans="2:21">
      <c r="B21" s="4" t="s">
        <v>173</v>
      </c>
      <c r="C21" s="4">
        <v>2020</v>
      </c>
      <c r="D21" s="4">
        <v>2021</v>
      </c>
      <c r="E21" s="4">
        <v>2022</v>
      </c>
      <c r="F21" s="4">
        <v>2023</v>
      </c>
      <c r="G21" s="4">
        <v>2024</v>
      </c>
      <c r="H21" s="7"/>
      <c r="I21" s="8"/>
    </row>
    <row r="22" spans="2:21">
      <c r="B22" s="68" t="s">
        <v>124</v>
      </c>
      <c r="C22" s="11">
        <f t="shared" ref="C22:G30" si="0">+D3/C3*100-100</f>
        <v>3.4004055529558599</v>
      </c>
      <c r="D22" s="11">
        <f t="shared" si="0"/>
        <v>26.821541710665258</v>
      </c>
      <c r="E22" s="11">
        <f t="shared" si="0"/>
        <v>16.402997502081604</v>
      </c>
      <c r="F22" s="11">
        <f t="shared" si="0"/>
        <v>13.294502350296341</v>
      </c>
      <c r="G22" s="11">
        <f t="shared" si="0"/>
        <v>5.3576260485253044</v>
      </c>
      <c r="H22" s="16" cm="1">
        <f t="array" ref="H22">+AVERAGE(ABS(C22:F22))</f>
        <v>14.979861778999766</v>
      </c>
      <c r="I22" s="8"/>
    </row>
    <row r="23" spans="2:21">
      <c r="B23" s="87" t="s">
        <v>130</v>
      </c>
      <c r="C23" s="11">
        <f t="shared" si="0"/>
        <v>-18.089955618622298</v>
      </c>
      <c r="D23" s="56">
        <f t="shared" si="0"/>
        <v>1.2280858197003113</v>
      </c>
      <c r="E23" s="11">
        <f t="shared" si="0"/>
        <v>79.189043232450899</v>
      </c>
      <c r="F23" s="11">
        <f t="shared" si="0"/>
        <v>19.225382837540693</v>
      </c>
      <c r="G23" s="11">
        <f t="shared" si="0"/>
        <v>-36.737746643773491</v>
      </c>
      <c r="H23" s="16" cm="1">
        <f t="array" ref="H23">+AVERAGE(ABS(C23:F23))</f>
        <v>29.43311687707855</v>
      </c>
      <c r="I23" s="8"/>
    </row>
    <row r="24" spans="2:21">
      <c r="B24" s="87" t="s">
        <v>136</v>
      </c>
      <c r="C24" s="11">
        <f t="shared" si="0"/>
        <v>9.3345995031017424</v>
      </c>
      <c r="D24" s="11">
        <f t="shared" si="0"/>
        <v>22.769360376472108</v>
      </c>
      <c r="E24" s="11">
        <f t="shared" si="0"/>
        <v>32.663685528746356</v>
      </c>
      <c r="F24" s="11">
        <f t="shared" si="0"/>
        <v>-1.0770685125060737</v>
      </c>
      <c r="G24" s="11">
        <f t="shared" si="0"/>
        <v>4.0047807478039203</v>
      </c>
      <c r="H24" s="16" cm="1">
        <f t="array" ref="H24">+AVERAGE(ABS(C24:F24))</f>
        <v>16.46117848020657</v>
      </c>
      <c r="I24" s="8"/>
    </row>
    <row r="25" spans="2:21">
      <c r="B25" s="67" t="s">
        <v>140</v>
      </c>
      <c r="C25" s="11">
        <f t="shared" si="0"/>
        <v>-33.041580970042403</v>
      </c>
      <c r="D25" s="11">
        <f t="shared" si="0"/>
        <v>19.284610863781793</v>
      </c>
      <c r="E25" s="11">
        <f t="shared" si="0"/>
        <v>122.35415060395783</v>
      </c>
      <c r="F25" s="11">
        <f t="shared" si="0"/>
        <v>-46.585139964052658</v>
      </c>
      <c r="G25" s="11">
        <f t="shared" si="0"/>
        <v>-100</v>
      </c>
      <c r="H25" s="16" cm="1">
        <f t="array" ref="H25">+AVERAGE(ABS(C25:F25))</f>
        <v>55.316370600458669</v>
      </c>
      <c r="I25" s="8"/>
    </row>
    <row r="26" spans="2:21">
      <c r="B26" s="87" t="s">
        <v>145</v>
      </c>
      <c r="C26" s="11">
        <f t="shared" si="0"/>
        <v>37.505912207283586</v>
      </c>
      <c r="D26" s="56">
        <f t="shared" si="0"/>
        <v>22.368481466478428</v>
      </c>
      <c r="E26" s="11">
        <f t="shared" si="0"/>
        <v>-1.7550872692549149</v>
      </c>
      <c r="F26" s="11">
        <f t="shared" si="0"/>
        <v>3.8982625014095618</v>
      </c>
      <c r="G26" s="11">
        <f t="shared" si="0"/>
        <v>9.2176833011007062</v>
      </c>
      <c r="H26" s="16" cm="1">
        <f t="array" ref="H26">+AVERAGE(ABS(C26:F26))</f>
        <v>16.381935861106623</v>
      </c>
      <c r="I26" s="8"/>
    </row>
    <row r="27" spans="2:21">
      <c r="B27" s="87" t="s">
        <v>150</v>
      </c>
      <c r="C27" s="11">
        <f t="shared" si="0"/>
        <v>19.81816561309968</v>
      </c>
      <c r="D27" s="11">
        <f t="shared" si="0"/>
        <v>12.285934499719303</v>
      </c>
      <c r="E27" s="11">
        <f t="shared" si="0"/>
        <v>4.9827133005513957</v>
      </c>
      <c r="F27" s="11">
        <f t="shared" si="0"/>
        <v>11.929887747276922</v>
      </c>
      <c r="G27" s="11">
        <f t="shared" si="0"/>
        <v>17.816547316773907</v>
      </c>
      <c r="H27" s="16" cm="1">
        <f t="array" ref="H27">+AVERAGE(ABS(C27:F27))</f>
        <v>12.254175290161825</v>
      </c>
    </row>
    <row r="28" spans="2:21" ht="15" customHeight="1">
      <c r="B28" s="67" t="s">
        <v>154</v>
      </c>
      <c r="C28" s="11">
        <f t="shared" si="0"/>
        <v>4.3782737517865229</v>
      </c>
      <c r="D28" s="11">
        <f t="shared" si="0"/>
        <v>10.265724741160412</v>
      </c>
      <c r="E28" s="11">
        <f t="shared" si="0"/>
        <v>39.884543766551133</v>
      </c>
      <c r="F28" s="11">
        <f t="shared" si="0"/>
        <v>10.812835923010297</v>
      </c>
      <c r="G28" s="11">
        <f t="shared" si="0"/>
        <v>-5.23163211533398</v>
      </c>
      <c r="H28" s="16" cm="1">
        <f t="array" ref="H28">+AVERAGE(ABS(C28:F28))</f>
        <v>16.335344545627091</v>
      </c>
    </row>
    <row r="29" spans="2:21">
      <c r="B29" s="68" t="s">
        <v>157</v>
      </c>
      <c r="C29" s="11">
        <f t="shared" si="0"/>
        <v>6.0877939983779328</v>
      </c>
      <c r="D29" s="11">
        <f t="shared" si="0"/>
        <v>34.793229490181091</v>
      </c>
      <c r="E29" s="11">
        <f t="shared" si="0"/>
        <v>23.725779508788733</v>
      </c>
      <c r="F29" s="11">
        <f t="shared" si="0"/>
        <v>1.5911443131721512</v>
      </c>
      <c r="G29" s="11">
        <f t="shared" si="0"/>
        <v>-0.97963874279108154</v>
      </c>
      <c r="H29" s="16" cm="1">
        <f t="array" ref="H29">+AVERAGE(ABS(C29:F29))</f>
        <v>16.549486827629977</v>
      </c>
    </row>
    <row r="30" spans="2:21">
      <c r="B30" s="68" t="s">
        <v>160</v>
      </c>
      <c r="C30" s="11">
        <f t="shared" si="0"/>
        <v>6.088132972555087</v>
      </c>
      <c r="D30" s="11">
        <f t="shared" si="0"/>
        <v>37.802878484241234</v>
      </c>
      <c r="E30" s="11">
        <f t="shared" si="0"/>
        <v>13.815441565309357</v>
      </c>
      <c r="F30" s="11">
        <f t="shared" si="0"/>
        <v>12.521779533046811</v>
      </c>
      <c r="G30" s="11">
        <f t="shared" si="0"/>
        <v>-0.27872406317744947</v>
      </c>
      <c r="H30" s="16" cm="1">
        <f t="array" ref="H30">+AVERAGE(ABS(C30:F30))</f>
        <v>17.557058138788122</v>
      </c>
    </row>
    <row r="31" spans="2:21" ht="14.25" customHeight="1">
      <c r="B31" s="53"/>
      <c r="C31" s="52"/>
      <c r="D31" s="52"/>
      <c r="E31" s="52"/>
      <c r="F31" s="52"/>
      <c r="G31" s="52"/>
      <c r="H31" s="50"/>
    </row>
    <row r="32" spans="2:21">
      <c r="B32" s="51"/>
      <c r="C32" s="52"/>
      <c r="D32" s="52"/>
      <c r="E32" s="52"/>
      <c r="F32" s="52"/>
      <c r="G32" s="52"/>
      <c r="H32" s="50"/>
      <c r="O32" s="140"/>
      <c r="P32" s="140"/>
      <c r="Q32" s="140"/>
      <c r="R32" s="140"/>
      <c r="S32" s="140"/>
      <c r="T32" s="140"/>
      <c r="U32" s="140"/>
    </row>
    <row r="33" spans="2:21">
      <c r="B33" s="54"/>
      <c r="C33" s="52"/>
      <c r="D33" s="52"/>
      <c r="E33" s="52"/>
      <c r="F33" s="52"/>
      <c r="G33" s="52"/>
      <c r="H33" s="50"/>
      <c r="O33" s="140"/>
      <c r="P33" s="140"/>
      <c r="Q33" s="140"/>
      <c r="R33" s="140"/>
      <c r="S33" s="140"/>
      <c r="T33" s="140"/>
      <c r="U33" s="140"/>
    </row>
    <row r="34" spans="2:21">
      <c r="B34" s="55"/>
      <c r="C34" s="52"/>
      <c r="D34" s="52"/>
      <c r="E34" s="52"/>
      <c r="F34" s="52"/>
      <c r="G34" s="52"/>
      <c r="H34" s="50"/>
      <c r="O34" s="140"/>
      <c r="P34" s="140"/>
      <c r="Q34" s="140"/>
      <c r="R34" s="140"/>
      <c r="S34" s="140"/>
      <c r="T34" s="140"/>
      <c r="U34" s="140"/>
    </row>
    <row r="35" spans="2:21">
      <c r="O35" s="140"/>
      <c r="P35" s="140"/>
      <c r="Q35" s="140"/>
      <c r="R35" s="140"/>
      <c r="S35" s="140"/>
      <c r="T35" s="140"/>
      <c r="U35" s="140"/>
    </row>
    <row r="36" spans="2:21">
      <c r="O36" s="140"/>
      <c r="P36" s="140"/>
      <c r="Q36" s="140"/>
      <c r="R36" s="140"/>
      <c r="S36" s="140"/>
      <c r="T36" s="140"/>
      <c r="U36" s="140"/>
    </row>
    <row r="37" spans="2:21">
      <c r="O37" s="140"/>
      <c r="P37" s="140"/>
      <c r="Q37" s="140"/>
      <c r="R37" s="140"/>
      <c r="S37" s="140"/>
      <c r="T37" s="140"/>
      <c r="U37" s="140"/>
    </row>
  </sheetData>
  <mergeCells count="1">
    <mergeCell ref="O32:U37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2025-10-29T19:50:33+00:00</FechayHora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0eb6ee77f3561287dcac45e34ceef718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466d2f7dfd7178e6c40f2ec1d7c8e1d6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A69B17A-CC4B-472B-917E-AA731CB80F6A}"/>
</file>

<file path=customXml/itemProps2.xml><?xml version="1.0" encoding="utf-8"?>
<ds:datastoreItem xmlns:ds="http://schemas.openxmlformats.org/officeDocument/2006/customXml" ds:itemID="{BB3E9602-04BC-4E38-91DD-44C0C1B37D8C}"/>
</file>

<file path=customXml/itemProps3.xml><?xml version="1.0" encoding="utf-8"?>
<ds:datastoreItem xmlns:ds="http://schemas.openxmlformats.org/officeDocument/2006/customXml" ds:itemID="{B2B42F8E-5D20-4A66-BCBB-7B4AC6AF150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Sergio Leon Alvarez Fernandez</cp:lastModifiedBy>
  <cp:revision/>
  <dcterms:created xsi:type="dcterms:W3CDTF">2024-08-23T00:06:32Z</dcterms:created>
  <dcterms:modified xsi:type="dcterms:W3CDTF">2025-10-30T03:40:40Z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