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quetá/Morelia - Caquetá/07. Insumos de campo revisados/"/>
    </mc:Choice>
  </mc:AlternateContent>
  <xr:revisionPtr revIDLastSave="250" documentId="13_ncr:1_{4ACFAF56-85E2-4E23-ADD1-8CC062EDAFF4}" xr6:coauthVersionLast="47" xr6:coauthVersionMax="47" xr10:uidLastSave="{074C881F-4317-46BE-B40B-FE961CF74C63}"/>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SIPRA!$B$1:$F$69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 i="12" l="1"/>
  <c r="AP2" i="12"/>
  <c r="AP4"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P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<sst xmlns="http://schemas.openxmlformats.org/spreadsheetml/2006/main" count="210" uniqueCount="62">
  <si>
    <t>UFH</t>
  </si>
  <si>
    <t>avicultura_engorde</t>
  </si>
  <si>
    <t>ganaderia_doble_proposito</t>
  </si>
  <si>
    <t>piscicultura_cachama</t>
  </si>
  <si>
    <t>porcicultura_ceba</t>
  </si>
  <si>
    <t>cana_panelera</t>
  </si>
  <si>
    <t>maiz_tradicional</t>
  </si>
  <si>
    <t>platano</t>
  </si>
  <si>
    <t>yuca</t>
  </si>
  <si>
    <t>04Ua-67</t>
  </si>
  <si>
    <t>Área total</t>
  </si>
  <si>
    <t>Apto</t>
  </si>
  <si>
    <t>No apto</t>
  </si>
  <si>
    <t>% aptitud</t>
  </si>
  <si>
    <t>Se realiza flexibilizacion aptitud condicionada por tableros anexo 10 para caña panelera</t>
  </si>
  <si>
    <t>05Uai-61</t>
  </si>
  <si>
    <t>05Ub-61</t>
  </si>
  <si>
    <t>07UcL-49</t>
  </si>
  <si>
    <t>Se realiza flexibilizacion aptitud condicionada por tableros anexo 10 para caña panelera, platano y yuca</t>
  </si>
  <si>
    <t>09UbL-38</t>
  </si>
  <si>
    <t>09UcL-38</t>
  </si>
  <si>
    <t>10UaL-30</t>
  </si>
  <si>
    <t>Se realiza flexibilizacion aptitud condicionada por tableros anexo 10 para platano y yuca</t>
  </si>
  <si>
    <t>10Uai-30</t>
  </si>
  <si>
    <t>Se flexibiliza aptitud condicionada por UFH comparadas con Valparaiso y Albania para caña</t>
  </si>
  <si>
    <t>10UaiL-30</t>
  </si>
  <si>
    <t>Se flexibiliza aptitud condicionada por cartosocial y se toma canasta de costos para caña. Para platano se flexibiliza por anexo 10 tableros</t>
  </si>
  <si>
    <t>10UdL2s1-30</t>
  </si>
  <si>
    <t>Se realiza flexibilizacion aptitud condicionada por tableros anexo 10 para caña panelera y platano</t>
  </si>
  <si>
    <t>11Uai-23</t>
  </si>
  <si>
    <t>11UaiL-23</t>
  </si>
  <si>
    <t>11UeL2s1-23</t>
  </si>
  <si>
    <t>11UfL-23</t>
  </si>
  <si>
    <t>11UgL-23</t>
  </si>
  <si>
    <t>Se realiza flexibilizacion aptitud condicionada por tableros anexo 10 para platano</t>
  </si>
  <si>
    <t>11UgLs1-23</t>
  </si>
  <si>
    <t>13Uais3-6</t>
  </si>
  <si>
    <t xml:space="preserve">Se realiza flexibilizacion para avicultura y porcicultura por aptitud comparada con Valparaiso </t>
  </si>
  <si>
    <t>platano_maiz</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</si>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</sst>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5" tint="0.79998168889431442"/>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1" fillId="3" borderId="6" xfId="0"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3" fillId="4" borderId="2" xfId="0" applyFont="1" applyFill="1" applyBorder="1" applyAlignment="1">
      <alignment horizontal="center"/>
    </xf>
    <xf numFmtId="10" fontId="3" fillId="0" borderId="0" xfId="1" applyNumberFormat="1" applyFont="1" applyFill="1" applyBorder="1" applyAlignment="1">
      <alignment horizontal="left"/>
    </xf>
    <xf numFmtId="10" fontId="3" fillId="12" borderId="1" xfId="1" applyNumberFormat="1" applyFont="1" applyFill="1" applyBorder="1" applyAlignment="1">
      <alignment horizontal="center"/>
    </xf>
    <xf numFmtId="10" fontId="3" fillId="4" borderId="1" xfId="1" applyNumberFormat="1" applyFont="1" applyFill="1" applyBorder="1" applyAlignment="1">
      <alignment horizontal="center"/>
    </xf>
    <xf numFmtId="2" fontId="4" fillId="0" borderId="1" xfId="0" applyNumberFormat="1" applyFont="1" applyBorder="1" applyAlignment="1">
      <alignment horizontal="center"/>
    </xf>
    <xf numFmtId="0" fontId="16" fillId="5" borderId="2" xfId="0" applyFont="1" applyFill="1" applyBorder="1" applyAlignment="1">
      <alignment horizontal="center"/>
    </xf>
    <xf numFmtId="0" fontId="16" fillId="4" borderId="2" xfId="0" applyFont="1" applyFill="1" applyBorder="1" applyAlignment="1">
      <alignment horizontal="center"/>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10" fontId="3" fillId="4" borderId="0" xfId="1" applyNumberFormat="1" applyFont="1" applyFill="1" applyBorder="1" applyAlignment="1">
      <alignment horizontal="left"/>
    </xf>
    <xf numFmtId="10" fontId="3" fillId="4" borderId="0" xfId="1" applyNumberFormat="1" applyFont="1" applyFill="1" applyAlignment="1">
      <alignment horizontal="left"/>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gem" xfId="1" builtinId="5"/>
  </cellStyles>
  <dxfs count="9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O69"/>
  <sheetViews>
    <sheetView zoomScale="120" zoomScaleNormal="120" workbookViewId="0">
      <pane ySplit="1" topLeftCell="A20" activePane="bottomLeft" state="frozen"/>
      <selection pane="bottomLeft" activeCell="F40" sqref="F40"/>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10" width="14.85546875" style="1" customWidth="1"/>
    <col min="11" max="11" width="36.5703125" style="1" bestFit="1" customWidth="1"/>
    <col min="12" max="12" width="22.140625" style="1" customWidth="1"/>
    <col min="13" max="13" width="18" style="1" customWidth="1"/>
    <col min="14" max="16384" width="11.42578125" style="1"/>
  </cols>
  <sheetData>
    <row r="1" spans="1:15">
      <c r="A1" s="3" t="s">
        <v>0</v>
      </c>
      <c r="B1" s="3"/>
      <c r="C1" s="3" t="s">
        <v>1</v>
      </c>
      <c r="D1" s="3" t="s">
        <v>2</v>
      </c>
      <c r="E1" s="3" t="s">
        <v>3</v>
      </c>
      <c r="F1" s="3" t="s">
        <v>4</v>
      </c>
      <c r="G1" s="3" t="s">
        <v>5</v>
      </c>
      <c r="H1" s="65" t="s">
        <v>6</v>
      </c>
      <c r="I1" s="65" t="s">
        <v>7</v>
      </c>
      <c r="J1" s="65" t="s">
        <v>8</v>
      </c>
      <c r="K1" s="13"/>
      <c r="L1" s="13"/>
      <c r="M1" s="13"/>
    </row>
    <row r="2" spans="1:15">
      <c r="A2" s="75" t="s">
        <v>9</v>
      </c>
      <c r="B2" s="24" t="s">
        <v>10</v>
      </c>
      <c r="C2" s="25">
        <v>579.97694296544614</v>
      </c>
      <c r="D2" s="25">
        <v>579.97694552481721</v>
      </c>
      <c r="E2" s="25">
        <v>579.97693766455404</v>
      </c>
      <c r="F2" s="25">
        <v>579.97694384212218</v>
      </c>
      <c r="G2" s="25">
        <v>579.97694243176352</v>
      </c>
      <c r="H2" s="25">
        <v>579.97694386013336</v>
      </c>
      <c r="I2" s="25">
        <v>579.97694274591186</v>
      </c>
      <c r="J2" s="25">
        <v>579.97694091783751</v>
      </c>
      <c r="K2" s="66"/>
      <c r="L2" s="66"/>
      <c r="M2" s="66"/>
    </row>
    <row r="3" spans="1:15">
      <c r="A3" s="76"/>
      <c r="B3" s="24" t="s">
        <v>11</v>
      </c>
      <c r="C3" s="25">
        <v>573.37626902108309</v>
      </c>
      <c r="D3" s="25">
        <v>538.25950331603019</v>
      </c>
      <c r="E3" s="25">
        <v>560.21081095511829</v>
      </c>
      <c r="F3" s="25">
        <v>541.49926226142588</v>
      </c>
      <c r="G3" s="25">
        <v>0</v>
      </c>
      <c r="H3" s="25">
        <v>542.0846228780764</v>
      </c>
      <c r="I3" s="25">
        <v>531.43459441884625</v>
      </c>
      <c r="J3" s="25">
        <v>547.11689672572732</v>
      </c>
      <c r="K3" s="66"/>
      <c r="L3" s="66"/>
      <c r="M3" s="66"/>
    </row>
    <row r="4" spans="1:15">
      <c r="A4" s="76"/>
      <c r="B4" s="24" t="s">
        <v>12</v>
      </c>
      <c r="C4" s="25">
        <v>6.6006739443630611</v>
      </c>
      <c r="D4" s="25">
        <v>41.717442208787062</v>
      </c>
      <c r="E4" s="25">
        <v>19.76612670943577</v>
      </c>
      <c r="F4" s="25">
        <v>38.477681580696263</v>
      </c>
      <c r="G4" s="25">
        <v>579.97694243176352</v>
      </c>
      <c r="H4" s="25">
        <v>37.89232098205693</v>
      </c>
      <c r="I4" s="25">
        <v>48.542348327065611</v>
      </c>
      <c r="J4" s="25">
        <v>32.860044192110138</v>
      </c>
      <c r="K4" s="66"/>
      <c r="L4" s="66"/>
      <c r="M4" s="66"/>
    </row>
    <row r="5" spans="1:15">
      <c r="A5" s="77"/>
      <c r="B5" s="26" t="s">
        <v>13</v>
      </c>
      <c r="C5" s="27">
        <v>0.98861907525045123</v>
      </c>
      <c r="D5" s="27">
        <v>0.92807051637020299</v>
      </c>
      <c r="E5" s="27">
        <v>0.9659191160444589</v>
      </c>
      <c r="F5" s="27">
        <v>0.93365653240317348</v>
      </c>
      <c r="G5" s="70">
        <v>0</v>
      </c>
      <c r="H5" s="27">
        <v>0.93466581493764511</v>
      </c>
      <c r="I5" s="27">
        <v>0.91630296870554728</v>
      </c>
      <c r="J5" s="27">
        <v>0.94334249885847565</v>
      </c>
      <c r="K5" s="78" t="s">
        <v>14</v>
      </c>
      <c r="L5" s="79"/>
      <c r="M5" s="79"/>
      <c r="N5" s="79"/>
      <c r="O5" s="79"/>
    </row>
    <row r="6" spans="1:15">
      <c r="A6" s="75" t="s">
        <v>15</v>
      </c>
      <c r="B6" s="24" t="s">
        <v>10</v>
      </c>
      <c r="C6" s="25">
        <v>249.39248840564861</v>
      </c>
      <c r="D6" s="25">
        <v>249.39248883149131</v>
      </c>
      <c r="E6" s="25">
        <v>249.39248823401729</v>
      </c>
      <c r="F6" s="25">
        <v>249.39248782992391</v>
      </c>
      <c r="G6" s="25">
        <v>249.39248907399389</v>
      </c>
      <c r="H6" s="25">
        <v>249.39248989279579</v>
      </c>
      <c r="I6" s="25">
        <v>249.3924869064596</v>
      </c>
      <c r="J6" s="25">
        <v>249.39248940321531</v>
      </c>
      <c r="K6" s="66"/>
      <c r="L6" s="66"/>
      <c r="M6" s="66"/>
    </row>
    <row r="7" spans="1:15">
      <c r="A7" s="76"/>
      <c r="B7" s="24" t="s">
        <v>11</v>
      </c>
      <c r="C7" s="25">
        <v>236.94187014131691</v>
      </c>
      <c r="D7" s="25">
        <v>67.141623790614887</v>
      </c>
      <c r="E7" s="25">
        <v>120.69632418725919</v>
      </c>
      <c r="F7" s="25">
        <v>152.38661909812771</v>
      </c>
      <c r="G7" s="25">
        <v>132.60699456811491</v>
      </c>
      <c r="H7" s="25">
        <v>128.86026923705589</v>
      </c>
      <c r="I7" s="25">
        <v>105.4907659385868</v>
      </c>
      <c r="J7" s="25">
        <v>125.112035372059</v>
      </c>
      <c r="K7" s="66"/>
      <c r="L7" s="66"/>
      <c r="M7" s="66"/>
    </row>
    <row r="8" spans="1:15">
      <c r="A8" s="76"/>
      <c r="B8" s="24" t="s">
        <v>12</v>
      </c>
      <c r="C8" s="25">
        <v>12.45061826433176</v>
      </c>
      <c r="D8" s="25">
        <v>182.25086504087639</v>
      </c>
      <c r="E8" s="25">
        <v>128.6961640467581</v>
      </c>
      <c r="F8" s="25">
        <v>97.005868731796227</v>
      </c>
      <c r="G8" s="25">
        <v>116.7854945058789</v>
      </c>
      <c r="H8" s="25">
        <v>120.53222065573991</v>
      </c>
      <c r="I8" s="25">
        <v>143.90172096787279</v>
      </c>
      <c r="J8" s="25">
        <v>124.2804540311563</v>
      </c>
      <c r="K8" s="66"/>
      <c r="L8" s="66"/>
      <c r="M8" s="66"/>
    </row>
    <row r="9" spans="1:15">
      <c r="A9" s="77"/>
      <c r="B9" s="26" t="s">
        <v>13</v>
      </c>
      <c r="C9" s="27">
        <v>0.95007620981719287</v>
      </c>
      <c r="D9" s="27">
        <v>0.26922071352349708</v>
      </c>
      <c r="E9" s="27">
        <v>0.48396134559595838</v>
      </c>
      <c r="F9" s="27">
        <v>0.61103131222641116</v>
      </c>
      <c r="G9" s="27">
        <v>0.53172008130834647</v>
      </c>
      <c r="H9" s="27">
        <v>0.51669667074757542</v>
      </c>
      <c r="I9" s="27">
        <v>0.4229909539261843</v>
      </c>
      <c r="J9" s="27">
        <v>0.50166721408269477</v>
      </c>
      <c r="K9" s="67"/>
      <c r="L9" s="67"/>
      <c r="M9" s="67"/>
    </row>
    <row r="10" spans="1:15">
      <c r="A10" s="75" t="s">
        <v>16</v>
      </c>
      <c r="B10" s="24" t="s">
        <v>10</v>
      </c>
      <c r="C10" s="25">
        <v>74.073784801926422</v>
      </c>
      <c r="D10" s="25">
        <v>74.073785408052771</v>
      </c>
      <c r="E10" s="25">
        <v>74.073783689276894</v>
      </c>
      <c r="F10" s="25">
        <v>74.073784590224022</v>
      </c>
      <c r="G10" s="25">
        <v>74.073784968865169</v>
      </c>
      <c r="H10" s="25">
        <v>74.073784851160525</v>
      </c>
      <c r="I10" s="25">
        <v>74.073782234781305</v>
      </c>
      <c r="J10" s="25">
        <v>74.073783403614556</v>
      </c>
      <c r="K10" s="66"/>
      <c r="L10" s="66"/>
      <c r="M10" s="66"/>
    </row>
    <row r="11" spans="1:15">
      <c r="A11" s="76"/>
      <c r="B11" s="24" t="s">
        <v>11</v>
      </c>
      <c r="C11" s="25">
        <v>74.073784801926422</v>
      </c>
      <c r="D11" s="25">
        <v>71.127412512378655</v>
      </c>
      <c r="E11" s="25">
        <v>73.576445517854793</v>
      </c>
      <c r="F11" s="25">
        <v>72.399534991468883</v>
      </c>
      <c r="G11" s="25">
        <v>0</v>
      </c>
      <c r="H11" s="25">
        <v>71.48219968915835</v>
      </c>
      <c r="I11" s="25">
        <v>71.593083098239717</v>
      </c>
      <c r="J11" s="25">
        <v>72.60805871629762</v>
      </c>
      <c r="K11" s="66"/>
      <c r="L11" s="66"/>
      <c r="M11" s="66"/>
    </row>
    <row r="12" spans="1:15">
      <c r="A12" s="76"/>
      <c r="B12" s="24" t="s">
        <v>12</v>
      </c>
      <c r="C12" s="25">
        <v>0</v>
      </c>
      <c r="D12" s="25">
        <v>2.946372895674124</v>
      </c>
      <c r="E12" s="25">
        <v>0.49733817142210263</v>
      </c>
      <c r="F12" s="25">
        <v>1.6742495987551349</v>
      </c>
      <c r="G12" s="25">
        <v>74.073784968865169</v>
      </c>
      <c r="H12" s="25">
        <v>2.5915851620021808</v>
      </c>
      <c r="I12" s="25">
        <v>2.480699136541594</v>
      </c>
      <c r="J12" s="25">
        <v>1.4657246873169389</v>
      </c>
      <c r="K12" s="66"/>
      <c r="L12" s="66"/>
      <c r="M12" s="66"/>
    </row>
    <row r="13" spans="1:15">
      <c r="A13" s="77"/>
      <c r="B13" s="26" t="s">
        <v>13</v>
      </c>
      <c r="C13" s="27">
        <v>1</v>
      </c>
      <c r="D13" s="27">
        <v>0.960223810900937</v>
      </c>
      <c r="E13" s="27">
        <v>0.99328590836525477</v>
      </c>
      <c r="F13" s="27">
        <v>0.97739754208567731</v>
      </c>
      <c r="G13" s="70">
        <v>0</v>
      </c>
      <c r="H13" s="27">
        <v>0.96501346370771313</v>
      </c>
      <c r="I13" s="27">
        <v>0.96651042971345968</v>
      </c>
      <c r="J13" s="27">
        <v>0.98021263907460388</v>
      </c>
      <c r="K13" s="78" t="s">
        <v>14</v>
      </c>
      <c r="L13" s="79"/>
      <c r="M13" s="79"/>
      <c r="N13" s="79"/>
      <c r="O13" s="79"/>
    </row>
    <row r="14" spans="1:15">
      <c r="A14" s="75" t="s">
        <v>17</v>
      </c>
      <c r="B14" s="24" t="s">
        <v>10</v>
      </c>
      <c r="C14" s="25">
        <v>25.105536644792782</v>
      </c>
      <c r="D14" s="25">
        <v>25.10553626908446</v>
      </c>
      <c r="E14" s="25">
        <v>25.105536530973289</v>
      </c>
      <c r="F14" s="25">
        <v>25.105536764287841</v>
      </c>
      <c r="G14" s="25">
        <v>25.105536725195691</v>
      </c>
      <c r="H14" s="25">
        <v>25.10553645303413</v>
      </c>
      <c r="I14" s="25">
        <v>25.105536633551079</v>
      </c>
      <c r="J14" s="25">
        <v>25.105536633551079</v>
      </c>
      <c r="K14" s="66"/>
      <c r="L14" s="66"/>
      <c r="M14" s="66"/>
    </row>
    <row r="15" spans="1:15">
      <c r="A15" s="76"/>
      <c r="B15" s="24" t="s">
        <v>11</v>
      </c>
      <c r="C15" s="25">
        <v>25.04967835465197</v>
      </c>
      <c r="D15" s="25">
        <v>2.1418868224854539</v>
      </c>
      <c r="E15" s="25">
        <v>18.302251957469579</v>
      </c>
      <c r="F15" s="25">
        <v>3.8245769502764291</v>
      </c>
      <c r="G15" s="25">
        <v>5.1169293099709759E-2</v>
      </c>
      <c r="H15" s="25">
        <v>3.4707198799523611</v>
      </c>
      <c r="I15" s="25">
        <v>0</v>
      </c>
      <c r="J15" s="25">
        <v>0</v>
      </c>
      <c r="K15" s="66"/>
      <c r="L15" s="66"/>
      <c r="M15" s="66"/>
    </row>
    <row r="16" spans="1:15">
      <c r="A16" s="76"/>
      <c r="B16" s="24" t="s">
        <v>12</v>
      </c>
      <c r="C16" s="25">
        <v>5.5858290140810507E-2</v>
      </c>
      <c r="D16" s="25">
        <v>22.96364944659901</v>
      </c>
      <c r="E16" s="25">
        <v>6.8032845735037073</v>
      </c>
      <c r="F16" s="25">
        <v>21.28095981401141</v>
      </c>
      <c r="G16" s="25">
        <v>25.054367432095979</v>
      </c>
      <c r="H16" s="25">
        <v>21.634816573081771</v>
      </c>
      <c r="I16" s="25">
        <v>25.105536633551079</v>
      </c>
      <c r="J16" s="25">
        <v>25.105536633551079</v>
      </c>
      <c r="K16" s="66"/>
      <c r="L16" s="66"/>
      <c r="M16" s="66"/>
    </row>
    <row r="17" spans="1:15">
      <c r="A17" s="77"/>
      <c r="B17" s="26" t="s">
        <v>13</v>
      </c>
      <c r="C17" s="27">
        <v>0.99777506089867241</v>
      </c>
      <c r="D17" s="27">
        <v>8.5315318483079869E-2</v>
      </c>
      <c r="E17" s="27">
        <v>0.7290125799498316</v>
      </c>
      <c r="F17" s="27">
        <v>0.15233997927169671</v>
      </c>
      <c r="G17" s="70">
        <v>2.038167662368944E-3</v>
      </c>
      <c r="H17" s="27">
        <v>0.1382451988805404</v>
      </c>
      <c r="I17" s="71">
        <v>0</v>
      </c>
      <c r="J17" s="71">
        <v>0</v>
      </c>
      <c r="K17" s="78" t="s">
        <v>18</v>
      </c>
      <c r="L17" s="79"/>
      <c r="M17" s="79"/>
      <c r="N17" s="79"/>
      <c r="O17" s="79"/>
    </row>
    <row r="18" spans="1:15">
      <c r="A18" s="75" t="s">
        <v>19</v>
      </c>
      <c r="B18" s="24" t="s">
        <v>10</v>
      </c>
      <c r="C18" s="25">
        <v>266.08238689685959</v>
      </c>
      <c r="D18" s="25">
        <v>266.08238660642189</v>
      </c>
      <c r="E18" s="25">
        <v>266.08238804549433</v>
      </c>
      <c r="F18" s="25">
        <v>266.08238681059618</v>
      </c>
      <c r="G18" s="25">
        <v>266.08238712315341</v>
      </c>
      <c r="H18" s="25">
        <v>266.08238735699598</v>
      </c>
      <c r="I18" s="25">
        <v>266.08238744521179</v>
      </c>
      <c r="J18" s="25">
        <v>266.08238704496262</v>
      </c>
      <c r="K18" s="66"/>
      <c r="L18" s="66"/>
      <c r="M18" s="66"/>
    </row>
    <row r="19" spans="1:15">
      <c r="A19" s="76"/>
      <c r="B19" s="24" t="s">
        <v>11</v>
      </c>
      <c r="C19" s="25">
        <v>255.7984465122334</v>
      </c>
      <c r="D19" s="25">
        <v>212.0468008282545</v>
      </c>
      <c r="E19" s="25">
        <v>181.66378045406319</v>
      </c>
      <c r="F19" s="25">
        <v>212.26457161038411</v>
      </c>
      <c r="G19" s="25">
        <v>5.5769359345421562E-3</v>
      </c>
      <c r="H19" s="25">
        <v>212.6474904335694</v>
      </c>
      <c r="I19" s="25">
        <v>0</v>
      </c>
      <c r="J19" s="25">
        <v>215.26685671192541</v>
      </c>
      <c r="K19" s="66"/>
      <c r="L19" s="66"/>
      <c r="M19" s="66"/>
    </row>
    <row r="20" spans="1:15">
      <c r="A20" s="76"/>
      <c r="B20" s="24" t="s">
        <v>12</v>
      </c>
      <c r="C20" s="25">
        <v>10.283940384626179</v>
      </c>
      <c r="D20" s="25">
        <v>54.035585778167437</v>
      </c>
      <c r="E20" s="25">
        <v>84.418607591431055</v>
      </c>
      <c r="F20" s="25">
        <v>53.817815200212117</v>
      </c>
      <c r="G20" s="25">
        <v>266.07681018721883</v>
      </c>
      <c r="H20" s="25">
        <v>53.434896923426592</v>
      </c>
      <c r="I20" s="25">
        <v>266.08238744521179</v>
      </c>
      <c r="J20" s="25">
        <v>50.815530333037159</v>
      </c>
      <c r="K20" s="66"/>
      <c r="L20" s="66"/>
      <c r="M20" s="66"/>
    </row>
    <row r="21" spans="1:15">
      <c r="A21" s="77"/>
      <c r="B21" s="26" t="s">
        <v>13</v>
      </c>
      <c r="C21" s="27">
        <v>0.96135054069320081</v>
      </c>
      <c r="D21" s="27">
        <v>0.79692159835406673</v>
      </c>
      <c r="E21" s="27">
        <v>0.68273507986933235</v>
      </c>
      <c r="F21" s="27">
        <v>0.79774003140417959</v>
      </c>
      <c r="G21" s="70">
        <v>2.0959432884074859E-5</v>
      </c>
      <c r="H21" s="27">
        <v>0.79917912848649264</v>
      </c>
      <c r="I21" s="71">
        <v>0</v>
      </c>
      <c r="J21" s="27">
        <v>0.80902332207185745</v>
      </c>
      <c r="K21" s="78" t="s">
        <v>18</v>
      </c>
      <c r="L21" s="79"/>
      <c r="M21" s="79"/>
      <c r="N21" s="79"/>
      <c r="O21" s="79"/>
    </row>
    <row r="22" spans="1:15">
      <c r="A22" s="75" t="s">
        <v>20</v>
      </c>
      <c r="B22" s="24" t="s">
        <v>10</v>
      </c>
      <c r="C22" s="25">
        <v>4114.5436201670718</v>
      </c>
      <c r="D22" s="25">
        <v>4114.5436426048736</v>
      </c>
      <c r="E22" s="25">
        <v>4114.5436408678097</v>
      </c>
      <c r="F22" s="25">
        <v>4114.5436150531286</v>
      </c>
      <c r="G22" s="25">
        <v>4114.5436723615694</v>
      </c>
      <c r="H22" s="25">
        <v>4114.5436048247984</v>
      </c>
      <c r="I22" s="25">
        <v>4114.5435774997231</v>
      </c>
      <c r="J22" s="25">
        <v>4114.5436372136764</v>
      </c>
      <c r="K22" s="66"/>
      <c r="L22" s="66"/>
      <c r="M22" s="66"/>
    </row>
    <row r="23" spans="1:15">
      <c r="A23" s="76"/>
      <c r="B23" s="24" t="s">
        <v>11</v>
      </c>
      <c r="C23" s="25">
        <v>3853.9567560129171</v>
      </c>
      <c r="D23" s="25">
        <v>3250.6209931319609</v>
      </c>
      <c r="E23" s="25">
        <v>3733.0837375458518</v>
      </c>
      <c r="F23" s="25">
        <v>3322.4608378180492</v>
      </c>
      <c r="G23" s="25">
        <v>0</v>
      </c>
      <c r="H23" s="25">
        <v>3369.2069642960751</v>
      </c>
      <c r="I23" s="25">
        <v>15.234989543777679</v>
      </c>
      <c r="J23" s="25">
        <v>3584.112849713465</v>
      </c>
      <c r="K23" s="66"/>
      <c r="L23" s="66"/>
      <c r="M23" s="66"/>
    </row>
    <row r="24" spans="1:15">
      <c r="A24" s="76"/>
      <c r="B24" s="24" t="s">
        <v>12</v>
      </c>
      <c r="C24" s="25">
        <v>260.5868641541548</v>
      </c>
      <c r="D24" s="25">
        <v>863.92264947291255</v>
      </c>
      <c r="E24" s="25">
        <v>381.45990332195771</v>
      </c>
      <c r="F24" s="25">
        <v>792.08277723508013</v>
      </c>
      <c r="G24" s="25">
        <v>4114.5436723615694</v>
      </c>
      <c r="H24" s="25">
        <v>745.33664052872371</v>
      </c>
      <c r="I24" s="25">
        <v>4099.3085879559458</v>
      </c>
      <c r="J24" s="25">
        <v>530.43078750021027</v>
      </c>
      <c r="K24" s="66"/>
      <c r="L24" s="66"/>
      <c r="M24" s="66"/>
    </row>
    <row r="25" spans="1:15">
      <c r="A25" s="77"/>
      <c r="B25" s="28" t="s">
        <v>13</v>
      </c>
      <c r="C25" s="27">
        <v>0.93666688502780437</v>
      </c>
      <c r="D25" s="27">
        <v>0.79003196356279937</v>
      </c>
      <c r="E25" s="27">
        <v>0.90728986331968942</v>
      </c>
      <c r="F25" s="27">
        <v>0.80749194774914246</v>
      </c>
      <c r="G25" s="70">
        <v>0</v>
      </c>
      <c r="H25" s="27">
        <v>0.81885314335842085</v>
      </c>
      <c r="I25" s="71">
        <v>3.7027167793506521E-3</v>
      </c>
      <c r="J25" s="27">
        <v>0.87108393195717515</v>
      </c>
      <c r="K25" s="78" t="s">
        <v>18</v>
      </c>
      <c r="L25" s="79"/>
      <c r="M25" s="79"/>
      <c r="N25" s="79"/>
      <c r="O25" s="79"/>
    </row>
    <row r="26" spans="1:15">
      <c r="A26" s="75" t="s">
        <v>21</v>
      </c>
      <c r="B26" s="24" t="s">
        <v>10</v>
      </c>
      <c r="C26" s="25">
        <v>3143.5331146118669</v>
      </c>
      <c r="D26" s="25">
        <v>3143.5331126353371</v>
      </c>
      <c r="E26" s="25">
        <v>3143.5331170846339</v>
      </c>
      <c r="F26" s="25">
        <v>3143.533116872351</v>
      </c>
      <c r="G26" s="25">
        <v>3143.5331153167258</v>
      </c>
      <c r="H26" s="25">
        <v>3143.5331142130822</v>
      </c>
      <c r="I26" s="25">
        <v>3143.5331153501602</v>
      </c>
      <c r="J26" s="25">
        <v>3143.533115827971</v>
      </c>
      <c r="K26" s="66"/>
      <c r="L26" s="66"/>
      <c r="M26" s="66"/>
    </row>
    <row r="27" spans="1:15">
      <c r="A27" s="76"/>
      <c r="B27" s="24" t="s">
        <v>11</v>
      </c>
      <c r="C27" s="25">
        <v>3143.5331146118669</v>
      </c>
      <c r="D27" s="25">
        <v>2881.7828514494058</v>
      </c>
      <c r="E27" s="25">
        <v>3055.3768491904279</v>
      </c>
      <c r="F27" s="25">
        <v>2892.105226648122</v>
      </c>
      <c r="G27" s="25">
        <v>0</v>
      </c>
      <c r="H27" s="25">
        <v>2893.7406934942342</v>
      </c>
      <c r="I27" s="25">
        <v>0.6336067910703328</v>
      </c>
      <c r="J27" s="25">
        <v>2920.4859642014212</v>
      </c>
      <c r="K27" s="66"/>
      <c r="L27" s="66"/>
      <c r="M27" s="66"/>
    </row>
    <row r="28" spans="1:15">
      <c r="A28" s="76"/>
      <c r="B28" s="24" t="s">
        <v>12</v>
      </c>
      <c r="C28" s="25">
        <v>0</v>
      </c>
      <c r="D28" s="25">
        <v>261.75026118593081</v>
      </c>
      <c r="E28" s="25">
        <v>88.156267894206337</v>
      </c>
      <c r="F28" s="25">
        <v>251.4278902242294</v>
      </c>
      <c r="G28" s="25">
        <v>3143.5331153167258</v>
      </c>
      <c r="H28" s="25">
        <v>249.79242071884789</v>
      </c>
      <c r="I28" s="25">
        <v>3142.89950855909</v>
      </c>
      <c r="J28" s="25">
        <v>223.04715162654969</v>
      </c>
      <c r="K28" s="66"/>
      <c r="L28" s="66"/>
      <c r="M28" s="66"/>
    </row>
    <row r="29" spans="1:15">
      <c r="A29" s="77"/>
      <c r="B29" s="26" t="s">
        <v>13</v>
      </c>
      <c r="C29" s="27">
        <v>1</v>
      </c>
      <c r="D29" s="27">
        <v>0.91673373500223887</v>
      </c>
      <c r="E29" s="27">
        <v>0.97195631011008277</v>
      </c>
      <c r="F29" s="27">
        <v>0.92001741961147621</v>
      </c>
      <c r="G29" s="27">
        <v>0</v>
      </c>
      <c r="H29" s="27">
        <v>0.92053768430513949</v>
      </c>
      <c r="I29" s="71">
        <v>2.015588090917105E-4</v>
      </c>
      <c r="J29" s="27">
        <v>0.92904571276711312</v>
      </c>
      <c r="K29" s="69" t="s">
        <v>22</v>
      </c>
      <c r="L29" s="67"/>
      <c r="M29" s="67"/>
    </row>
    <row r="30" spans="1:15">
      <c r="A30" s="75" t="s">
        <v>23</v>
      </c>
      <c r="B30" s="24" t="s">
        <v>10</v>
      </c>
      <c r="C30" s="72">
        <v>6010.2400468143142</v>
      </c>
      <c r="D30" s="25">
        <v>6010.2400338858006</v>
      </c>
      <c r="E30" s="25">
        <v>6010.2400451079093</v>
      </c>
      <c r="F30" s="25">
        <v>6010.2400447365744</v>
      </c>
      <c r="G30" s="25">
        <v>6010.240054341406</v>
      </c>
      <c r="H30" s="25">
        <v>6010.2400449054949</v>
      </c>
      <c r="I30" s="25">
        <v>6010.2400368778208</v>
      </c>
      <c r="J30" s="25">
        <v>6010.2400316351159</v>
      </c>
      <c r="K30" s="66"/>
      <c r="L30" s="66"/>
      <c r="M30" s="66"/>
    </row>
    <row r="31" spans="1:15">
      <c r="A31" s="76"/>
      <c r="B31" s="24" t="s">
        <v>11</v>
      </c>
      <c r="C31" s="25">
        <v>5603.5033117320882</v>
      </c>
      <c r="D31" s="25">
        <v>4525.3298483263943</v>
      </c>
      <c r="E31" s="25">
        <v>5501.8430928485704</v>
      </c>
      <c r="F31" s="25">
        <v>4747.69571175496</v>
      </c>
      <c r="G31" s="25">
        <v>0.68871685257951443</v>
      </c>
      <c r="H31" s="25">
        <v>5025.678138392791</v>
      </c>
      <c r="I31" s="25">
        <v>5331.7007229077344</v>
      </c>
      <c r="J31" s="25">
        <v>5358.7370454484362</v>
      </c>
      <c r="K31" s="66"/>
      <c r="L31" s="66"/>
      <c r="M31" s="66"/>
    </row>
    <row r="32" spans="1:15">
      <c r="A32" s="76"/>
      <c r="B32" s="24" t="s">
        <v>12</v>
      </c>
      <c r="C32" s="25">
        <v>406.73673508222618</v>
      </c>
      <c r="D32" s="25">
        <v>1484.910185559407</v>
      </c>
      <c r="E32" s="25">
        <v>508.3969522593398</v>
      </c>
      <c r="F32" s="25">
        <v>1262.544332981613</v>
      </c>
      <c r="G32" s="25">
        <v>6009.5513374888269</v>
      </c>
      <c r="H32" s="25">
        <v>984.56190651270356</v>
      </c>
      <c r="I32" s="25">
        <v>678.53931397008694</v>
      </c>
      <c r="J32" s="25">
        <v>651.50298618667978</v>
      </c>
      <c r="K32" s="66"/>
      <c r="L32" s="66"/>
      <c r="M32" s="66"/>
    </row>
    <row r="33" spans="1:15">
      <c r="A33" s="77"/>
      <c r="B33" s="26" t="s">
        <v>13</v>
      </c>
      <c r="C33" s="27">
        <v>0.93232604157003451</v>
      </c>
      <c r="D33" s="27">
        <v>0.75293662529491889</v>
      </c>
      <c r="E33" s="27">
        <v>0.91541153956518684</v>
      </c>
      <c r="F33" s="27">
        <v>0.78993445792780304</v>
      </c>
      <c r="G33" s="70">
        <v>1.1459057314724561E-4</v>
      </c>
      <c r="H33" s="27">
        <v>0.83618592615992837</v>
      </c>
      <c r="I33" s="27">
        <v>0.88710279293228156</v>
      </c>
      <c r="J33" s="71">
        <v>0.89160117020993002</v>
      </c>
      <c r="K33" s="69" t="s">
        <v>24</v>
      </c>
      <c r="L33" s="67"/>
      <c r="M33" s="67"/>
    </row>
    <row r="34" spans="1:15">
      <c r="A34" s="75" t="s">
        <v>25</v>
      </c>
      <c r="B34" s="24" t="s">
        <v>10</v>
      </c>
      <c r="C34" s="72">
        <v>328.89516021531438</v>
      </c>
      <c r="D34" s="25">
        <v>328.89516038814872</v>
      </c>
      <c r="E34" s="25">
        <v>328.89516114104288</v>
      </c>
      <c r="F34" s="25">
        <v>328.89516087907572</v>
      </c>
      <c r="G34" s="25">
        <v>328.89516015001692</v>
      </c>
      <c r="H34" s="25">
        <v>328.89516012683862</v>
      </c>
      <c r="I34" s="25">
        <v>328.89516034999019</v>
      </c>
      <c r="J34" s="25">
        <v>328.89516127701432</v>
      </c>
      <c r="K34" s="66"/>
      <c r="L34" s="66"/>
      <c r="M34" s="66"/>
    </row>
    <row r="35" spans="1:15">
      <c r="A35" s="76"/>
      <c r="B35" s="24" t="s">
        <v>11</v>
      </c>
      <c r="C35" s="25">
        <v>325.98845370551209</v>
      </c>
      <c r="D35" s="25">
        <v>299.2912182931284</v>
      </c>
      <c r="E35" s="25">
        <v>312.63049935998782</v>
      </c>
      <c r="F35" s="25">
        <v>292.83141033041238</v>
      </c>
      <c r="G35" s="25">
        <v>0</v>
      </c>
      <c r="H35" s="25">
        <v>303.91263019733219</v>
      </c>
      <c r="I35" s="25">
        <v>6.0385601341742161</v>
      </c>
      <c r="J35" s="25">
        <v>319.30892824036601</v>
      </c>
      <c r="K35" s="66"/>
      <c r="L35" s="66"/>
      <c r="M35" s="66"/>
    </row>
    <row r="36" spans="1:15">
      <c r="A36" s="76"/>
      <c r="B36" s="24" t="s">
        <v>12</v>
      </c>
      <c r="C36" s="25">
        <v>2.9067065098023148</v>
      </c>
      <c r="D36" s="25">
        <v>29.603942095020329</v>
      </c>
      <c r="E36" s="25">
        <v>16.264661781055139</v>
      </c>
      <c r="F36" s="25">
        <v>36.063750548663222</v>
      </c>
      <c r="G36" s="25">
        <v>328.89516015001692</v>
      </c>
      <c r="H36" s="25">
        <v>24.98252992950637</v>
      </c>
      <c r="I36" s="25">
        <v>322.85660021581612</v>
      </c>
      <c r="J36" s="25">
        <v>9.5862330366483306</v>
      </c>
      <c r="K36" s="66"/>
      <c r="L36" s="66"/>
      <c r="M36" s="66"/>
    </row>
    <row r="37" spans="1:15">
      <c r="A37" s="77"/>
      <c r="B37" s="26" t="s">
        <v>13</v>
      </c>
      <c r="C37" s="27">
        <v>0.99116220953844569</v>
      </c>
      <c r="D37" s="27">
        <v>0.90998973028340413</v>
      </c>
      <c r="E37" s="27">
        <v>0.95054757958545888</v>
      </c>
      <c r="F37" s="27">
        <v>0.89034879548768209</v>
      </c>
      <c r="G37" s="70">
        <v>0</v>
      </c>
      <c r="H37" s="27">
        <v>0.92404105332571074</v>
      </c>
      <c r="I37" s="71">
        <v>1.836013679176169E-2</v>
      </c>
      <c r="J37" s="27">
        <v>0.97085322569226173</v>
      </c>
      <c r="K37" s="69" t="s">
        <v>26</v>
      </c>
      <c r="L37" s="67"/>
      <c r="M37" s="67"/>
    </row>
    <row r="38" spans="1:15">
      <c r="A38" s="75" t="s">
        <v>27</v>
      </c>
      <c r="B38" s="24" t="s">
        <v>10</v>
      </c>
      <c r="C38" s="25">
        <v>21906.908216660169</v>
      </c>
      <c r="D38" s="25">
        <v>21906.908216899112</v>
      </c>
      <c r="E38" s="25">
        <v>21906.908173221331</v>
      </c>
      <c r="F38" s="25">
        <v>21906.908205368039</v>
      </c>
      <c r="G38" s="25">
        <v>21906.90819473028</v>
      </c>
      <c r="H38" s="25">
        <v>21906.908218506011</v>
      </c>
      <c r="I38" s="25">
        <v>21906.908180764469</v>
      </c>
      <c r="J38" s="25">
        <v>21906.908190564569</v>
      </c>
      <c r="K38" s="66"/>
      <c r="L38" s="66"/>
      <c r="M38" s="66"/>
    </row>
    <row r="39" spans="1:15">
      <c r="A39" s="76"/>
      <c r="B39" s="24" t="s">
        <v>11</v>
      </c>
      <c r="C39" s="25">
        <v>21092.565815737031</v>
      </c>
      <c r="D39" s="25">
        <v>18975.293841353359</v>
      </c>
      <c r="E39" s="25">
        <v>20588.258796228361</v>
      </c>
      <c r="F39" s="25">
        <v>19152.562913840618</v>
      </c>
      <c r="G39" s="25">
        <v>21.174462143190571</v>
      </c>
      <c r="H39" s="25">
        <v>19289.216172124208</v>
      </c>
      <c r="I39" s="25">
        <v>40.31288059423499</v>
      </c>
      <c r="J39" s="25">
        <v>19285.844395162119</v>
      </c>
      <c r="K39" s="66"/>
      <c r="L39" s="66"/>
      <c r="M39" s="66"/>
    </row>
    <row r="40" spans="1:15">
      <c r="A40" s="76"/>
      <c r="B40" s="24" t="s">
        <v>12</v>
      </c>
      <c r="C40" s="25">
        <v>814.34240092314747</v>
      </c>
      <c r="D40" s="25">
        <v>2931.614375545751</v>
      </c>
      <c r="E40" s="25">
        <v>1318.649376992968</v>
      </c>
      <c r="F40" s="25">
        <v>2754.3452915274229</v>
      </c>
      <c r="G40" s="25">
        <v>21885.73373258709</v>
      </c>
      <c r="H40" s="25">
        <v>2617.6920463817969</v>
      </c>
      <c r="I40" s="25">
        <v>21866.595300170229</v>
      </c>
      <c r="J40" s="25">
        <v>2621.063795402451</v>
      </c>
      <c r="K40" s="66"/>
      <c r="L40" s="66"/>
      <c r="M40" s="66"/>
    </row>
    <row r="41" spans="1:15">
      <c r="A41" s="77"/>
      <c r="B41" s="26" t="s">
        <v>13</v>
      </c>
      <c r="C41" s="27">
        <v>0.96282714142638171</v>
      </c>
      <c r="D41" s="27">
        <v>0.86617854301848562</v>
      </c>
      <c r="E41" s="27">
        <v>0.93980668716159288</v>
      </c>
      <c r="F41" s="27">
        <v>0.87427046912751938</v>
      </c>
      <c r="G41" s="70">
        <v>9.6656552147710646E-4</v>
      </c>
      <c r="H41" s="27">
        <v>0.88050837570175755</v>
      </c>
      <c r="I41" s="71">
        <v>1.840190329990611E-3</v>
      </c>
      <c r="J41" s="27">
        <v>0.88035446295742648</v>
      </c>
      <c r="K41" s="78" t="s">
        <v>28</v>
      </c>
      <c r="L41" s="79"/>
      <c r="M41" s="79"/>
      <c r="N41" s="79"/>
      <c r="O41" s="79"/>
    </row>
    <row r="42" spans="1:15">
      <c r="A42" s="75" t="s">
        <v>29</v>
      </c>
      <c r="B42" s="24" t="s">
        <v>10</v>
      </c>
      <c r="C42" s="25">
        <v>1792.7816797206649</v>
      </c>
      <c r="D42" s="25">
        <v>1792.781677787091</v>
      </c>
      <c r="E42" s="25">
        <v>1792.7816894041789</v>
      </c>
      <c r="F42" s="25">
        <v>1792.781683606999</v>
      </c>
      <c r="G42" s="25">
        <v>1792.781677757393</v>
      </c>
      <c r="H42" s="25">
        <v>1792.7816737583571</v>
      </c>
      <c r="I42" s="25">
        <v>1792.781682064171</v>
      </c>
      <c r="J42" s="25">
        <v>1792.781680678276</v>
      </c>
      <c r="K42" s="66"/>
      <c r="L42" s="66"/>
      <c r="M42" s="66"/>
    </row>
    <row r="43" spans="1:15">
      <c r="A43" s="76"/>
      <c r="B43" s="24" t="s">
        <v>11</v>
      </c>
      <c r="C43" s="25">
        <v>1608.1351461880761</v>
      </c>
      <c r="D43" s="25">
        <v>1157.6068263690461</v>
      </c>
      <c r="E43" s="25">
        <v>1655.59171679156</v>
      </c>
      <c r="F43" s="25">
        <v>936.47106598802748</v>
      </c>
      <c r="G43" s="25">
        <v>727.25889118856787</v>
      </c>
      <c r="H43" s="25">
        <v>1240.221070564194</v>
      </c>
      <c r="I43" s="25">
        <v>776.67502197108104</v>
      </c>
      <c r="J43" s="25">
        <v>1196.0402196118159</v>
      </c>
      <c r="K43" s="66"/>
      <c r="L43" s="66"/>
      <c r="M43" s="66"/>
    </row>
    <row r="44" spans="1:15">
      <c r="A44" s="76"/>
      <c r="B44" s="24" t="s">
        <v>12</v>
      </c>
      <c r="C44" s="25">
        <v>184.6465335325889</v>
      </c>
      <c r="D44" s="25">
        <v>635.17485141804548</v>
      </c>
      <c r="E44" s="25">
        <v>137.1899726126189</v>
      </c>
      <c r="F44" s="25">
        <v>856.31061761897183</v>
      </c>
      <c r="G44" s="25">
        <v>1065.522786568825</v>
      </c>
      <c r="H44" s="25">
        <v>552.56060319416258</v>
      </c>
      <c r="I44" s="25">
        <v>1016.10666009309</v>
      </c>
      <c r="J44" s="25">
        <v>596.74146106645946</v>
      </c>
      <c r="K44" s="66"/>
      <c r="L44" s="66"/>
      <c r="M44" s="66"/>
    </row>
    <row r="45" spans="1:15">
      <c r="A45" s="77"/>
      <c r="B45" s="26" t="s">
        <v>13</v>
      </c>
      <c r="C45" s="27">
        <v>0.89700556647736451</v>
      </c>
      <c r="D45" s="27">
        <v>0.64570429334035273</v>
      </c>
      <c r="E45" s="71">
        <v>0.92347647601297556</v>
      </c>
      <c r="F45" s="27">
        <v>0.52235644448569341</v>
      </c>
      <c r="G45" s="27">
        <v>0.40565948448240641</v>
      </c>
      <c r="H45" s="27">
        <v>0.69178589268163149</v>
      </c>
      <c r="I45" s="27">
        <v>0.4332234257753203</v>
      </c>
      <c r="J45" s="27">
        <v>0.66714214703449548</v>
      </c>
      <c r="K45" s="69"/>
      <c r="L45" s="67"/>
      <c r="M45" s="67"/>
    </row>
    <row r="46" spans="1:15">
      <c r="A46" s="75" t="s">
        <v>30</v>
      </c>
      <c r="B46" s="24" t="s">
        <v>10</v>
      </c>
      <c r="C46" s="25">
        <v>350.62446251520652</v>
      </c>
      <c r="D46" s="25">
        <v>350.62446114430242</v>
      </c>
      <c r="E46" s="25">
        <v>350.62446228658291</v>
      </c>
      <c r="F46" s="25">
        <v>350.62446140142629</v>
      </c>
      <c r="G46" s="25">
        <v>350.62446162028323</v>
      </c>
      <c r="H46" s="25">
        <v>350.62446111196539</v>
      </c>
      <c r="I46" s="25">
        <v>350.62446177269243</v>
      </c>
      <c r="J46" s="25">
        <v>350.62446231478111</v>
      </c>
    </row>
    <row r="47" spans="1:15">
      <c r="A47" s="76"/>
      <c r="B47" s="24" t="s">
        <v>11</v>
      </c>
      <c r="C47" s="25">
        <v>350.34308544157369</v>
      </c>
      <c r="D47" s="25">
        <v>292.40466767527658</v>
      </c>
      <c r="E47" s="25">
        <v>324.45890550597971</v>
      </c>
      <c r="F47" s="25">
        <v>286.39920904252148</v>
      </c>
      <c r="G47" s="25">
        <v>0</v>
      </c>
      <c r="H47" s="25">
        <v>9.2536033189994455</v>
      </c>
      <c r="I47" s="25">
        <v>0.3151405691330913</v>
      </c>
      <c r="J47" s="25">
        <v>1.751316745388243</v>
      </c>
    </row>
    <row r="48" spans="1:15">
      <c r="A48" s="76"/>
      <c r="B48" s="24" t="s">
        <v>12</v>
      </c>
      <c r="C48" s="25">
        <v>0.28137707363276832</v>
      </c>
      <c r="D48" s="25">
        <v>58.219793469025852</v>
      </c>
      <c r="E48" s="25">
        <v>26.165556780603151</v>
      </c>
      <c r="F48" s="25">
        <v>64.225252358904839</v>
      </c>
      <c r="G48" s="25">
        <v>350.62446162028323</v>
      </c>
      <c r="H48" s="25">
        <v>341.37085779296592</v>
      </c>
      <c r="I48" s="25">
        <v>350.30932120355931</v>
      </c>
      <c r="J48" s="25">
        <v>348.87314556939288</v>
      </c>
    </row>
    <row r="49" spans="1:15">
      <c r="A49" s="77"/>
      <c r="B49" s="26" t="s">
        <v>13</v>
      </c>
      <c r="C49" s="27">
        <v>0.99919749731204066</v>
      </c>
      <c r="D49" s="27">
        <v>0.83395398803888643</v>
      </c>
      <c r="E49" s="27">
        <v>0.92537441167120638</v>
      </c>
      <c r="F49" s="27">
        <v>0.81682609335868905</v>
      </c>
      <c r="G49" s="27">
        <v>0</v>
      </c>
      <c r="H49" s="27">
        <v>2.6391779083674599E-2</v>
      </c>
      <c r="I49" s="27">
        <v>8.987980118095552E-4</v>
      </c>
      <c r="J49" s="27">
        <v>4.9948504272242086E-3</v>
      </c>
    </row>
    <row r="50" spans="1:15">
      <c r="A50" s="75" t="s">
        <v>31</v>
      </c>
      <c r="B50" s="24" t="s">
        <v>10</v>
      </c>
      <c r="C50" s="25">
        <v>2419.5660920563</v>
      </c>
      <c r="D50" s="25">
        <v>2419.566094280995</v>
      </c>
      <c r="E50" s="25">
        <v>2419.566088371208</v>
      </c>
      <c r="F50" s="25">
        <v>2419.5660882016032</v>
      </c>
      <c r="G50" s="25">
        <v>2419.566093104379</v>
      </c>
      <c r="H50" s="25">
        <v>2419.5660927462768</v>
      </c>
      <c r="I50" s="25">
        <v>2419.5660913180959</v>
      </c>
      <c r="J50" s="25">
        <v>2419.5660923887899</v>
      </c>
    </row>
    <row r="51" spans="1:15">
      <c r="A51" s="76"/>
      <c r="B51" s="24" t="s">
        <v>11</v>
      </c>
      <c r="C51" s="25">
        <v>2214.2268752170039</v>
      </c>
      <c r="D51" s="25">
        <v>1985.530319356222</v>
      </c>
      <c r="E51" s="25">
        <v>2085.4672213329441</v>
      </c>
      <c r="F51" s="25">
        <v>2012.025651967165</v>
      </c>
      <c r="G51" s="25">
        <v>0</v>
      </c>
      <c r="H51" s="25">
        <v>2019.6258571365411</v>
      </c>
      <c r="I51" s="25">
        <v>8.3801327712778537</v>
      </c>
      <c r="J51" s="25">
        <v>1917.0063088237309</v>
      </c>
    </row>
    <row r="52" spans="1:15">
      <c r="A52" s="76"/>
      <c r="B52" s="24" t="s">
        <v>12</v>
      </c>
      <c r="C52" s="25">
        <v>205.3392168392962</v>
      </c>
      <c r="D52" s="25">
        <v>434.03577492477268</v>
      </c>
      <c r="E52" s="25">
        <v>334.09886703826447</v>
      </c>
      <c r="F52" s="25">
        <v>407.54043623443829</v>
      </c>
      <c r="G52" s="25">
        <v>2419.566093104379</v>
      </c>
      <c r="H52" s="25">
        <v>399.94023560973631</v>
      </c>
      <c r="I52" s="25">
        <v>2411.1859585468192</v>
      </c>
      <c r="J52" s="25">
        <v>502.55978356505892</v>
      </c>
    </row>
    <row r="53" spans="1:15">
      <c r="A53" s="77"/>
      <c r="B53" s="26" t="s">
        <v>13</v>
      </c>
      <c r="C53" s="27">
        <v>0.91513386738496327</v>
      </c>
      <c r="D53" s="27">
        <v>0.82061421014673619</v>
      </c>
      <c r="E53" s="27">
        <v>0.86191785847719027</v>
      </c>
      <c r="F53" s="27">
        <v>0.83156466020014685</v>
      </c>
      <c r="G53" s="70">
        <v>0</v>
      </c>
      <c r="H53" s="27">
        <v>0.83470580249544135</v>
      </c>
      <c r="I53" s="71">
        <v>3.4634857883599469E-3</v>
      </c>
      <c r="J53" s="27">
        <v>0.79229342602131958</v>
      </c>
      <c r="K53" s="78" t="s">
        <v>28</v>
      </c>
      <c r="L53" s="79"/>
      <c r="M53" s="79"/>
      <c r="N53" s="79"/>
      <c r="O53" s="79"/>
    </row>
    <row r="54" spans="1:15">
      <c r="A54" s="75" t="s">
        <v>32</v>
      </c>
      <c r="B54" s="24" t="s">
        <v>10</v>
      </c>
      <c r="C54" s="25">
        <v>1638.3736826517411</v>
      </c>
      <c r="D54" s="25">
        <v>1638.3736847095049</v>
      </c>
      <c r="E54" s="25">
        <v>1638.373684927471</v>
      </c>
      <c r="F54" s="25">
        <v>1638.37368221723</v>
      </c>
      <c r="G54" s="25">
        <v>1638.3736848515159</v>
      </c>
      <c r="H54" s="25">
        <v>1638.373683410224</v>
      </c>
      <c r="I54" s="25">
        <v>1638.373684772168</v>
      </c>
      <c r="J54" s="25">
        <v>1638.373701911253</v>
      </c>
    </row>
    <row r="55" spans="1:15">
      <c r="A55" s="76"/>
      <c r="B55" s="24" t="s">
        <v>11</v>
      </c>
      <c r="C55" s="25">
        <v>1427.632840471704</v>
      </c>
      <c r="D55" s="25">
        <v>0</v>
      </c>
      <c r="E55" s="25">
        <v>3.781388491153868</v>
      </c>
      <c r="F55" s="25">
        <v>492.45904102276262</v>
      </c>
      <c r="G55" s="25">
        <v>0</v>
      </c>
      <c r="H55" s="25">
        <v>547.54619477612869</v>
      </c>
      <c r="I55" s="25">
        <v>0</v>
      </c>
      <c r="J55" s="25">
        <v>501.88075662543088</v>
      </c>
    </row>
    <row r="56" spans="1:15">
      <c r="A56" s="76"/>
      <c r="B56" s="24" t="s">
        <v>12</v>
      </c>
      <c r="C56" s="25">
        <v>210.74084218003739</v>
      </c>
      <c r="D56" s="25">
        <v>1638.3736847095049</v>
      </c>
      <c r="E56" s="25">
        <v>1634.5922964363169</v>
      </c>
      <c r="F56" s="25">
        <v>1145.914641194468</v>
      </c>
      <c r="G56" s="25">
        <v>1638.3736848515159</v>
      </c>
      <c r="H56" s="25">
        <v>1090.827488634096</v>
      </c>
      <c r="I56" s="25">
        <v>1638.373684772168</v>
      </c>
      <c r="J56" s="25">
        <v>1136.4929452858221</v>
      </c>
    </row>
    <row r="57" spans="1:15">
      <c r="A57" s="77"/>
      <c r="B57" s="26" t="s">
        <v>13</v>
      </c>
      <c r="C57" s="27">
        <v>0.87137193156145609</v>
      </c>
      <c r="D57" s="27">
        <v>0</v>
      </c>
      <c r="E57" s="27">
        <v>2.308013444027738E-3</v>
      </c>
      <c r="F57" s="27">
        <v>0.30057797336948922</v>
      </c>
      <c r="G57" s="70">
        <v>0</v>
      </c>
      <c r="H57" s="27">
        <v>0.33420104358392039</v>
      </c>
      <c r="I57" s="71">
        <v>0</v>
      </c>
      <c r="J57" s="27">
        <v>0.30632862090007879</v>
      </c>
      <c r="K57" s="78" t="s">
        <v>28</v>
      </c>
      <c r="L57" s="79"/>
      <c r="M57" s="79"/>
      <c r="N57" s="79"/>
      <c r="O57" s="79"/>
    </row>
    <row r="58" spans="1:15">
      <c r="A58" s="75" t="s">
        <v>33</v>
      </c>
      <c r="B58" s="24" t="s">
        <v>10</v>
      </c>
      <c r="C58" s="25">
        <v>2471.5672505687799</v>
      </c>
      <c r="D58" s="25">
        <v>2471.5672462194252</v>
      </c>
      <c r="E58" s="25">
        <v>2471.5672453707361</v>
      </c>
      <c r="F58" s="25">
        <v>2471.5672452972772</v>
      </c>
      <c r="G58" s="25">
        <v>2471.5672455447479</v>
      </c>
      <c r="H58" s="25">
        <v>2471.5672456348179</v>
      </c>
      <c r="I58" s="25">
        <v>2471.5672471507801</v>
      </c>
      <c r="J58" s="25">
        <v>2471.5672473616391</v>
      </c>
    </row>
    <row r="59" spans="1:15">
      <c r="A59" s="76"/>
      <c r="B59" s="24" t="s">
        <v>11</v>
      </c>
      <c r="C59" s="25">
        <v>1346.753453300209</v>
      </c>
      <c r="D59" s="25">
        <v>8.4894599595248703</v>
      </c>
      <c r="E59" s="25">
        <v>49.564435341305213</v>
      </c>
      <c r="F59" s="25">
        <v>1015.093108934713</v>
      </c>
      <c r="G59" s="25">
        <v>0.66507928346218725</v>
      </c>
      <c r="H59" s="25">
        <v>1101.351427037238</v>
      </c>
      <c r="I59" s="25">
        <v>0.12737343220616279</v>
      </c>
      <c r="J59" s="25">
        <v>881.2368104812798</v>
      </c>
    </row>
    <row r="60" spans="1:15">
      <c r="A60" s="76"/>
      <c r="B60" s="24" t="s">
        <v>12</v>
      </c>
      <c r="C60" s="25">
        <v>1124.8137972685699</v>
      </c>
      <c r="D60" s="25">
        <v>2463.0777862599002</v>
      </c>
      <c r="E60" s="25">
        <v>2422.0028100294312</v>
      </c>
      <c r="F60" s="25">
        <v>1456.474136362564</v>
      </c>
      <c r="G60" s="25">
        <v>2470.9021662612859</v>
      </c>
      <c r="H60" s="25">
        <v>1370.21581859758</v>
      </c>
      <c r="I60" s="25">
        <v>2471.4398737185729</v>
      </c>
      <c r="J60" s="25">
        <v>1590.330436880359</v>
      </c>
    </row>
    <row r="61" spans="1:15">
      <c r="A61" s="77"/>
      <c r="B61" s="26" t="s">
        <v>13</v>
      </c>
      <c r="C61" s="27">
        <v>0.54489856708947815</v>
      </c>
      <c r="D61" s="27">
        <v>3.4348488686725292E-3</v>
      </c>
      <c r="E61" s="27">
        <v>2.0053848599158999E-2</v>
      </c>
      <c r="F61" s="27">
        <v>0.41070827057858128</v>
      </c>
      <c r="G61" s="27">
        <v>2.6909212551714319E-4</v>
      </c>
      <c r="H61" s="27">
        <v>0.44560852187307498</v>
      </c>
      <c r="I61" s="71">
        <v>5.1535491236582282E-5</v>
      </c>
      <c r="J61" s="27">
        <v>0.35654980111181961</v>
      </c>
      <c r="K61" s="78" t="s">
        <v>34</v>
      </c>
      <c r="L61" s="79"/>
      <c r="M61" s="79"/>
      <c r="N61" s="79"/>
      <c r="O61" s="79"/>
    </row>
    <row r="62" spans="1:15">
      <c r="A62" s="75" t="s">
        <v>35</v>
      </c>
      <c r="B62" s="24" t="s">
        <v>10</v>
      </c>
      <c r="C62" s="25">
        <v>25.160322919764891</v>
      </c>
      <c r="D62" s="25">
        <v>25.160322805400821</v>
      </c>
      <c r="E62" s="25">
        <v>25.160322366522351</v>
      </c>
      <c r="F62" s="25">
        <v>25.16032237329965</v>
      </c>
      <c r="G62" s="25">
        <v>25.16032253107247</v>
      </c>
      <c r="H62" s="25">
        <v>25.160322841420118</v>
      </c>
      <c r="I62" s="25">
        <v>25.16032253107247</v>
      </c>
      <c r="J62" s="25">
        <v>25.160323184619639</v>
      </c>
    </row>
    <row r="63" spans="1:15">
      <c r="A63" s="76"/>
      <c r="B63" s="24" t="s">
        <v>11</v>
      </c>
      <c r="C63" s="25">
        <v>21.955321324365421</v>
      </c>
      <c r="D63" s="25">
        <v>1.0519490482230389</v>
      </c>
      <c r="E63" s="25">
        <v>1.667291450489466</v>
      </c>
      <c r="F63" s="25">
        <v>21.29038167463667</v>
      </c>
      <c r="G63" s="25">
        <v>0</v>
      </c>
      <c r="H63" s="25">
        <v>23.76846813861399</v>
      </c>
      <c r="I63" s="25">
        <v>0</v>
      </c>
      <c r="J63" s="25">
        <v>17.46478333218116</v>
      </c>
    </row>
    <row r="64" spans="1:15">
      <c r="A64" s="76"/>
      <c r="B64" s="24" t="s">
        <v>12</v>
      </c>
      <c r="C64" s="25">
        <v>3.2050015953994668</v>
      </c>
      <c r="D64" s="25">
        <v>24.10837375717778</v>
      </c>
      <c r="E64" s="25">
        <v>23.49303091603289</v>
      </c>
      <c r="F64" s="25">
        <v>3.8699406986629752</v>
      </c>
      <c r="G64" s="25">
        <v>25.16032253107247</v>
      </c>
      <c r="H64" s="25">
        <v>1.391854702806135</v>
      </c>
      <c r="I64" s="25">
        <v>25.16032253107247</v>
      </c>
      <c r="J64" s="25">
        <v>7.6955398524384773</v>
      </c>
    </row>
    <row r="65" spans="1:15">
      <c r="A65" s="77"/>
      <c r="B65" s="26" t="s">
        <v>13</v>
      </c>
      <c r="C65" s="27">
        <v>0.8726168338291973</v>
      </c>
      <c r="D65" s="27">
        <v>4.1809839101000397E-2</v>
      </c>
      <c r="E65" s="27">
        <v>6.6266696674281061E-2</v>
      </c>
      <c r="F65" s="27">
        <v>0.84618874745540662</v>
      </c>
      <c r="G65" s="27">
        <v>0</v>
      </c>
      <c r="H65" s="27">
        <v>0.94468057061196375</v>
      </c>
      <c r="I65" s="71">
        <v>0</v>
      </c>
      <c r="J65" s="27">
        <v>0.69413986473978528</v>
      </c>
      <c r="K65" s="78" t="s">
        <v>34</v>
      </c>
      <c r="L65" s="79"/>
      <c r="M65" s="79"/>
      <c r="N65" s="79"/>
      <c r="O65" s="79"/>
    </row>
    <row r="66" spans="1:15">
      <c r="A66" s="75" t="s">
        <v>36</v>
      </c>
      <c r="B66" s="24" t="s">
        <v>10</v>
      </c>
      <c r="C66" s="72">
        <v>4.631149053222269</v>
      </c>
      <c r="D66" s="25">
        <v>4.6311487288608557</v>
      </c>
      <c r="E66" s="25">
        <v>4.6311486660725896</v>
      </c>
      <c r="F66" s="25">
        <v>4.6311490982964472</v>
      </c>
      <c r="G66" s="25">
        <v>4.6311487288608557</v>
      </c>
      <c r="H66" s="25">
        <v>4.6311483610294832</v>
      </c>
      <c r="I66" s="25">
        <v>4.6311490828902144</v>
      </c>
      <c r="J66" s="25">
        <v>4.6311489389441451</v>
      </c>
    </row>
    <row r="67" spans="1:15">
      <c r="A67" s="76"/>
      <c r="B67" s="24" t="s">
        <v>11</v>
      </c>
      <c r="C67" s="25">
        <v>0.19664023760936819</v>
      </c>
      <c r="D67" s="25">
        <v>1.5182039353586381E-3</v>
      </c>
      <c r="E67" s="25">
        <v>4.2943212512798902E-4</v>
      </c>
      <c r="F67" s="25">
        <v>8.1833343795592345E-2</v>
      </c>
      <c r="G67" s="25">
        <v>0</v>
      </c>
      <c r="H67" s="25">
        <v>0.1304362380504448</v>
      </c>
      <c r="I67" s="25">
        <v>0.17931168049462859</v>
      </c>
      <c r="J67" s="25">
        <v>0.18853366341686059</v>
      </c>
    </row>
    <row r="68" spans="1:15">
      <c r="A68" s="76"/>
      <c r="B68" s="24" t="s">
        <v>12</v>
      </c>
      <c r="C68" s="25">
        <v>4.4345088156129009</v>
      </c>
      <c r="D68" s="25">
        <v>4.6296305249254974</v>
      </c>
      <c r="E68" s="25">
        <v>4.6307192339474623</v>
      </c>
      <c r="F68" s="25">
        <v>4.5493157545008547</v>
      </c>
      <c r="G68" s="25">
        <v>4.6311487288608557</v>
      </c>
      <c r="H68" s="25">
        <v>4.5007121229790394</v>
      </c>
      <c r="I68" s="25">
        <v>4.4518374023955847</v>
      </c>
      <c r="J68" s="25">
        <v>4.4426152755272854</v>
      </c>
    </row>
    <row r="69" spans="1:15">
      <c r="A69" s="77"/>
      <c r="B69" s="26" t="s">
        <v>13</v>
      </c>
      <c r="C69" s="71">
        <v>4.2460356026016811E-2</v>
      </c>
      <c r="D69" s="27">
        <v>3.2782448248689202E-4</v>
      </c>
      <c r="E69" s="27">
        <v>9.2726914226263764E-5</v>
      </c>
      <c r="F69" s="71">
        <v>1.7670202806835671E-2</v>
      </c>
      <c r="G69" s="27">
        <v>0</v>
      </c>
      <c r="H69" s="27">
        <v>2.8164988007736692E-2</v>
      </c>
      <c r="I69" s="27">
        <v>3.8718615463513323E-2</v>
      </c>
      <c r="J69" s="27">
        <v>4.0709911493333313E-2</v>
      </c>
      <c r="K69" s="78" t="s">
        <v>37</v>
      </c>
      <c r="L69" s="79"/>
      <c r="M69" s="79"/>
      <c r="N69" s="79"/>
      <c r="O69" s="79"/>
    </row>
  </sheetData>
  <autoFilter ref="B1:F69" xr:uid="{0A81C690-5968-40EA-9542-AD00D72632C9}"/>
  <mergeCells count="28">
    <mergeCell ref="K69:O69"/>
    <mergeCell ref="K61:O61"/>
    <mergeCell ref="K65:O65"/>
    <mergeCell ref="K41:O41"/>
    <mergeCell ref="K53:O53"/>
    <mergeCell ref="K57:O57"/>
    <mergeCell ref="K5:O5"/>
    <mergeCell ref="K13:O13"/>
    <mergeCell ref="K17:O17"/>
    <mergeCell ref="K21:O21"/>
    <mergeCell ref="K25:O25"/>
    <mergeCell ref="A66:A69"/>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91" priority="40" operator="beginsWith" text="13">
      <formula>LEFT(A2,LEN("13"))="13"</formula>
    </cfRule>
    <cfRule type="beginsWith" dxfId="90" priority="41" operator="beginsWith" text="12">
      <formula>LEFT(A2,LEN("12"))="12"</formula>
    </cfRule>
    <cfRule type="beginsWith" dxfId="89" priority="42" operator="beginsWith" text="11">
      <formula>LEFT(A2,LEN("11"))="11"</formula>
    </cfRule>
    <cfRule type="beginsWith" dxfId="88" priority="43" operator="beginsWith" text="10">
      <formula>LEFT(A2,LEN("10"))="10"</formula>
    </cfRule>
    <cfRule type="beginsWith" dxfId="87" priority="44" operator="beginsWith" text="09">
      <formula>LEFT(A2,LEN("09"))="09"</formula>
    </cfRule>
    <cfRule type="beginsWith" dxfId="86" priority="45" operator="beginsWith" text="08">
      <formula>LEFT(A2,LEN("08"))="08"</formula>
    </cfRule>
    <cfRule type="beginsWith" dxfId="85" priority="46" operator="beginsWith" text="07">
      <formula>LEFT(A2,LEN("07"))="07"</formula>
    </cfRule>
    <cfRule type="beginsWith" dxfId="84" priority="47" operator="beginsWith" text="06">
      <formula>LEFT(A2,LEN("06"))="06"</formula>
    </cfRule>
    <cfRule type="beginsWith" dxfId="83" priority="48" operator="beginsWith" text="05">
      <formula>LEFT(A2,LEN("05"))="05"</formula>
    </cfRule>
    <cfRule type="beginsWith" dxfId="82" priority="49" operator="beginsWith" text="04">
      <formula>LEFT(A2,LEN("04"))="04"</formula>
    </cfRule>
    <cfRule type="beginsWith" dxfId="81" priority="50" operator="beginsWith" text="03">
      <formula>LEFT(A2,LEN("03"))="03"</formula>
    </cfRule>
    <cfRule type="beginsWith" dxfId="80" priority="51" operator="beginsWith" text="02">
      <formula>LEFT(A2,LEN("02"))="02"</formula>
    </cfRule>
    <cfRule type="beginsWith" dxfId="79" priority="52" operator="beginsWith" text="01">
      <formula>LEFT(A2,LEN("01"))="01"</formula>
    </cfRule>
  </conditionalFormatting>
  <conditionalFormatting sqref="A6 A10 A14 A18 A22 A26 A30">
    <cfRule type="beginsWith" dxfId="78" priority="27" operator="beginsWith" text="13">
      <formula>LEFT(A6,LEN("13"))="13"</formula>
    </cfRule>
    <cfRule type="beginsWith" dxfId="77" priority="28" operator="beginsWith" text="12">
      <formula>LEFT(A6,LEN("12"))="12"</formula>
    </cfRule>
    <cfRule type="beginsWith" dxfId="76" priority="29" operator="beginsWith" text="11">
      <formula>LEFT(A6,LEN("11"))="11"</formula>
    </cfRule>
    <cfRule type="beginsWith" dxfId="75" priority="30" operator="beginsWith" text="10">
      <formula>LEFT(A6,LEN("10"))="10"</formula>
    </cfRule>
    <cfRule type="beginsWith" dxfId="74" priority="31" operator="beginsWith" text="09">
      <formula>LEFT(A6,LEN("09"))="09"</formula>
    </cfRule>
    <cfRule type="beginsWith" dxfId="73" priority="32" operator="beginsWith" text="08">
      <formula>LEFT(A6,LEN("08"))="08"</formula>
    </cfRule>
    <cfRule type="beginsWith" dxfId="72" priority="33" operator="beginsWith" text="07">
      <formula>LEFT(A6,LEN("07"))="07"</formula>
    </cfRule>
    <cfRule type="beginsWith" dxfId="71" priority="34" operator="beginsWith" text="06">
      <formula>LEFT(A6,LEN("06"))="06"</formula>
    </cfRule>
    <cfRule type="beginsWith" dxfId="70" priority="35" operator="beginsWith" text="05">
      <formula>LEFT(A6,LEN("05"))="05"</formula>
    </cfRule>
    <cfRule type="beginsWith" dxfId="69" priority="36" operator="beginsWith" text="04">
      <formula>LEFT(A6,LEN("04"))="04"</formula>
    </cfRule>
    <cfRule type="beginsWith" dxfId="68" priority="37" operator="beginsWith" text="03">
      <formula>LEFT(A6,LEN("03"))="03"</formula>
    </cfRule>
    <cfRule type="beginsWith" dxfId="67" priority="38" operator="beginsWith" text="02">
      <formula>LEFT(A6,LEN("02"))="02"</formula>
    </cfRule>
    <cfRule type="beginsWith" dxfId="66" priority="39" operator="beginsWith" text="01">
      <formula>LEFT(A6,LEN("01"))="01"</formula>
    </cfRule>
  </conditionalFormatting>
  <conditionalFormatting sqref="A34 A38 A42">
    <cfRule type="beginsWith" dxfId="65" priority="14" operator="beginsWith" text="13">
      <formula>LEFT(A34,LEN("13"))="13"</formula>
    </cfRule>
    <cfRule type="beginsWith" dxfId="64" priority="15" operator="beginsWith" text="12">
      <formula>LEFT(A34,LEN("12"))="12"</formula>
    </cfRule>
    <cfRule type="beginsWith" dxfId="63" priority="16" operator="beginsWith" text="11">
      <formula>LEFT(A34,LEN("11"))="11"</formula>
    </cfRule>
    <cfRule type="beginsWith" dxfId="62" priority="17" operator="beginsWith" text="10">
      <formula>LEFT(A34,LEN("10"))="10"</formula>
    </cfRule>
    <cfRule type="beginsWith" dxfId="61" priority="18" operator="beginsWith" text="09">
      <formula>LEFT(A34,LEN("09"))="09"</formula>
    </cfRule>
    <cfRule type="beginsWith" dxfId="60" priority="19" operator="beginsWith" text="08">
      <formula>LEFT(A34,LEN("08"))="08"</formula>
    </cfRule>
    <cfRule type="beginsWith" dxfId="59" priority="20" operator="beginsWith" text="07">
      <formula>LEFT(A34,LEN("07"))="07"</formula>
    </cfRule>
    <cfRule type="beginsWith" dxfId="58" priority="21" operator="beginsWith" text="06">
      <formula>LEFT(A34,LEN("06"))="06"</formula>
    </cfRule>
    <cfRule type="beginsWith" dxfId="57" priority="22" operator="beginsWith" text="05">
      <formula>LEFT(A34,LEN("05"))="05"</formula>
    </cfRule>
    <cfRule type="beginsWith" dxfId="56" priority="23" operator="beginsWith" text="04">
      <formula>LEFT(A34,LEN("04"))="04"</formula>
    </cfRule>
    <cfRule type="beginsWith" dxfId="55" priority="24" operator="beginsWith" text="03">
      <formula>LEFT(A34,LEN("03"))="03"</formula>
    </cfRule>
    <cfRule type="beginsWith" dxfId="54" priority="25" operator="beginsWith" text="02">
      <formula>LEFT(A34,LEN("02"))="02"</formula>
    </cfRule>
    <cfRule type="beginsWith" dxfId="53" priority="26" operator="beginsWith" text="01">
      <formula>LEFT(A34,LEN("01"))="01"</formula>
    </cfRule>
  </conditionalFormatting>
  <conditionalFormatting sqref="A46 A50 A54 A58 A62 A66">
    <cfRule type="beginsWith" dxfId="52" priority="1" operator="beginsWith" text="13">
      <formula>LEFT(A46,LEN("13"))="13"</formula>
    </cfRule>
    <cfRule type="beginsWith" dxfId="51" priority="2" operator="beginsWith" text="12">
      <formula>LEFT(A46,LEN("12"))="12"</formula>
    </cfRule>
    <cfRule type="beginsWith" dxfId="50" priority="3" operator="beginsWith" text="11">
      <formula>LEFT(A46,LEN("11"))="11"</formula>
    </cfRule>
    <cfRule type="beginsWith" dxfId="49" priority="4" operator="beginsWith" text="10">
      <formula>LEFT(A46,LEN("10"))="10"</formula>
    </cfRule>
    <cfRule type="beginsWith" dxfId="48" priority="5" operator="beginsWith" text="09">
      <formula>LEFT(A46,LEN("09"))="09"</formula>
    </cfRule>
    <cfRule type="beginsWith" dxfId="47" priority="6" operator="beginsWith" text="08">
      <formula>LEFT(A46,LEN("08"))="08"</formula>
    </cfRule>
    <cfRule type="beginsWith" dxfId="46" priority="7" operator="beginsWith" text="07">
      <formula>LEFT(A46,LEN("07"))="07"</formula>
    </cfRule>
    <cfRule type="beginsWith" dxfId="45" priority="8" operator="beginsWith" text="06">
      <formula>LEFT(A46,LEN("06"))="06"</formula>
    </cfRule>
    <cfRule type="beginsWith" dxfId="44" priority="9" operator="beginsWith" text="05">
      <formula>LEFT(A46,LEN("05"))="05"</formula>
    </cfRule>
    <cfRule type="beginsWith" dxfId="43" priority="10" operator="beginsWith" text="04">
      <formula>LEFT(A46,LEN("04"))="04"</formula>
    </cfRule>
    <cfRule type="beginsWith" dxfId="42" priority="11" operator="beginsWith" text="03">
      <formula>LEFT(A46,LEN("03"))="03"</formula>
    </cfRule>
    <cfRule type="beginsWith" dxfId="41" priority="12" operator="beginsWith" text="02">
      <formula>LEFT(A46,LEN("02"))="02"</formula>
    </cfRule>
    <cfRule type="beginsWith" dxfId="40" priority="13" operator="beginsWith" text="01">
      <formula>LEFT(A46,LEN("01"))="01"</formula>
    </cfRule>
  </conditionalFormatting>
  <conditionalFormatting sqref="C5:K5 C9:M9 C13:K13 C17:K17 C21:K21 C25:K25 C29:M29 C33:M33 C37:M37 C41:K41 C45:M45 C49:J49 C53:K53 C57:K57 C69:K69 C61:K61 C65:K65">
    <cfRule type="cellIs" dxfId="39" priority="53"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D2150E6-1796-4F65-B0A4-CE4CAD8B26D3}">
          <x14:formula1>
            <xm:f>'Diccionario Sharepoint'!$B:$B</xm:f>
          </x14:formula1>
          <xm:sqref>I1:J1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70" zoomScaleNormal="70" workbookViewId="0">
      <pane xSplit="1" ySplit="1" topLeftCell="C2" activePane="bottomRight" state="frozen"/>
      <selection pane="bottomRight" activeCell="AQ3" sqref="AQ3"/>
      <selection pane="bottomLeft" activeCell="A2" sqref="A2"/>
      <selection pane="topRight" activeCell="B1" sqref="B1"/>
    </sheetView>
  </sheetViews>
  <sheetFormatPr defaultColWidth="11.42578125" defaultRowHeight="15" customHeight="1"/>
  <cols>
    <col min="1" max="1" width="28.85546875" style="46" customWidth="1"/>
    <col min="2" max="2" width="10" style="35" customWidth="1"/>
    <col min="3" max="3" width="15.7109375" style="35" customWidth="1"/>
    <col min="4" max="4" width="11.7109375" style="35" customWidth="1"/>
    <col min="5" max="5" width="12.42578125" style="35" customWidth="1"/>
    <col min="6" max="6" width="15.42578125" style="35" customWidth="1"/>
    <col min="7" max="7" width="15.85546875" style="35" customWidth="1"/>
    <col min="8" max="8" width="10.140625" style="35" customWidth="1"/>
    <col min="9" max="9" width="11.28515625" style="35" customWidth="1"/>
    <col min="10"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1" customWidth="1"/>
    <col min="44" max="45" width="16.28515625" style="56" customWidth="1"/>
    <col min="46" max="46" width="16.28515625" style="41" customWidth="1"/>
    <col min="47" max="16384" width="11.42578125" style="35"/>
  </cols>
  <sheetData>
    <row r="1" spans="1:46" ht="30">
      <c r="A1" s="32" t="s">
        <v>0</v>
      </c>
      <c r="B1" s="63" t="s">
        <v>1</v>
      </c>
      <c r="C1" s="63" t="s">
        <v>2</v>
      </c>
      <c r="D1" s="63" t="s">
        <v>3</v>
      </c>
      <c r="E1" s="63" t="s">
        <v>4</v>
      </c>
      <c r="F1" s="63" t="s">
        <v>5</v>
      </c>
      <c r="G1" s="63" t="s">
        <v>6</v>
      </c>
      <c r="H1" s="63" t="s">
        <v>7</v>
      </c>
      <c r="I1" s="63" t="s">
        <v>8</v>
      </c>
      <c r="J1" s="63" t="s">
        <v>38</v>
      </c>
      <c r="K1" s="63"/>
      <c r="L1" s="33"/>
      <c r="M1" s="63"/>
      <c r="N1" s="6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39</v>
      </c>
      <c r="AQ1" s="14" t="s">
        <v>40</v>
      </c>
      <c r="AR1" s="47" t="s">
        <v>41</v>
      </c>
      <c r="AS1" s="47" t="s">
        <v>42</v>
      </c>
      <c r="AT1" s="34" t="s">
        <v>43</v>
      </c>
    </row>
    <row r="2" spans="1:46">
      <c r="A2" s="32" t="s">
        <v>9</v>
      </c>
      <c r="B2" s="21">
        <v>1</v>
      </c>
      <c r="C2" s="21">
        <v>1</v>
      </c>
      <c r="D2" s="21">
        <v>1</v>
      </c>
      <c r="E2" s="21">
        <v>1</v>
      </c>
      <c r="F2" s="68">
        <v>1</v>
      </c>
      <c r="G2" s="21">
        <v>1</v>
      </c>
      <c r="H2" s="21">
        <v>1</v>
      </c>
      <c r="I2" s="21">
        <v>1</v>
      </c>
      <c r="J2" s="21">
        <v>1</v>
      </c>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SUMIF($B$106:$U$106,"X",B2:U2)</f>
        <v>5</v>
      </c>
      <c r="AQ2" s="16">
        <f>SUMIFS(B2:AO2,$B$103:$AO$103,"X")</f>
        <v>7</v>
      </c>
      <c r="AR2" s="48">
        <v>579.97694240461374</v>
      </c>
      <c r="AS2" s="48">
        <f t="shared" ref="AS2:AS33" si="0">IFERROR(AR2/$AR$102,0)*100</f>
        <v>1.2774412858486006</v>
      </c>
      <c r="AT2" s="48" t="s">
        <v>44</v>
      </c>
    </row>
    <row r="3" spans="1:46">
      <c r="A3" s="32" t="s">
        <v>15</v>
      </c>
      <c r="B3" s="21">
        <v>1</v>
      </c>
      <c r="C3" s="21">
        <v>1</v>
      </c>
      <c r="D3" s="21">
        <v>1</v>
      </c>
      <c r="E3" s="21">
        <v>1</v>
      </c>
      <c r="F3" s="21">
        <v>1</v>
      </c>
      <c r="G3" s="21">
        <v>1</v>
      </c>
      <c r="H3" s="21">
        <v>1</v>
      </c>
      <c r="I3" s="21">
        <v>1</v>
      </c>
      <c r="J3" s="21">
        <v>1</v>
      </c>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7</v>
      </c>
      <c r="AR3" s="16">
        <v>249.3924880567736</v>
      </c>
      <c r="AS3" s="48">
        <f t="shared" si="0"/>
        <v>0.5493050453063878</v>
      </c>
      <c r="AT3" s="48"/>
    </row>
    <row r="4" spans="1:46">
      <c r="A4" s="32" t="s">
        <v>16</v>
      </c>
      <c r="B4" s="21">
        <v>1</v>
      </c>
      <c r="C4" s="21">
        <v>1</v>
      </c>
      <c r="D4" s="21">
        <v>1</v>
      </c>
      <c r="E4" s="21">
        <v>1</v>
      </c>
      <c r="F4" s="68">
        <v>1</v>
      </c>
      <c r="G4" s="21">
        <v>1</v>
      </c>
      <c r="H4" s="21">
        <v>1</v>
      </c>
      <c r="I4" s="21">
        <v>1</v>
      </c>
      <c r="J4" s="21">
        <v>1</v>
      </c>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SUMIF($B$106:$U$106,"X",B4:U4)</f>
        <v>5</v>
      </c>
      <c r="AQ4" s="16">
        <f t="shared" si="1"/>
        <v>7</v>
      </c>
      <c r="AR4" s="16">
        <v>74.073785226333371</v>
      </c>
      <c r="AS4" s="48">
        <f t="shared" si="0"/>
        <v>0.16315288510415726</v>
      </c>
      <c r="AT4" s="48" t="s">
        <v>44</v>
      </c>
    </row>
    <row r="5" spans="1:46">
      <c r="A5" s="32" t="s">
        <v>17</v>
      </c>
      <c r="B5" s="21">
        <v>1</v>
      </c>
      <c r="C5" s="21">
        <v>0</v>
      </c>
      <c r="D5" s="21">
        <v>1</v>
      </c>
      <c r="E5" s="21">
        <v>0</v>
      </c>
      <c r="F5" s="68">
        <v>1</v>
      </c>
      <c r="G5" s="21">
        <v>0</v>
      </c>
      <c r="H5" s="68">
        <v>1</v>
      </c>
      <c r="I5" s="68">
        <v>1</v>
      </c>
      <c r="J5" s="68">
        <v>1</v>
      </c>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ref="AP5:AP67" si="2">SUMIF($B$106:$U$106,"X",B5:U5)</f>
        <v>4</v>
      </c>
      <c r="AQ5" s="16">
        <f t="shared" si="1"/>
        <v>5</v>
      </c>
      <c r="AR5" s="16">
        <v>25.105536633551079</v>
      </c>
      <c r="AS5" s="48">
        <f t="shared" si="0"/>
        <v>5.5296765533669801E-2</v>
      </c>
      <c r="AT5" s="48" t="s">
        <v>44</v>
      </c>
    </row>
    <row r="6" spans="1:46">
      <c r="A6" s="32" t="s">
        <v>19</v>
      </c>
      <c r="B6" s="21">
        <v>1</v>
      </c>
      <c r="C6" s="21">
        <v>1</v>
      </c>
      <c r="D6" s="21">
        <v>1</v>
      </c>
      <c r="E6" s="21">
        <v>1</v>
      </c>
      <c r="F6" s="68">
        <v>1</v>
      </c>
      <c r="G6" s="21">
        <v>1</v>
      </c>
      <c r="H6" s="68">
        <v>1</v>
      </c>
      <c r="I6" s="21">
        <v>1</v>
      </c>
      <c r="J6" s="74">
        <v>1</v>
      </c>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7</v>
      </c>
      <c r="AR6" s="16">
        <v>266.08238744521179</v>
      </c>
      <c r="AS6" s="14">
        <f t="shared" si="0"/>
        <v>0.58606575935659633</v>
      </c>
      <c r="AT6" s="47" t="s">
        <v>44</v>
      </c>
    </row>
    <row r="7" spans="1:46">
      <c r="A7" s="32" t="s">
        <v>20</v>
      </c>
      <c r="B7" s="21">
        <v>1</v>
      </c>
      <c r="C7" s="21">
        <v>1</v>
      </c>
      <c r="D7" s="21">
        <v>1</v>
      </c>
      <c r="E7" s="21">
        <v>1</v>
      </c>
      <c r="F7" s="68">
        <v>1</v>
      </c>
      <c r="G7" s="21">
        <v>1</v>
      </c>
      <c r="H7" s="68">
        <v>1</v>
      </c>
      <c r="I7" s="21">
        <v>1</v>
      </c>
      <c r="J7" s="74">
        <v>1</v>
      </c>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1"/>
        <v>7</v>
      </c>
      <c r="AR7" s="16">
        <v>4114.5436391180956</v>
      </c>
      <c r="AS7" s="16">
        <f t="shared" si="0"/>
        <v>9.0625808247534696</v>
      </c>
      <c r="AT7" s="48" t="s">
        <v>44</v>
      </c>
    </row>
    <row r="8" spans="1:46">
      <c r="A8" s="32" t="s">
        <v>21</v>
      </c>
      <c r="B8" s="21">
        <v>1</v>
      </c>
      <c r="C8" s="21">
        <v>1</v>
      </c>
      <c r="D8" s="21">
        <v>1</v>
      </c>
      <c r="E8" s="21">
        <v>1</v>
      </c>
      <c r="F8" s="21">
        <v>0</v>
      </c>
      <c r="G8" s="21">
        <v>1</v>
      </c>
      <c r="H8" s="68">
        <v>1</v>
      </c>
      <c r="I8" s="21">
        <v>1</v>
      </c>
      <c r="J8" s="74">
        <v>1</v>
      </c>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4</v>
      </c>
      <c r="AQ8" s="16">
        <f t="shared" si="1"/>
        <v>6</v>
      </c>
      <c r="AR8" s="16">
        <v>3143.5331153167258</v>
      </c>
      <c r="AS8" s="16">
        <f t="shared" si="0"/>
        <v>6.9238597111958402</v>
      </c>
      <c r="AT8" s="48" t="s">
        <v>44</v>
      </c>
    </row>
    <row r="9" spans="1:46">
      <c r="A9" s="32" t="s">
        <v>23</v>
      </c>
      <c r="B9" s="21">
        <v>1</v>
      </c>
      <c r="C9" s="21">
        <v>1</v>
      </c>
      <c r="D9" s="21">
        <v>1</v>
      </c>
      <c r="E9" s="21">
        <v>1</v>
      </c>
      <c r="F9" s="68">
        <v>1</v>
      </c>
      <c r="G9" s="21">
        <v>1</v>
      </c>
      <c r="H9" s="21">
        <v>1</v>
      </c>
      <c r="I9" s="21">
        <v>1</v>
      </c>
      <c r="J9" s="73">
        <v>1</v>
      </c>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5</v>
      </c>
      <c r="AQ9" s="16">
        <f t="shared" si="1"/>
        <v>7</v>
      </c>
      <c r="AR9" s="16">
        <v>6010.2400402238691</v>
      </c>
      <c r="AS9" s="16">
        <f t="shared" si="0"/>
        <v>13.237989657675136</v>
      </c>
      <c r="AT9" s="48" t="s">
        <v>44</v>
      </c>
    </row>
    <row r="10" spans="1:46">
      <c r="A10" s="32" t="s">
        <v>25</v>
      </c>
      <c r="B10" s="21">
        <v>1</v>
      </c>
      <c r="C10" s="21">
        <v>1</v>
      </c>
      <c r="D10" s="21">
        <v>1</v>
      </c>
      <c r="E10" s="21">
        <v>1</v>
      </c>
      <c r="F10" s="68">
        <v>1</v>
      </c>
      <c r="G10" s="21">
        <v>1</v>
      </c>
      <c r="H10" s="68">
        <v>1</v>
      </c>
      <c r="I10" s="21">
        <v>1</v>
      </c>
      <c r="J10" s="74">
        <v>1</v>
      </c>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5</v>
      </c>
      <c r="AQ10" s="16">
        <f t="shared" si="1"/>
        <v>7</v>
      </c>
      <c r="AR10" s="16">
        <v>328.89516015001698</v>
      </c>
      <c r="AS10" s="16">
        <f t="shared" si="0"/>
        <v>0.72441544753396536</v>
      </c>
      <c r="AT10" s="48" t="s">
        <v>44</v>
      </c>
    </row>
    <row r="11" spans="1:46">
      <c r="A11" s="32" t="s">
        <v>27</v>
      </c>
      <c r="B11" s="21">
        <v>1</v>
      </c>
      <c r="C11" s="21">
        <v>1</v>
      </c>
      <c r="D11" s="21">
        <v>1</v>
      </c>
      <c r="E11" s="21">
        <v>1</v>
      </c>
      <c r="F11" s="68">
        <v>1</v>
      </c>
      <c r="G11" s="21">
        <v>1</v>
      </c>
      <c r="H11" s="68">
        <v>1</v>
      </c>
      <c r="I11" s="21">
        <v>1</v>
      </c>
      <c r="J11" s="74">
        <v>1</v>
      </c>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1"/>
        <v>7</v>
      </c>
      <c r="AR11" s="16">
        <v>21906.90819525901</v>
      </c>
      <c r="AS11" s="16">
        <f t="shared" si="0"/>
        <v>48.251554377131903</v>
      </c>
      <c r="AT11" s="48" t="s">
        <v>44</v>
      </c>
    </row>
    <row r="12" spans="1:46">
      <c r="A12" s="32" t="s">
        <v>29</v>
      </c>
      <c r="B12" s="21">
        <v>1</v>
      </c>
      <c r="C12" s="21">
        <v>1</v>
      </c>
      <c r="D12" s="21">
        <v>1</v>
      </c>
      <c r="E12" s="21">
        <v>1</v>
      </c>
      <c r="F12" s="21">
        <v>1</v>
      </c>
      <c r="G12" s="21">
        <v>1</v>
      </c>
      <c r="H12" s="21">
        <v>1</v>
      </c>
      <c r="I12" s="21">
        <v>1</v>
      </c>
      <c r="J12" s="73">
        <v>1</v>
      </c>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7</v>
      </c>
      <c r="AR12" s="16">
        <v>1792.7816803921371</v>
      </c>
      <c r="AS12" s="16">
        <f t="shared" si="0"/>
        <v>3.94873169535115</v>
      </c>
      <c r="AT12" s="48"/>
    </row>
    <row r="13" spans="1:46">
      <c r="A13" s="32" t="s">
        <v>30</v>
      </c>
      <c r="B13" s="21">
        <v>1</v>
      </c>
      <c r="C13" s="21">
        <v>1</v>
      </c>
      <c r="D13" s="21">
        <v>1</v>
      </c>
      <c r="E13" s="21">
        <v>1</v>
      </c>
      <c r="F13" s="21">
        <v>0</v>
      </c>
      <c r="G13" s="21">
        <v>0</v>
      </c>
      <c r="H13" s="21">
        <v>0</v>
      </c>
      <c r="I13" s="21">
        <v>0</v>
      </c>
      <c r="J13" s="21">
        <v>0</v>
      </c>
      <c r="K13" s="21"/>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0</v>
      </c>
      <c r="AQ13" s="16">
        <f t="shared" si="1"/>
        <v>4</v>
      </c>
      <c r="AR13" s="16">
        <v>350.62446162028323</v>
      </c>
      <c r="AS13" s="16">
        <f t="shared" si="0"/>
        <v>0.77227581021611469</v>
      </c>
      <c r="AT13" s="48"/>
    </row>
    <row r="14" spans="1:46">
      <c r="A14" s="32" t="s">
        <v>31</v>
      </c>
      <c r="B14" s="21">
        <v>1</v>
      </c>
      <c r="C14" s="21">
        <v>1</v>
      </c>
      <c r="D14" s="21">
        <v>1</v>
      </c>
      <c r="E14" s="21">
        <v>1</v>
      </c>
      <c r="F14" s="68">
        <v>1</v>
      </c>
      <c r="G14" s="21">
        <v>1</v>
      </c>
      <c r="H14" s="68">
        <v>1</v>
      </c>
      <c r="I14" s="21">
        <v>1</v>
      </c>
      <c r="J14" s="74">
        <v>1</v>
      </c>
      <c r="K14" s="21"/>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5</v>
      </c>
      <c r="AQ14" s="16">
        <f t="shared" si="1"/>
        <v>7</v>
      </c>
      <c r="AR14" s="16">
        <v>2419.566093104379</v>
      </c>
      <c r="AS14" s="16">
        <f t="shared" si="0"/>
        <v>5.3292698298592658</v>
      </c>
      <c r="AT14" s="48" t="s">
        <v>44</v>
      </c>
    </row>
    <row r="15" spans="1:46">
      <c r="A15" s="32" t="s">
        <v>32</v>
      </c>
      <c r="B15" s="21">
        <v>1</v>
      </c>
      <c r="C15" s="21">
        <v>0</v>
      </c>
      <c r="D15" s="21">
        <v>0</v>
      </c>
      <c r="E15" s="21">
        <v>1</v>
      </c>
      <c r="F15" s="68">
        <v>1</v>
      </c>
      <c r="G15" s="21">
        <v>1</v>
      </c>
      <c r="H15" s="68">
        <v>1</v>
      </c>
      <c r="I15" s="21">
        <v>1</v>
      </c>
      <c r="J15" s="74">
        <v>1</v>
      </c>
      <c r="K15" s="21"/>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5</v>
      </c>
      <c r="AQ15" s="16">
        <f t="shared" si="1"/>
        <v>5</v>
      </c>
      <c r="AR15" s="16">
        <v>1638.373684890928</v>
      </c>
      <c r="AS15" s="16">
        <f t="shared" si="0"/>
        <v>3.60863688485649</v>
      </c>
      <c r="AT15" s="48" t="s">
        <v>44</v>
      </c>
    </row>
    <row r="16" spans="1:46">
      <c r="A16" s="32" t="s">
        <v>33</v>
      </c>
      <c r="B16" s="21">
        <v>1</v>
      </c>
      <c r="C16" s="21">
        <v>0</v>
      </c>
      <c r="D16" s="21">
        <v>0</v>
      </c>
      <c r="E16" s="21">
        <v>1</v>
      </c>
      <c r="F16" s="21">
        <v>0</v>
      </c>
      <c r="G16" s="21">
        <v>1</v>
      </c>
      <c r="H16" s="68">
        <v>1</v>
      </c>
      <c r="I16" s="21">
        <v>1</v>
      </c>
      <c r="J16" s="74">
        <v>1</v>
      </c>
      <c r="K16" s="21"/>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4</v>
      </c>
      <c r="AQ16" s="16">
        <f t="shared" si="1"/>
        <v>4</v>
      </c>
      <c r="AR16" s="16">
        <v>2471.5672472100741</v>
      </c>
      <c r="AS16" s="16">
        <f t="shared" si="0"/>
        <v>5.4438061438219805</v>
      </c>
      <c r="AT16" s="48" t="s">
        <v>44</v>
      </c>
    </row>
    <row r="17" spans="1:46">
      <c r="A17" s="32" t="s">
        <v>35</v>
      </c>
      <c r="B17" s="21">
        <v>1</v>
      </c>
      <c r="C17" s="21">
        <v>0</v>
      </c>
      <c r="D17" s="21">
        <v>0</v>
      </c>
      <c r="E17" s="21">
        <v>1</v>
      </c>
      <c r="F17" s="21">
        <v>0</v>
      </c>
      <c r="G17" s="21">
        <v>1</v>
      </c>
      <c r="H17" s="68">
        <v>1</v>
      </c>
      <c r="I17" s="21">
        <v>1</v>
      </c>
      <c r="J17" s="74">
        <v>1</v>
      </c>
      <c r="K17" s="2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4</v>
      </c>
      <c r="AQ17" s="16">
        <f t="shared" si="1"/>
        <v>4</v>
      </c>
      <c r="AR17" s="16">
        <v>25.16032253107247</v>
      </c>
      <c r="AS17" s="16">
        <f t="shared" si="0"/>
        <v>5.5417435447004504E-2</v>
      </c>
      <c r="AT17" s="48" t="s">
        <v>44</v>
      </c>
    </row>
    <row r="18" spans="1:46">
      <c r="A18" s="32" t="s">
        <v>36</v>
      </c>
      <c r="B18" s="68">
        <v>1</v>
      </c>
      <c r="C18" s="21">
        <v>0</v>
      </c>
      <c r="D18" s="21">
        <v>0</v>
      </c>
      <c r="E18" s="68">
        <v>1</v>
      </c>
      <c r="F18" s="21">
        <v>0</v>
      </c>
      <c r="G18" s="21">
        <v>0</v>
      </c>
      <c r="H18" s="21">
        <v>0</v>
      </c>
      <c r="I18" s="21">
        <v>0</v>
      </c>
      <c r="J18" s="21">
        <v>0</v>
      </c>
      <c r="K18" s="2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2</v>
      </c>
      <c r="AR18" s="16">
        <v>4.6311487288608566</v>
      </c>
      <c r="AS18" s="16">
        <f t="shared" si="0"/>
        <v>1.0200441008264923E-2</v>
      </c>
      <c r="AT18" s="48" t="s">
        <v>44</v>
      </c>
    </row>
    <row r="19" spans="1:46" hidden="1">
      <c r="A19" s="17"/>
      <c r="B19" s="18"/>
      <c r="C19" s="18"/>
      <c r="D19" s="18"/>
      <c r="E19" s="18"/>
      <c r="F19" s="20"/>
      <c r="G19" s="20"/>
      <c r="H19" s="20">
        <v>0</v>
      </c>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16"/>
      <c r="AS19" s="16">
        <f t="shared" si="0"/>
        <v>0</v>
      </c>
      <c r="AT19" s="48"/>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16"/>
      <c r="AS20" s="16">
        <f t="shared" si="0"/>
        <v>0</v>
      </c>
      <c r="AT20" s="48"/>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16"/>
      <c r="AS21" s="16">
        <f t="shared" si="0"/>
        <v>0</v>
      </c>
      <c r="AT21" s="48"/>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16"/>
      <c r="AS22" s="16">
        <f t="shared" si="0"/>
        <v>0</v>
      </c>
      <c r="AT22" s="48"/>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16"/>
      <c r="AS23" s="16">
        <f t="shared" si="0"/>
        <v>0</v>
      </c>
      <c r="AT23" s="48"/>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16"/>
      <c r="AS24" s="16">
        <f t="shared" si="0"/>
        <v>0</v>
      </c>
      <c r="AT24" s="48"/>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16"/>
      <c r="AS25" s="16">
        <f t="shared" si="0"/>
        <v>0</v>
      </c>
      <c r="AT25" s="48"/>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16"/>
      <c r="AS26" s="16">
        <f t="shared" si="0"/>
        <v>0</v>
      </c>
      <c r="AT26" s="48"/>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16"/>
      <c r="AS27" s="16">
        <f t="shared" si="0"/>
        <v>0</v>
      </c>
      <c r="AT27" s="48"/>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16"/>
      <c r="AS28" s="16">
        <f t="shared" si="0"/>
        <v>0</v>
      </c>
      <c r="AT28" s="48"/>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16"/>
      <c r="AS29" s="16">
        <f t="shared" si="0"/>
        <v>0</v>
      </c>
      <c r="AT29" s="48"/>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16"/>
      <c r="AS30" s="16">
        <f t="shared" si="0"/>
        <v>0</v>
      </c>
      <c r="AT30" s="48"/>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16"/>
      <c r="AS31" s="16">
        <f t="shared" si="0"/>
        <v>0</v>
      </c>
      <c r="AT31" s="48"/>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16"/>
      <c r="AS32" s="16">
        <f t="shared" si="0"/>
        <v>0</v>
      </c>
      <c r="AT32" s="48"/>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16"/>
      <c r="AS33" s="16">
        <f t="shared" si="0"/>
        <v>0</v>
      </c>
      <c r="AT33" s="48"/>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16"/>
      <c r="AS34" s="16">
        <f t="shared" ref="AS34:AS65" si="3">IFERROR(AR34/$AR$102,0)*100</f>
        <v>0</v>
      </c>
      <c r="AT34" s="48"/>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16"/>
      <c r="AS35" s="16">
        <f t="shared" si="3"/>
        <v>0</v>
      </c>
      <c r="AT35" s="48"/>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16"/>
      <c r="AS36" s="16">
        <f t="shared" si="3"/>
        <v>0</v>
      </c>
      <c r="AT36" s="48"/>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16"/>
      <c r="AS37" s="16">
        <f t="shared" si="3"/>
        <v>0</v>
      </c>
      <c r="AT37" s="48"/>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16"/>
      <c r="AS38" s="16">
        <f t="shared" si="3"/>
        <v>0</v>
      </c>
      <c r="AT38" s="48"/>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16"/>
      <c r="AS39" s="16">
        <f t="shared" si="3"/>
        <v>0</v>
      </c>
      <c r="AT39" s="48"/>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16"/>
      <c r="AS40" s="16">
        <f t="shared" si="3"/>
        <v>0</v>
      </c>
      <c r="AT40" s="48"/>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16"/>
      <c r="AS41" s="16">
        <f t="shared" si="3"/>
        <v>0</v>
      </c>
      <c r="AT41" s="48"/>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16"/>
      <c r="AS42" s="16">
        <f t="shared" si="3"/>
        <v>0</v>
      </c>
      <c r="AT42" s="48"/>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16"/>
      <c r="AS43" s="16">
        <f t="shared" si="3"/>
        <v>0</v>
      </c>
      <c r="AT43" s="48"/>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16"/>
      <c r="AS44" s="16">
        <f t="shared" si="3"/>
        <v>0</v>
      </c>
      <c r="AT44" s="48"/>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16"/>
      <c r="AS45" s="16">
        <f t="shared" si="3"/>
        <v>0</v>
      </c>
      <c r="AT45" s="48"/>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16"/>
      <c r="AS46" s="16">
        <f t="shared" si="3"/>
        <v>0</v>
      </c>
      <c r="AT46" s="48"/>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16"/>
      <c r="AS47" s="16">
        <f t="shared" si="3"/>
        <v>0</v>
      </c>
      <c r="AT47" s="48"/>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16"/>
      <c r="AS48" s="16">
        <f t="shared" si="3"/>
        <v>0</v>
      </c>
      <c r="AT48" s="48"/>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16"/>
      <c r="AS49" s="16">
        <f t="shared" si="3"/>
        <v>0</v>
      </c>
      <c r="AT49" s="48"/>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16"/>
      <c r="AS50" s="16">
        <f t="shared" si="3"/>
        <v>0</v>
      </c>
      <c r="AT50" s="48"/>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16"/>
      <c r="AS51" s="16">
        <f t="shared" si="3"/>
        <v>0</v>
      </c>
      <c r="AT51" s="48"/>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16"/>
      <c r="AS52" s="16">
        <f t="shared" si="3"/>
        <v>0</v>
      </c>
      <c r="AT52" s="48"/>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16"/>
      <c r="AS53" s="16">
        <f t="shared" si="3"/>
        <v>0</v>
      </c>
      <c r="AT53" s="48"/>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16"/>
      <c r="AS54" s="16">
        <f t="shared" si="3"/>
        <v>0</v>
      </c>
      <c r="AT54" s="48"/>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16"/>
      <c r="AS55" s="16">
        <f t="shared" si="3"/>
        <v>0</v>
      </c>
      <c r="AT55" s="48"/>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16"/>
      <c r="AS56" s="16">
        <f t="shared" si="3"/>
        <v>0</v>
      </c>
      <c r="AT56" s="48"/>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16"/>
      <c r="AS57" s="16">
        <f t="shared" si="3"/>
        <v>0</v>
      </c>
      <c r="AT57" s="48"/>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16"/>
      <c r="AS58" s="16">
        <f t="shared" si="3"/>
        <v>0</v>
      </c>
      <c r="AT58" s="48"/>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16"/>
      <c r="AS59" s="16">
        <f t="shared" si="3"/>
        <v>0</v>
      </c>
      <c r="AT59" s="48"/>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16"/>
      <c r="AS60" s="16">
        <f t="shared" si="3"/>
        <v>0</v>
      </c>
      <c r="AT60" s="48"/>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16"/>
      <c r="AS61" s="16">
        <f t="shared" si="3"/>
        <v>0</v>
      </c>
      <c r="AT61" s="48"/>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16"/>
      <c r="AS62" s="16">
        <f t="shared" si="3"/>
        <v>0</v>
      </c>
      <c r="AT62" s="48"/>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16"/>
      <c r="AS63" s="16">
        <f t="shared" si="3"/>
        <v>0</v>
      </c>
      <c r="AT63" s="48"/>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16"/>
      <c r="AS64" s="16">
        <f t="shared" si="3"/>
        <v>0</v>
      </c>
      <c r="AT64" s="48"/>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16"/>
      <c r="AS65" s="16">
        <f t="shared" si="3"/>
        <v>0</v>
      </c>
      <c r="AT65" s="48"/>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16"/>
      <c r="AS66" s="16">
        <f t="shared" ref="AS66:AS97" si="4">IFERROR(AR66/$AR$102,0)*100</f>
        <v>0</v>
      </c>
      <c r="AT66" s="48"/>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16"/>
      <c r="AS67" s="16">
        <f t="shared" si="4"/>
        <v>0</v>
      </c>
      <c r="AT67" s="48"/>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16"/>
      <c r="AS68" s="16">
        <f t="shared" si="4"/>
        <v>0</v>
      </c>
      <c r="AT68" s="48"/>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16"/>
      <c r="AS69" s="16">
        <f t="shared" si="4"/>
        <v>0</v>
      </c>
      <c r="AT69" s="48"/>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16"/>
      <c r="AS70" s="16">
        <f t="shared" si="4"/>
        <v>0</v>
      </c>
      <c r="AT70" s="48"/>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16"/>
      <c r="AS71" s="16">
        <f t="shared" si="4"/>
        <v>0</v>
      </c>
      <c r="AT71" s="48"/>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16"/>
      <c r="AS72" s="16">
        <f t="shared" si="4"/>
        <v>0</v>
      </c>
      <c r="AT72" s="48"/>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16"/>
      <c r="AS73" s="16">
        <f t="shared" si="4"/>
        <v>0</v>
      </c>
      <c r="AT73" s="48"/>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16"/>
      <c r="AS74" s="16">
        <f t="shared" si="4"/>
        <v>0</v>
      </c>
      <c r="AT74" s="48"/>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16"/>
      <c r="AS75" s="16">
        <f t="shared" si="4"/>
        <v>0</v>
      </c>
      <c r="AT75" s="48"/>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16"/>
      <c r="AS76" s="16">
        <f t="shared" si="4"/>
        <v>0</v>
      </c>
      <c r="AT76" s="48"/>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16"/>
      <c r="AS77" s="16">
        <f t="shared" si="4"/>
        <v>0</v>
      </c>
      <c r="AT77" s="48"/>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16"/>
      <c r="AS78" s="16">
        <f t="shared" si="4"/>
        <v>0</v>
      </c>
      <c r="AT78" s="48"/>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16"/>
      <c r="AS79" s="16">
        <f t="shared" si="4"/>
        <v>0</v>
      </c>
      <c r="AT79" s="48"/>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16"/>
      <c r="AS80" s="16">
        <f t="shared" si="4"/>
        <v>0</v>
      </c>
      <c r="AT80" s="48"/>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16"/>
      <c r="AS81" s="16">
        <f t="shared" si="4"/>
        <v>0</v>
      </c>
      <c r="AT81" s="48"/>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16"/>
      <c r="AS82" s="16">
        <f t="shared" si="4"/>
        <v>0</v>
      </c>
      <c r="AT82" s="48"/>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16"/>
      <c r="AS83" s="16">
        <f t="shared" si="4"/>
        <v>0</v>
      </c>
      <c r="AT83" s="48"/>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16"/>
      <c r="AS84" s="16">
        <f t="shared" si="4"/>
        <v>0</v>
      </c>
      <c r="AT84" s="48"/>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16"/>
      <c r="AS85" s="16">
        <f t="shared" si="4"/>
        <v>0</v>
      </c>
      <c r="AT85" s="48"/>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16"/>
      <c r="AS86" s="16">
        <f t="shared" si="4"/>
        <v>0</v>
      </c>
      <c r="AT86" s="48"/>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16"/>
      <c r="AS87" s="16">
        <f t="shared" si="4"/>
        <v>0</v>
      </c>
      <c r="AT87" s="48"/>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16"/>
      <c r="AS88" s="16">
        <f t="shared" si="4"/>
        <v>0</v>
      </c>
      <c r="AT88" s="48"/>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16"/>
      <c r="AS89" s="16">
        <f t="shared" si="4"/>
        <v>0</v>
      </c>
      <c r="AT89" s="48"/>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16"/>
      <c r="AS90" s="16">
        <f t="shared" si="4"/>
        <v>0</v>
      </c>
      <c r="AT90" s="48"/>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16"/>
      <c r="AS91" s="16">
        <f t="shared" si="4"/>
        <v>0</v>
      </c>
      <c r="AT91" s="48"/>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16"/>
      <c r="AS92" s="16">
        <f t="shared" si="4"/>
        <v>0</v>
      </c>
      <c r="AT92" s="48"/>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16"/>
      <c r="AS93" s="16">
        <f t="shared" si="4"/>
        <v>0</v>
      </c>
      <c r="AT93" s="48"/>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16"/>
      <c r="AS94" s="16">
        <f t="shared" si="4"/>
        <v>0</v>
      </c>
      <c r="AT94" s="48"/>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16"/>
      <c r="AS95" s="16">
        <f t="shared" si="4"/>
        <v>0</v>
      </c>
      <c r="AT95" s="48"/>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16"/>
      <c r="AS96" s="16">
        <f t="shared" si="4"/>
        <v>0</v>
      </c>
      <c r="AT96" s="48"/>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16"/>
      <c r="AS97" s="16">
        <f t="shared" si="4"/>
        <v>0</v>
      </c>
      <c r="AT97" s="48"/>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16"/>
      <c r="AS98" s="16">
        <f t="shared" ref="AS98:AS101" si="7">IFERROR(AR98/$AR$102,0)*100</f>
        <v>0</v>
      </c>
      <c r="AT98" s="48"/>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16"/>
      <c r="AS99" s="16">
        <f t="shared" si="7"/>
        <v>0</v>
      </c>
      <c r="AT99" s="48"/>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16"/>
      <c r="AS100" s="16">
        <f t="shared" si="7"/>
        <v>0</v>
      </c>
      <c r="AT100" s="48"/>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16"/>
      <c r="AS101" s="16">
        <f t="shared" si="7"/>
        <v>0</v>
      </c>
      <c r="AT101" s="48"/>
    </row>
    <row r="102" spans="1:47">
      <c r="A102" s="15" t="s">
        <v>45</v>
      </c>
      <c r="B102" s="19">
        <f>SUM(B2:B101)</f>
        <v>17</v>
      </c>
      <c r="C102" s="19">
        <f t="shared" ref="C102:AO102" si="8">SUM(C2:C101)</f>
        <v>12</v>
      </c>
      <c r="D102" s="19">
        <f t="shared" si="8"/>
        <v>13</v>
      </c>
      <c r="E102" s="19">
        <f t="shared" si="8"/>
        <v>16</v>
      </c>
      <c r="F102" s="19">
        <f t="shared" si="8"/>
        <v>12</v>
      </c>
      <c r="G102" s="19">
        <f t="shared" si="8"/>
        <v>14</v>
      </c>
      <c r="H102" s="19">
        <f t="shared" si="8"/>
        <v>15</v>
      </c>
      <c r="I102" s="19">
        <f t="shared" si="8"/>
        <v>15</v>
      </c>
      <c r="J102" s="19">
        <f t="shared" si="8"/>
        <v>15</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71</v>
      </c>
      <c r="AQ102" s="16">
        <f t="shared" si="5"/>
        <v>100</v>
      </c>
      <c r="AR102" s="16">
        <f>SUM(AR2:AR101)</f>
        <v>45401.455928311938</v>
      </c>
      <c r="AS102" s="16">
        <f>SUM(AS2:AS101)</f>
        <v>100</v>
      </c>
      <c r="AT102" s="48"/>
    </row>
    <row r="103" spans="1:47">
      <c r="A103" s="57" t="s">
        <v>46</v>
      </c>
      <c r="B103" s="57" t="s">
        <v>44</v>
      </c>
      <c r="C103" s="57" t="s">
        <v>44</v>
      </c>
      <c r="D103" s="57" t="s">
        <v>44</v>
      </c>
      <c r="E103" s="57" t="s">
        <v>44</v>
      </c>
      <c r="F103" s="57" t="s">
        <v>44</v>
      </c>
      <c r="G103" s="57"/>
      <c r="H103" s="57"/>
      <c r="I103" s="57" t="s">
        <v>44</v>
      </c>
      <c r="J103" s="57" t="s">
        <v>44</v>
      </c>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0"/>
      <c r="AQ103" s="16"/>
      <c r="AR103" s="16"/>
      <c r="AS103" s="16"/>
      <c r="AT103" s="48"/>
      <c r="AU103" s="36"/>
    </row>
    <row r="104" spans="1:47">
      <c r="A104" s="7" t="s">
        <v>47</v>
      </c>
      <c r="B104" s="7"/>
      <c r="C104" s="7"/>
      <c r="D104" s="7" t="s">
        <v>44</v>
      </c>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6"/>
      <c r="AR104" s="16"/>
      <c r="AS104" s="48"/>
      <c r="AT104" s="48"/>
      <c r="AU104" s="36"/>
    </row>
    <row r="105" spans="1:47">
      <c r="A105" s="7" t="s">
        <v>48</v>
      </c>
      <c r="B105" s="7" t="s">
        <v>44</v>
      </c>
      <c r="C105" s="7" t="s">
        <v>44</v>
      </c>
      <c r="D105" s="7" t="s">
        <v>44</v>
      </c>
      <c r="E105" s="7" t="s">
        <v>44</v>
      </c>
      <c r="F105" s="7" t="s">
        <v>44</v>
      </c>
      <c r="G105" s="58" t="s">
        <v>44</v>
      </c>
      <c r="H105" s="58" t="s">
        <v>44</v>
      </c>
      <c r="I105" s="58" t="s">
        <v>44</v>
      </c>
      <c r="J105" s="58" t="s">
        <v>44</v>
      </c>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0"/>
      <c r="AQ105" s="16"/>
      <c r="AR105" s="16"/>
      <c r="AS105" s="48"/>
      <c r="AT105" s="48"/>
      <c r="AU105" s="36"/>
    </row>
    <row r="106" spans="1:47">
      <c r="A106" s="7" t="s">
        <v>49</v>
      </c>
      <c r="B106" s="7"/>
      <c r="C106" s="7"/>
      <c r="D106" s="7"/>
      <c r="E106" s="7"/>
      <c r="F106" s="7" t="s">
        <v>44</v>
      </c>
      <c r="G106" s="58" t="s">
        <v>44</v>
      </c>
      <c r="H106" s="58" t="s">
        <v>44</v>
      </c>
      <c r="I106" s="58" t="s">
        <v>44</v>
      </c>
      <c r="J106" s="58" t="s">
        <v>44</v>
      </c>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0"/>
      <c r="AQ106" s="16"/>
      <c r="AR106" s="16"/>
      <c r="AS106" s="49"/>
      <c r="AT106" s="49"/>
      <c r="AU106" s="36"/>
    </row>
    <row r="107" spans="1:47">
      <c r="A107" s="7" t="s">
        <v>50</v>
      </c>
      <c r="B107" s="7" t="s">
        <v>44</v>
      </c>
      <c r="C107" s="7"/>
      <c r="D107" s="7"/>
      <c r="E107" s="7" t="s">
        <v>44</v>
      </c>
      <c r="F107" s="7" t="s">
        <v>44</v>
      </c>
      <c r="G107" s="58"/>
      <c r="H107" s="58" t="s">
        <v>44</v>
      </c>
      <c r="I107" s="58" t="s">
        <v>44</v>
      </c>
      <c r="J107" s="58" t="s">
        <v>44</v>
      </c>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0"/>
      <c r="AQ107" s="10"/>
      <c r="AR107" s="50"/>
      <c r="AS107" s="50"/>
      <c r="AT107" s="36"/>
      <c r="AU107" s="36"/>
    </row>
    <row r="108" spans="1:47">
      <c r="A108" s="7" t="s">
        <v>51</v>
      </c>
      <c r="B108" s="64" t="s">
        <v>44</v>
      </c>
      <c r="C108" s="7"/>
      <c r="D108" s="7" t="s">
        <v>44</v>
      </c>
      <c r="E108" s="7" t="s">
        <v>44</v>
      </c>
      <c r="F108" s="7"/>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0"/>
      <c r="AQ108" s="10"/>
      <c r="AR108" s="50"/>
      <c r="AS108" s="50"/>
      <c r="AT108" s="36"/>
      <c r="AU108" s="36"/>
    </row>
    <row r="109" spans="1:47">
      <c r="A109" s="59" t="s">
        <v>52</v>
      </c>
      <c r="B109" s="60"/>
      <c r="C109" s="60"/>
      <c r="D109" s="60"/>
      <c r="E109" s="60"/>
      <c r="F109" s="60"/>
      <c r="G109" s="61"/>
      <c r="H109" s="61"/>
      <c r="I109" s="61"/>
      <c r="J109" s="61" t="s">
        <v>44</v>
      </c>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0"/>
      <c r="AQ109" s="11"/>
      <c r="AR109" s="50"/>
      <c r="AS109" s="50"/>
      <c r="AT109" s="36"/>
      <c r="AU109" s="36"/>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0"/>
      <c r="AS110" s="50"/>
      <c r="AT110" s="36"/>
      <c r="AU110" s="36"/>
    </row>
    <row r="111" spans="1:47">
      <c r="A111" s="37" t="s">
        <v>53</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2"/>
      <c r="AQ111" s="40"/>
      <c r="AR111" s="51"/>
      <c r="AS111" s="51"/>
    </row>
    <row r="112" spans="1:47">
      <c r="A112" s="31" t="s">
        <v>54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2"/>
      <c r="AR112" s="52"/>
      <c r="AS112" s="52"/>
    </row>
    <row r="113" spans="1:45">
      <c r="A113" s="5" t="s">
        <v>55</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42"/>
      <c r="AR113" s="53"/>
      <c r="AS113" s="53"/>
    </row>
    <row r="114" spans="1:45">
      <c r="A114" s="6" t="s">
        <v>56</v>
      </c>
      <c r="B114" s="80" t="s">
        <v>57</v>
      </c>
      <c r="C114" s="81"/>
      <c r="D114" s="81"/>
      <c r="E114" s="81"/>
      <c r="F114" s="81"/>
      <c r="G114" s="81"/>
      <c r="H114" s="81"/>
      <c r="I114" s="81"/>
      <c r="J114" s="81"/>
      <c r="K114" s="81"/>
      <c r="L114" s="81"/>
      <c r="M114" s="81"/>
      <c r="N114" s="81"/>
      <c r="O114" s="81"/>
      <c r="P114" s="81"/>
      <c r="Q114" s="81"/>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2"/>
      <c r="AQ114" s="11"/>
      <c r="AR114" s="54"/>
      <c r="AS114" s="54"/>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5"/>
      <c r="AS115" s="55"/>
    </row>
    <row r="219" spans="12:12" ht="15" customHeight="1">
      <c r="L219" s="35" t="s">
        <v>58</v>
      </c>
    </row>
  </sheetData>
  <mergeCells count="1">
    <mergeCell ref="B114:Q114"/>
  </mergeCells>
  <phoneticPr fontId="6" type="noConversion"/>
  <conditionalFormatting sqref="A1: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R2:AO12 AT9:AT10 F13:G13 AT13 G14:H15 AT16 F16:H17 F19:AO101 F18:G18 K13:AO18 AT1:AT3">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J14:J17">
    <cfRule type="beginsWith" dxfId="12" priority="1" operator="beginsWith" text="13">
      <formula>LEFT(J14,LEN("13"))="13"</formula>
    </cfRule>
    <cfRule type="beginsWith" dxfId="11" priority="2" operator="beginsWith" text="12">
      <formula>LEFT(J14,LEN("12"))="12"</formula>
    </cfRule>
    <cfRule type="beginsWith" dxfId="10" priority="3" operator="beginsWith" text="11">
      <formula>LEFT(J14,LEN("11"))="11"</formula>
    </cfRule>
    <cfRule type="beginsWith" dxfId="9" priority="4" operator="beginsWith" text="10">
      <formula>LEFT(J14,LEN("10"))="10"</formula>
    </cfRule>
    <cfRule type="beginsWith" dxfId="8" priority="5" operator="beginsWith" text="09">
      <formula>LEFT(J14,LEN("09"))="09"</formula>
    </cfRule>
    <cfRule type="beginsWith" dxfId="7" priority="6" operator="beginsWith" text="08">
      <formula>LEFT(J14,LEN("08"))="08"</formula>
    </cfRule>
    <cfRule type="beginsWith" dxfId="6" priority="7" operator="beginsWith" text="07">
      <formula>LEFT(J14,LEN("07"))="07"</formula>
    </cfRule>
    <cfRule type="beginsWith" dxfId="5" priority="8" operator="beginsWith" text="06">
      <formula>LEFT(J14,LEN("06"))="06"</formula>
    </cfRule>
    <cfRule type="beginsWith" dxfId="4" priority="9" operator="beginsWith" text="05">
      <formula>LEFT(J14,LEN("05"))="05"</formula>
    </cfRule>
    <cfRule type="beginsWith" dxfId="3" priority="10" operator="beginsWith" text="04">
      <formula>LEFT(J14,LEN("04"))="04"</formula>
    </cfRule>
    <cfRule type="beginsWith" dxfId="2" priority="11" operator="beginsWith" text="03">
      <formula>LEFT(J14,LEN("03"))="03"</formula>
    </cfRule>
    <cfRule type="beginsWith" dxfId="1" priority="12" operator="beginsWith" text="02">
      <formula>LEFT(J14,LEN("02"))="02"</formula>
    </cfRule>
    <cfRule type="beginsWith" dxfId="0" priority="13" operator="beginsWith" text="01">
      <formula>LEFT(J14,LEN("01"))="01"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8" sqref="C8"/>
    </sheetView>
  </sheetViews>
  <sheetFormatPr defaultColWidth="11.42578125" defaultRowHeight="15"/>
  <cols>
    <col min="1" max="3" width="28.42578125" style="30" customWidth="1"/>
  </cols>
  <sheetData>
    <row r="1" spans="1:3">
      <c r="A1" s="62" t="s">
        <v>59</v>
      </c>
      <c r="B1" s="62" t="s">
        <v>60</v>
      </c>
      <c r="C1" s="62" t="s">
        <v>61</v>
      </c>
    </row>
    <row r="2" spans="1:3">
      <c r="A2" s="29">
        <v>1</v>
      </c>
      <c r="B2" s="29" t="str" cm="1">
        <f t="array" ref="B2:B8">TRANSPOSE(_xlfn._xlws.FILTER('Aptitud final'!1:1,'Aptitud final'!103:103="X"))</f>
        <v>avicultura_engorde</v>
      </c>
      <c r="C2" s="29" t="s">
        <v>9</v>
      </c>
    </row>
    <row r="3" spans="1:3">
      <c r="A3" s="29">
        <f>IF(B3="","",A2+1)</f>
        <v>2</v>
      </c>
      <c r="B3" s="29" t="str">
        <v>ganaderia_doble_proposito</v>
      </c>
      <c r="C3" s="29" t="s">
        <v>9</v>
      </c>
    </row>
    <row r="4" spans="1:3">
      <c r="A4" s="29">
        <f t="shared" ref="A4:A67" si="0">IF(B4="","",A3+1)</f>
        <v>3</v>
      </c>
      <c r="B4" s="29" t="str">
        <v>piscicultura_cachama</v>
      </c>
      <c r="C4" s="29" t="s">
        <v>9</v>
      </c>
    </row>
    <row r="5" spans="1:3">
      <c r="A5" s="29">
        <f t="shared" si="0"/>
        <v>4</v>
      </c>
      <c r="B5" s="29" t="str">
        <v>porcicultura_ceba</v>
      </c>
      <c r="C5" s="29" t="s">
        <v>9</v>
      </c>
    </row>
    <row r="6" spans="1:3">
      <c r="A6" s="29">
        <f t="shared" si="0"/>
        <v>5</v>
      </c>
      <c r="B6" s="29" t="str">
        <v>cana_panelera</v>
      </c>
      <c r="C6" s="29" t="s">
        <v>9</v>
      </c>
    </row>
    <row r="7" spans="1:3">
      <c r="A7" s="29">
        <f t="shared" si="0"/>
        <v>6</v>
      </c>
      <c r="B7" s="29" t="str">
        <v>yuca</v>
      </c>
      <c r="C7" s="29" t="s">
        <v>9</v>
      </c>
    </row>
    <row r="8" spans="1:3">
      <c r="A8" s="29">
        <f t="shared" si="0"/>
        <v>7</v>
      </c>
      <c r="B8" s="29" t="str">
        <v>platano_maiz</v>
      </c>
      <c r="C8" s="29" t="s">
        <v>9</v>
      </c>
    </row>
    <row r="9" spans="1:3">
      <c r="A9" s="30" t="str">
        <f t="shared" si="0"/>
        <v/>
      </c>
    </row>
    <row r="10" spans="1:3">
      <c r="A10" s="30" t="str">
        <f t="shared" si="0"/>
        <v/>
      </c>
    </row>
    <row r="11" spans="1:3">
      <c r="A11" s="30" t="str">
        <f t="shared" si="0"/>
        <v/>
      </c>
    </row>
    <row r="12" spans="1:3">
      <c r="A12" s="30" t="str">
        <f t="shared" si="0"/>
        <v/>
      </c>
    </row>
    <row r="13" spans="1:3">
      <c r="A13" s="30" t="str">
        <f t="shared" si="0"/>
        <v/>
      </c>
    </row>
    <row r="14" spans="1:3">
      <c r="A14" s="30" t="str">
        <f t="shared" si="0"/>
        <v/>
      </c>
    </row>
    <row r="15" spans="1:3">
      <c r="A15" s="30" t="str">
        <f t="shared" si="0"/>
        <v/>
      </c>
    </row>
    <row r="16" spans="1:3">
      <c r="A16" s="30" t="str">
        <f t="shared" si="0"/>
        <v/>
      </c>
    </row>
    <row r="17" spans="1:1">
      <c r="A17" s="30" t="str">
        <f t="shared" si="0"/>
        <v/>
      </c>
    </row>
    <row r="18" spans="1:1">
      <c r="A18" s="30" t="str">
        <f>IF(B18="","",A17+1)</f>
        <v/>
      </c>
    </row>
    <row r="19" spans="1:1">
      <c r="A19" s="30" t="str">
        <f>IF(B19="","",A18+1)</f>
        <v/>
      </c>
    </row>
    <row r="20" spans="1:1">
      <c r="A20" s="30" t="str">
        <f>IF(B20="","",A19+1)</f>
        <v/>
      </c>
    </row>
    <row r="21" spans="1:1">
      <c r="A21" s="30" t="str">
        <f>IF(B21="","",A20+1)</f>
        <v/>
      </c>
    </row>
    <row r="22" spans="1:1">
      <c r="A22" s="30" t="str">
        <f t="shared" si="0"/>
        <v/>
      </c>
    </row>
    <row r="23" spans="1:1">
      <c r="A23" s="30" t="str">
        <f t="shared" si="0"/>
        <v/>
      </c>
    </row>
    <row r="24" spans="1:1">
      <c r="A24" s="30" t="str">
        <f t="shared" si="0"/>
        <v/>
      </c>
    </row>
    <row r="25" spans="1:1">
      <c r="A25" s="30" t="str">
        <f t="shared" si="0"/>
        <v/>
      </c>
    </row>
    <row r="26" spans="1:1">
      <c r="A26" s="30" t="str">
        <f t="shared" si="0"/>
        <v/>
      </c>
    </row>
    <row r="27" spans="1:1">
      <c r="A27" s="30" t="str">
        <f t="shared" si="0"/>
        <v/>
      </c>
    </row>
    <row r="28" spans="1:1">
      <c r="A28" s="30" t="str">
        <f t="shared" si="0"/>
        <v/>
      </c>
    </row>
    <row r="29" spans="1:1">
      <c r="A29" s="30" t="str">
        <f t="shared" si="0"/>
        <v/>
      </c>
    </row>
    <row r="30" spans="1:1">
      <c r="A30" s="30" t="str">
        <f t="shared" si="0"/>
        <v/>
      </c>
    </row>
    <row r="31" spans="1:1">
      <c r="A31" s="30" t="str">
        <f t="shared" si="0"/>
        <v/>
      </c>
    </row>
    <row r="32" spans="1:1">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66" workbookViewId="0">
      <selection activeCell="B170" sqref="B170"/>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0eb6ee77f3561287dcac45e34ceef71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466d2f7dfd7178e6c40f2ec1d7c8e1d6"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0221DA06-CAAF-4AFD-8E18-B81187065ECD}"/>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Daisy Zamira Delgado Mendez</cp:lastModifiedBy>
  <cp:revision/>
  <dcterms:created xsi:type="dcterms:W3CDTF">2023-06-01T14:44:35Z</dcterms:created>
  <dcterms:modified xsi:type="dcterms:W3CDTF">2025-11-06T21:01:06Z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