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8" documentId="13_ncr:1_{6762AD43-A306-41A4-8CB1-A95F0565DEF6}" xr6:coauthVersionLast="47" xr6:coauthVersionMax="47" xr10:uidLastSave="{2DAE5F7A-A27A-47FD-B77B-779F7543F441}"/>
  <bookViews>
    <workbookView xWindow="-96" yWindow="0" windowWidth="11712" windowHeight="12336" firstSheet="7" activeTab="7" xr2:uid="{00000000-000D-0000-FFFF-FFFF00000000}"/>
  </bookViews>
  <sheets>
    <sheet name="4.1.1 OAF" sheetId="1" r:id="rId1"/>
    <sheet name="4.1.2 CONDICIONES COMERCIALES" sheetId="2" r:id="rId2"/>
    <sheet name="4.2.4. AGENTES COMERCIALES 1" sheetId="3" r:id="rId3"/>
    <sheet name="4.2.5 AGENTES COMERCIALES 2" sheetId="4" r:id="rId4"/>
    <sheet name="4.3.1 % MERCADO FLETE PRODUCTO" sheetId="5" r:id="rId5"/>
    <sheet name="4.3.2.PRECIO PAGADO PRODUCTOR" sheetId="6" r:id="rId6"/>
    <sheet name="4.3.3.PRECIOS PROMEDIO SIPSA" sheetId="8" r:id="rId7"/>
    <sheet name="4.3.4.VARIACION PRECIOS" sheetId="9" r:id="rId8"/>
  </sheets>
  <definedNames>
    <definedName name="_xlnm._FilterDatabase" localSheetId="6" hidden="1">'4.3.3.PRECIOS PROMEDIO SIPSA'!$B$18:$C$20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9" l="1" a="1"/>
  <c r="G4" i="9" s="1"/>
  <c r="G5" i="9" a="1"/>
  <c r="G5" i="9" s="1"/>
  <c r="G6" i="9" a="1"/>
  <c r="G6" i="9" s="1"/>
  <c r="G7" i="9" a="1"/>
  <c r="G7" i="9" s="1"/>
  <c r="G8" i="9" a="1"/>
  <c r="G8" i="9" s="1"/>
  <c r="G3" i="9" a="1"/>
  <c r="G3" i="9"/>
  <c r="G2" i="9" a="1"/>
  <c r="G2" i="9" s="1"/>
  <c r="F2" i="9"/>
  <c r="C3" i="9"/>
  <c r="D3" i="9"/>
  <c r="E3" i="9"/>
  <c r="F3" i="9"/>
  <c r="C4" i="9"/>
  <c r="D4" i="9"/>
  <c r="E4" i="9"/>
  <c r="F4" i="9"/>
  <c r="C5" i="9"/>
  <c r="D5" i="9"/>
  <c r="E5" i="9"/>
  <c r="F5" i="9"/>
  <c r="C6" i="9"/>
  <c r="D6" i="9"/>
  <c r="E6" i="9"/>
  <c r="F6" i="9"/>
  <c r="C7" i="9"/>
  <c r="D7" i="9"/>
  <c r="E7" i="9"/>
  <c r="F7" i="9"/>
  <c r="C8" i="9"/>
  <c r="D8" i="9"/>
  <c r="E8" i="9"/>
  <c r="F8" i="9"/>
  <c r="D2" i="9"/>
  <c r="E2" i="9"/>
  <c r="C2" i="9"/>
  <c r="C25" i="8"/>
  <c r="C24" i="8"/>
  <c r="C23" i="8"/>
  <c r="C22" i="8"/>
  <c r="C21" i="8"/>
  <c r="C20" i="8"/>
  <c r="C19" i="8"/>
  <c r="I3" i="8"/>
  <c r="I4" i="8"/>
  <c r="I5" i="8"/>
  <c r="I6" i="8"/>
  <c r="I7" i="8"/>
  <c r="I8" i="8"/>
  <c r="I2" i="8"/>
  <c r="M6" i="6"/>
  <c r="M7" i="6"/>
  <c r="M8" i="6"/>
  <c r="M9" i="6"/>
  <c r="M10" i="6"/>
  <c r="M11" i="6"/>
  <c r="M12" i="6"/>
  <c r="M5" i="6"/>
  <c r="J9" i="5" l="1"/>
  <c r="J12" i="5"/>
  <c r="J13" i="5"/>
  <c r="J14" i="5"/>
  <c r="J10" i="5"/>
  <c r="J6" i="5"/>
  <c r="J11" i="5"/>
  <c r="J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tc={F245C56A-D299-489C-AA0A-255F42E98B35}</author>
  </authors>
  <commentList>
    <comment ref="C1" authorId="0" shapeId="0" xr:uid="{F245C56A-D299-489C-AA0A-255F42E98B35}">
      <text>
        <t>[Threaded comment]
Your version of Excel allows you to read this threaded comment; however, any edits to it will get removed if the file is opened in a newer version of Excel. Learn more: https://go.microsoft.com/fwlink/?linkid=870924
Comment:
    @Julian Camilo Gonzalez Rozo  cambia los nombres. Quita el "variación" para que en la gráfica quede solo el año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<sst xmlns="http://schemas.openxmlformats.org/spreadsheetml/2006/main" count="324" uniqueCount="134">
  <si>
    <t>Tabla 1. Organizaciones de la Agricultura Familiar (OAF) participantes de los encuentros territoriales en el municipio de VALPARAÍSO</t>
  </si>
  <si>
    <t>Nombre y sigla asociación</t>
  </si>
  <si>
    <t>Principales productos comercializados</t>
  </si>
  <si>
    <t>No. de familias asociadas</t>
  </si>
  <si>
    <t>Servicios que presta la OAF</t>
  </si>
  <si>
    <t>Asociacion De Campesinos Productores De Cacao En Sistema Agroforestal De Valparaiso. - COPROCAVAL</t>
  </si>
  <si>
    <t>Cacao</t>
  </si>
  <si>
    <t>Asesoramiento de Proyectos</t>
  </si>
  <si>
    <t>Asociacion De Mujeres Empremderdoras De Valparaiso.</t>
  </si>
  <si>
    <t>Cerdo</t>
  </si>
  <si>
    <t>Capacitación, comrecialización colectiva y asesoramiento en proyectos productivos</t>
  </si>
  <si>
    <t>Huevo</t>
  </si>
  <si>
    <t>Asociacion De Piscicultores - ASOPESARAMVALP</t>
  </si>
  <si>
    <t>Cachama</t>
  </si>
  <si>
    <t>Asistencia técnica y capacitación</t>
  </si>
  <si>
    <t>Asociacion De Productores De Leche Y Carne - COPROLAT</t>
  </si>
  <si>
    <t>Leche</t>
  </si>
  <si>
    <t>Representación gremial</t>
  </si>
  <si>
    <t>Carne</t>
  </si>
  <si>
    <t>Tabla 2. Condiciones comerciales de las OAF identificadas en el municipio de VALPARAÍSO</t>
  </si>
  <si>
    <t>Producto(s)</t>
  </si>
  <si>
    <t>Presentación</t>
  </si>
  <si>
    <t>Clientes(%)</t>
  </si>
  <si>
    <t>Contrato y/o acuerdo comercial establecido</t>
  </si>
  <si>
    <t>Forma de pago</t>
  </si>
  <si>
    <t>Primer punto de comercialización(%)</t>
  </si>
  <si>
    <t>Kilogramo</t>
  </si>
  <si>
    <t>Intermediarios 100%</t>
  </si>
  <si>
    <t>No</t>
  </si>
  <si>
    <t>Contado</t>
  </si>
  <si>
    <t>Florencia 100%</t>
  </si>
  <si>
    <t>Credito</t>
  </si>
  <si>
    <t>Cabecera Municipal 100%</t>
  </si>
  <si>
    <t>Panal De 30 Unidades</t>
  </si>
  <si>
    <t>Finca 100%</t>
  </si>
  <si>
    <t>Cantina 40 Litros</t>
  </si>
  <si>
    <t>Agroindustria 100%</t>
  </si>
  <si>
    <t>Tabla 4. Información general de los agentes comercializadores de VALPARAÍSO</t>
  </si>
  <si>
    <t>Nombre de la empresa y/o comerciante</t>
  </si>
  <si>
    <t>Tipo de comercializador</t>
  </si>
  <si>
    <t>Producto demandado</t>
  </si>
  <si>
    <t>Ubicación de la empresa y/o comerciante</t>
  </si>
  <si>
    <t>Principal ubicación de los proveedores</t>
  </si>
  <si>
    <t>La Casa Del Café Y El Cacao</t>
  </si>
  <si>
    <t>Intermediario</t>
  </si>
  <si>
    <t>Florencia Cabecera Municipal</t>
  </si>
  <si>
    <t>Zona Rural Municipio Valparaiso 100%</t>
  </si>
  <si>
    <t>La Feria De Las Carnes Rojas</t>
  </si>
  <si>
    <t>Minoristas</t>
  </si>
  <si>
    <t>Valparaiso Cabecera Municipal</t>
  </si>
  <si>
    <t>Valparaiso</t>
  </si>
  <si>
    <t>Productos Lacteos El Caqueteño</t>
  </si>
  <si>
    <t>Procesador/agroindustria</t>
  </si>
  <si>
    <t>Valparaiso Zona Rural</t>
  </si>
  <si>
    <t>Supermercado Popular</t>
  </si>
  <si>
    <t>Supermercado</t>
  </si>
  <si>
    <t>Panela</t>
  </si>
  <si>
    <t>Tabla 5. Descripción de los agentes comerciales participantes de los encuentros territoriales del municipio de VALPARAÍSO</t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</si>
  <si>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</si>
  <si>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</si>
  <si>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</si>
  <si>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</si>
  <si>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</si>
  <si>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</si>
  <si>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</si>
  <si>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Centro De Acopio</t>
  </si>
  <si>
    <t>Finca</t>
  </si>
  <si>
    <t>Productos Lactos El Caqueteño</t>
  </si>
  <si>
    <t>Litro</t>
  </si>
  <si>
    <t>Diario</t>
  </si>
  <si>
    <t>Panelon 2 Kilos</t>
  </si>
  <si>
    <t>Tabla 6. Principales destinos y valor del flete por UFH de referencia y producto</t>
  </si>
  <si>
    <t>UFH</t>
  </si>
  <si>
    <t>Línea productiva</t>
  </si>
  <si>
    <t>Presentación del producto</t>
  </si>
  <si>
    <t>Principales compradores</t>
  </si>
  <si>
    <t/>
  </si>
  <si>
    <t>Primer punto de comercialización</t>
  </si>
  <si>
    <t>Precio promedio flete ($/kg)</t>
  </si>
  <si>
    <t>Precio actual ($/kg)</t>
  </si>
  <si>
    <t>% precio flete ($/kg)</t>
  </si>
  <si>
    <t>Tipo de cliente</t>
  </si>
  <si>
    <t>%</t>
  </si>
  <si>
    <t>09UcL-38</t>
  </si>
  <si>
    <t>Caña panelera</t>
  </si>
  <si>
    <t>Panelon de 2 kilogramos</t>
  </si>
  <si>
    <t>Consumidor final</t>
  </si>
  <si>
    <t>Finca 60%</t>
  </si>
  <si>
    <t>Minorista</t>
  </si>
  <si>
    <t>Cabecera municipal 40%</t>
  </si>
  <si>
    <t>Intermediarios</t>
  </si>
  <si>
    <t>100%</t>
  </si>
  <si>
    <t>Cabecera municipal 100%</t>
  </si>
  <si>
    <t>ganaderia doble proposito (leche)</t>
  </si>
  <si>
    <t>litro</t>
  </si>
  <si>
    <t>ganaderia doble proposito (carne)</t>
  </si>
  <si>
    <t>Animal de 180 Kilogramos aproximadamente</t>
  </si>
  <si>
    <t>Piscicultura cachama</t>
  </si>
  <si>
    <t>10UdL2s1-30</t>
  </si>
  <si>
    <t>Avicultura de postura</t>
  </si>
  <si>
    <t>Unidad</t>
  </si>
  <si>
    <t>Porcicultura de cría</t>
  </si>
  <si>
    <t>Porcicultura de levante</t>
  </si>
  <si>
    <t>cana_panelera</t>
  </si>
  <si>
    <t>cacao</t>
  </si>
  <si>
    <t>ganaderia_doble_proposito</t>
  </si>
  <si>
    <t>piscicultura_cachama</t>
  </si>
  <si>
    <t>avicultura_postura</t>
  </si>
  <si>
    <t>porcicultura_cria</t>
  </si>
  <si>
    <t>porcicultura_ceba</t>
  </si>
  <si>
    <t>Tabla 7. Precios pagados al productor reportados en las UFH de referencia</t>
  </si>
  <si>
    <t>Precio mínimo</t>
  </si>
  <si>
    <t>Precio máximo</t>
  </si>
  <si>
    <t>Precio actual</t>
  </si>
  <si>
    <t>Variación</t>
  </si>
  <si>
    <t>Precio mínimo ($/kg)</t>
  </si>
  <si>
    <t>Precio máximo ($/kg)</t>
  </si>
  <si>
    <t xml:space="preserve"> ($/kg)</t>
  </si>
  <si>
    <t>Codmpio</t>
  </si>
  <si>
    <t>2019</t>
  </si>
  <si>
    <t>2020</t>
  </si>
  <si>
    <t>2021</t>
  </si>
  <si>
    <t>2022</t>
  </si>
  <si>
    <t>2023</t>
  </si>
  <si>
    <t>Promedio</t>
  </si>
  <si>
    <t>18860</t>
  </si>
  <si>
    <t>Ganaderia doble proposito (leche)</t>
  </si>
  <si>
    <t>Ganaderia doble proposito (carne)</t>
  </si>
  <si>
    <t>Precio a escala municipal</t>
  </si>
  <si>
    <t>Porcicultura de cría no se encuentra en base SIPSA, ni en agremiaciones</t>
  </si>
  <si>
    <t>Precio a escala departamental</t>
  </si>
  <si>
    <t>Precios a escala nacional</t>
  </si>
  <si>
    <t>Precios gremios (PORKOLOMBIA, FEDEGAN, FENAVI, FEDECACAO, FEDECAFE, MADR)</t>
  </si>
  <si>
    <t>variación 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</si>
</sst>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0.0%"/>
  </numFmts>
  <fonts count="9">
    <font>
      <sz val="11"/>
      <color rgb="FF000000"/>
      <name val="Calibri"/>
      <family val="2"/>
      <scheme val="minor"/>
    </font>
    <font>
      <i/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</borders>
  <cellStyleXfs count="3">
    <xf numFmtId="0" fontId="0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165" fontId="3" fillId="0" borderId="2" xfId="1" applyFont="1" applyBorder="1" applyAlignment="1">
      <alignment horizontal="center" vertical="center" wrapText="1"/>
    </xf>
    <xf numFmtId="9" fontId="3" fillId="0" borderId="2" xfId="2" applyFont="1" applyBorder="1" applyAlignment="1">
      <alignment horizontal="center" vertical="center" wrapText="1"/>
    </xf>
    <xf numFmtId="167" fontId="3" fillId="0" borderId="2" xfId="2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164" fontId="0" fillId="0" borderId="0" xfId="0" applyNumberFormat="1"/>
    <xf numFmtId="1" fontId="3" fillId="0" borderId="2" xfId="0" applyNumberFormat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0" fillId="0" borderId="2" xfId="0" applyBorder="1"/>
    <xf numFmtId="1" fontId="0" fillId="0" borderId="2" xfId="2" applyNumberFormat="1" applyFont="1" applyBorder="1"/>
    <xf numFmtId="166" fontId="3" fillId="0" borderId="2" xfId="1" applyNumberFormat="1" applyFont="1" applyBorder="1" applyAlignment="1">
      <alignment horizontal="center" vertical="center" wrapText="1"/>
    </xf>
    <xf numFmtId="166" fontId="3" fillId="0" borderId="2" xfId="1" applyNumberFormat="1" applyFont="1" applyBorder="1"/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5" fontId="3" fillId="0" borderId="2" xfId="1" applyFont="1" applyBorder="1" applyAlignment="1">
      <alignment horizontal="center" vertical="center" wrapText="1"/>
    </xf>
    <xf numFmtId="9" fontId="3" fillId="0" borderId="2" xfId="2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'4.3.3.PRECIOS PROMEDIO SIPSA'!$C$18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'4.3.3.PRECIOS PROMEDIO SIPSA'!$B$19:$B$25</c:f>
              <c:strCache>
                <c:ptCount val="7"/>
                <c:pt idx="0">
                  <c:v>Caña panelera</c:v>
                </c:pt>
                <c:pt idx="1">
                  <c:v>Cacao</c:v>
                </c:pt>
                <c:pt idx="2">
                  <c:v>Piscicultura cachama</c:v>
                </c:pt>
                <c:pt idx="3">
                  <c:v>Porcicultura de levante</c:v>
                </c:pt>
                <c:pt idx="4">
                  <c:v>Ganaderia doble proposito (carne)</c:v>
                </c:pt>
                <c:pt idx="5">
                  <c:v>Ganaderia doble proposito (leche)</c:v>
                </c:pt>
                <c:pt idx="6">
                  <c:v>Avicultura de postura</c:v>
                </c:pt>
              </c:strCache>
            </c:strRef>
          </c:cat>
          <c:val>
            <c:numRef>
              <c:f>'4.3.3.PRECIOS PROMEDIO SIPSA'!$C$19:$C$25</c:f>
              <c:numCache>
                <c:formatCode>"$"\ #,##0;[Red]\-"$"\ #,##0</c:formatCode>
                <c:ptCount val="7"/>
                <c:pt idx="0">
                  <c:v>3123.6134847103322</c:v>
                </c:pt>
                <c:pt idx="1">
                  <c:v>8648.6</c:v>
                </c:pt>
                <c:pt idx="2">
                  <c:v>8354.2073506386077</c:v>
                </c:pt>
                <c:pt idx="3">
                  <c:v>7304.6</c:v>
                </c:pt>
                <c:pt idx="4">
                  <c:v>6188.0666666666675</c:v>
                </c:pt>
                <c:pt idx="5">
                  <c:v>1352.2204643030684</c:v>
                </c:pt>
                <c:pt idx="6">
                  <c:v>389.88560884433866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CB-4D2A-93B1-90379E8C9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2433391"/>
        <c:axId val="902430031"/>
      </c:barChart>
      <c:catAx>
        <c:axId val="902433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2430031"/>
        <c:crosses val="autoZero"/>
        <c:auto val="1"/>
        <c:lblAlgn val="ctr"/>
        <c:lblOffset val="100"/>
        <c:noMultiLvlLbl val="0"/>
      </c:catAx>
      <c:valAx>
        <c:axId val="902430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;[Red]\-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2433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'4.3.4.VARIACION PRECIOS'!$B$2</c:f>
              <c:strCache>
                <c:ptCount val="1"/>
                <c:pt idx="0">
                  <c:v>Ganaderia doble proposito (leche)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PRECIOS'!$C$2:$F$2</c:f>
              <c:numCache>
                <c:formatCode>0</c:formatCode>
                <c:ptCount val="4"/>
                <c:pt idx="0">
                  <c:v>4.3970869883978452</c:v>
                </c:pt>
                <c:pt idx="1">
                  <c:v>10.265724741160412</c:v>
                </c:pt>
                <c:pt idx="2">
                  <c:v>39.884543766551133</c:v>
                </c:pt>
                <c:pt idx="3">
                  <c:v>10.812835923010297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66-4E87-BD76-AAE00F7338D8}"/>
            </c:ext>
          </c:extLst>
        </c:ser>
        <c:ser>
          <c:idx val="1"/>
          <c:order val="1"/>
          <c:tx>
            <c:strRef>
              <c:f>'4.3.4.VARIACION PRECIOS'!$B$3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PRECIOS'!$C$3:$F$3</c:f>
              <c:numCache>
                <c:formatCode>0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66-4E87-BD76-AAE00F7338D8}"/>
            </c:ext>
          </c:extLst>
        </c:ser>
        <c:ser>
          <c:idx val="2"/>
          <c:order val="2"/>
          <c:tx>
            <c:strRef>
              <c:f>'4.3.4.VARIACION PRECIOS'!$B$4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PRECIOS'!$C$4:$F$4</c:f>
              <c:numCache>
                <c:formatCode>0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66-4E87-BD76-AAE00F7338D8}"/>
            </c:ext>
          </c:extLst>
        </c:ser>
        <c:ser>
          <c:idx val="3"/>
          <c:order val="3"/>
          <c:tx>
            <c:strRef>
              <c:f>'4.3.4.VARIACION PRECIOS'!$B$5</c:f>
              <c:strCache>
                <c:ptCount val="1"/>
                <c:pt idx="0">
                  <c:v>Ganaderia doble proposito (carne)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PRECIOS'!$C$5:$F$5</c:f>
              <c:numCache>
                <c:formatCode>0</c:formatCode>
                <c:ptCount val="4"/>
                <c:pt idx="0">
                  <c:v>6.0877939983779328</c:v>
                </c:pt>
                <c:pt idx="1">
                  <c:v>34.793229490181091</c:v>
                </c:pt>
                <c:pt idx="2">
                  <c:v>23.725779508788733</c:v>
                </c:pt>
                <c:pt idx="3">
                  <c:v>1.5911443131721512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66-4E87-BD76-AAE00F7338D8}"/>
            </c:ext>
          </c:extLst>
        </c:ser>
        <c:ser>
          <c:idx val="4"/>
          <c:order val="4"/>
          <c:tx>
            <c:strRef>
              <c:f>'4.3.4.VARIACION PRECIOS'!$B$6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PRECIOS'!$C$6:$F$6</c:f>
              <c:numCache>
                <c:formatCode>0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66-4E87-BD76-AAE00F7338D8}"/>
            </c:ext>
          </c:extLst>
        </c:ser>
        <c:ser>
          <c:idx val="5"/>
          <c:order val="5"/>
          <c:tx>
            <c:strRef>
              <c:f>'4.3.4.VARIACION PRECIOS'!$B$7</c:f>
              <c:strCache>
                <c:ptCount val="1"/>
                <c:pt idx="0">
                  <c:v>Avicultura de postura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PRECIOS'!$C$7:$F$7</c:f>
              <c:numCache>
                <c:formatCode>0</c:formatCode>
                <c:ptCount val="4"/>
                <c:pt idx="0">
                  <c:v>-1.4211938882389461</c:v>
                </c:pt>
                <c:pt idx="1">
                  <c:v>21.369043117522878</c:v>
                </c:pt>
                <c:pt idx="2">
                  <c:v>36.682357516841194</c:v>
                </c:pt>
                <c:pt idx="3">
                  <c:v>9.8386286432117913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66-4E87-BD76-AAE00F7338D8}"/>
            </c:ext>
          </c:extLst>
        </c:ser>
        <c:ser>
          <c:idx val="6"/>
          <c:order val="6"/>
          <c:tx>
            <c:strRef>
              <c:f>'4.3.4.VARIACION PRECIOS'!$B$8</c:f>
              <c:strCache>
                <c:ptCount val="1"/>
                <c:pt idx="0">
                  <c:v>Porcicultura de levante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'4.3.4.VARIACION PRECIOS'!$C$1:$F$1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'4.3.4.VARIACION PRECIOS'!$C$8:$F$8</c:f>
              <c:numCache>
                <c:formatCode>0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66-4E87-BD76-AAE00F733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8749583"/>
        <c:axId val="288747183"/>
      </c:lineChart>
      <c:catAx>
        <c:axId val="28874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8747183"/>
        <c:crosses val="autoZero"/>
        <c:auto val="1"/>
        <c:lblAlgn val="ctr"/>
        <c:lblOffset val="100"/>
        <c:noMultiLvlLbl val="0"/>
      </c:catAx>
      <c:valAx>
        <c:axId val="28874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874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121920</xdr:colOff>
      <xdr:row>13</xdr:row>
      <xdr:rowOff>476250</xdr:rowOff>
    </xdr:from>
    <xdr:to>
      <xdr:col>13</xdr:col>
      <xdr:colOff>251460</xdr:colOff>
      <xdr:row>32</xdr:row>
      <xdr:rowOff>137160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D04E9D4-026F-D3B8-DF9F-D3E8347473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9</xdr:row>
      <xdr:rowOff>49530</xdr:rowOff>
    </xdr:from>
    <xdr:to>
      <xdr:col>6</xdr:col>
      <xdr:colOff>678180</xdr:colOff>
      <xdr:row>30</xdr:row>
      <xdr:rowOff>129540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526E1F0-F679-6BB2-6072-8D14A86F4B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lian Camilo Gonzalez Rozo" id="{688ABD26-CE92-4A7D-A4E9-EBEE47E75255}" userId="julian.gonzalez@ant.gov.co" providerId="PeoplePicker"/>
  <person displayName="Sergio Leon Alvarez Fernandez" id="{A5003174-8270-493F-B146-ADA8EC323E2D}" userId="S::sergio.alvarez@ant.gov.co::3cec84bf-b89c-4da8-bd90-2fe49a2c40f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5-10-30T04:03:45.05" personId="{A5003174-8270-493F-B146-ADA8EC323E2D}" id="{F245C56A-D299-489C-AA0A-255F42E98B35}" done="1">
    <text>@Julian Camilo Gonzalez Rozo  cambia los nombres. Quita el "variación" para que en la gráfica quede solo el año</text>
    <mentions>
      <mention mentionpersonId="{688ABD26-CE92-4A7D-A4E9-EBEE47E75255}" mentionId="{48044150-C05A-4BCA-B98B-DF30A8C6AAF1}" startIndex="0" length="28"/>
    </mentions>
  </threadedComment>
</ThreadedComment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workbookViewId="0">
      <selection activeCell="B14" sqref="B14"/>
    </sheetView>
  </sheetViews>
  <sheetFormatPr defaultColWidth="11.42578125" defaultRowHeight="14.45"/>
  <cols>
    <col min="2" max="2" width="81.28515625" bestFit="1" customWidth="1"/>
    <col min="3" max="3" width="32.42578125" customWidth="1"/>
    <col min="4" max="4" width="22.140625" customWidth="1"/>
    <col min="5" max="5" width="23.85546875" customWidth="1"/>
  </cols>
  <sheetData>
    <row r="3" spans="2:5">
      <c r="B3" s="25" t="s">
        <v>0</v>
      </c>
      <c r="C3" s="25"/>
      <c r="D3" s="25"/>
      <c r="E3" s="25"/>
    </row>
    <row r="4" spans="2:5">
      <c r="B4" s="3" t="s">
        <v>1</v>
      </c>
      <c r="C4" s="3" t="s">
        <v>2</v>
      </c>
      <c r="D4" s="3" t="s">
        <v>3</v>
      </c>
      <c r="E4" s="3" t="s">
        <v>4</v>
      </c>
    </row>
    <row r="5" spans="2:5">
      <c r="B5" s="4" t="s">
        <v>5</v>
      </c>
      <c r="C5" s="4" t="s">
        <v>6</v>
      </c>
      <c r="D5" s="4">
        <v>25</v>
      </c>
      <c r="E5" s="4" t="s">
        <v>7</v>
      </c>
    </row>
    <row r="6" spans="2:5" ht="21.6" customHeight="1">
      <c r="B6" s="26" t="s">
        <v>8</v>
      </c>
      <c r="C6" s="4" t="s">
        <v>9</v>
      </c>
      <c r="D6" s="26">
        <v>18</v>
      </c>
      <c r="E6" s="26" t="s">
        <v>10</v>
      </c>
    </row>
    <row r="7" spans="2:5" ht="18.600000000000001" customHeight="1">
      <c r="B7" s="26" t="s">
        <v>8</v>
      </c>
      <c r="C7" s="4" t="s">
        <v>11</v>
      </c>
      <c r="D7" s="26"/>
      <c r="E7" s="26"/>
    </row>
    <row r="8" spans="2:5" ht="22.9">
      <c r="B8" s="4" t="s">
        <v>12</v>
      </c>
      <c r="C8" s="4" t="s">
        <v>13</v>
      </c>
      <c r="D8" s="4">
        <v>34</v>
      </c>
      <c r="E8" s="4" t="s">
        <v>14</v>
      </c>
    </row>
    <row r="9" spans="2:5">
      <c r="B9" s="26" t="s">
        <v>15</v>
      </c>
      <c r="C9" s="4" t="s">
        <v>16</v>
      </c>
      <c r="D9" s="26">
        <v>180</v>
      </c>
      <c r="E9" s="26" t="s">
        <v>17</v>
      </c>
    </row>
    <row r="10" spans="2:5">
      <c r="B10" s="26" t="s">
        <v>15</v>
      </c>
      <c r="C10" s="4" t="s">
        <v>18</v>
      </c>
      <c r="D10" s="26"/>
      <c r="E10" s="26"/>
    </row>
  </sheetData>
  <mergeCells count="7">
    <mergeCell ref="B3:E3"/>
    <mergeCell ref="B6:B7"/>
    <mergeCell ref="B9:B10"/>
    <mergeCell ref="D6:D7"/>
    <mergeCell ref="D9:D10"/>
    <mergeCell ref="E6:E7"/>
    <mergeCell ref="E9:E10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10"/>
  <sheetViews>
    <sheetView workbookViewId="0">
      <selection activeCell="B5" sqref="B5"/>
    </sheetView>
  </sheetViews>
  <sheetFormatPr defaultColWidth="11.42578125" defaultRowHeight="14.45"/>
  <cols>
    <col min="2" max="2" width="81.28515625" bestFit="1" customWidth="1"/>
    <col min="3" max="3" width="10.140625" customWidth="1"/>
    <col min="4" max="4" width="17.85546875" customWidth="1"/>
    <col min="5" max="5" width="17" customWidth="1"/>
    <col min="6" max="6" width="35.28515625" bestFit="1" customWidth="1"/>
    <col min="7" max="7" width="8.140625" bestFit="1" customWidth="1"/>
    <col min="8" max="8" width="29.85546875" bestFit="1" customWidth="1"/>
  </cols>
  <sheetData>
    <row r="3" spans="2:8">
      <c r="B3" s="25" t="s">
        <v>19</v>
      </c>
      <c r="C3" s="25"/>
      <c r="D3" s="25"/>
      <c r="E3" s="25"/>
      <c r="F3" s="25"/>
      <c r="G3" s="25"/>
      <c r="H3" s="25"/>
    </row>
    <row r="4" spans="2:8" ht="24">
      <c r="B4" s="3" t="s">
        <v>1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  <c r="H4" s="3" t="s">
        <v>25</v>
      </c>
    </row>
    <row r="5" spans="2:8">
      <c r="B5" s="4" t="s">
        <v>5</v>
      </c>
      <c r="C5" s="4" t="s">
        <v>6</v>
      </c>
      <c r="D5" s="4" t="s">
        <v>26</v>
      </c>
      <c r="E5" s="4" t="s">
        <v>27</v>
      </c>
      <c r="F5" s="4" t="s">
        <v>28</v>
      </c>
      <c r="G5" s="4" t="s">
        <v>29</v>
      </c>
      <c r="H5" s="4" t="s">
        <v>30</v>
      </c>
    </row>
    <row r="6" spans="2:8">
      <c r="B6" s="26" t="s">
        <v>8</v>
      </c>
      <c r="C6" s="4" t="s">
        <v>9</v>
      </c>
      <c r="D6" s="4" t="s">
        <v>26</v>
      </c>
      <c r="E6" s="4" t="s">
        <v>27</v>
      </c>
      <c r="F6" s="4" t="s">
        <v>28</v>
      </c>
      <c r="G6" s="4" t="s">
        <v>31</v>
      </c>
      <c r="H6" s="27" t="s">
        <v>32</v>
      </c>
    </row>
    <row r="7" spans="2:8">
      <c r="B7" s="26" t="s">
        <v>8</v>
      </c>
      <c r="C7" s="4" t="s">
        <v>11</v>
      </c>
      <c r="D7" s="4" t="s">
        <v>33</v>
      </c>
      <c r="E7" s="4" t="s">
        <v>27</v>
      </c>
      <c r="F7" s="4" t="s">
        <v>28</v>
      </c>
      <c r="G7" s="4" t="s">
        <v>29</v>
      </c>
      <c r="H7" s="28"/>
    </row>
    <row r="8" spans="2:8">
      <c r="B8" s="4" t="s">
        <v>12</v>
      </c>
      <c r="C8" s="4" t="s">
        <v>13</v>
      </c>
      <c r="D8" s="4" t="s">
        <v>26</v>
      </c>
      <c r="E8" s="4" t="s">
        <v>27</v>
      </c>
      <c r="F8" s="4" t="s">
        <v>28</v>
      </c>
      <c r="G8" s="4" t="s">
        <v>29</v>
      </c>
      <c r="H8" s="4" t="s">
        <v>34</v>
      </c>
    </row>
    <row r="9" spans="2:8">
      <c r="B9" s="26" t="s">
        <v>15</v>
      </c>
      <c r="C9" s="4" t="s">
        <v>16</v>
      </c>
      <c r="D9" s="4" t="s">
        <v>35</v>
      </c>
      <c r="E9" s="4" t="s">
        <v>36</v>
      </c>
      <c r="F9" s="4" t="s">
        <v>28</v>
      </c>
      <c r="G9" s="4" t="s">
        <v>31</v>
      </c>
      <c r="H9" s="4" t="s">
        <v>34</v>
      </c>
    </row>
    <row r="10" spans="2:8">
      <c r="B10" s="26" t="s">
        <v>15</v>
      </c>
      <c r="C10" s="4" t="s">
        <v>18</v>
      </c>
      <c r="D10" s="4" t="s">
        <v>26</v>
      </c>
      <c r="E10" s="4" t="s">
        <v>27</v>
      </c>
      <c r="F10" s="4" t="s">
        <v>28</v>
      </c>
      <c r="G10" s="4" t="s">
        <v>31</v>
      </c>
      <c r="H10" s="4" t="s">
        <v>34</v>
      </c>
    </row>
  </sheetData>
  <mergeCells count="4">
    <mergeCell ref="B3:H3"/>
    <mergeCell ref="B6:B7"/>
    <mergeCell ref="B9:B10"/>
    <mergeCell ref="H6:H7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F11"/>
  <sheetViews>
    <sheetView workbookViewId="0">
      <selection activeCell="D5" sqref="D5:D11"/>
    </sheetView>
  </sheetViews>
  <sheetFormatPr defaultColWidth="11.42578125" defaultRowHeight="14.45"/>
  <cols>
    <col min="2" max="2" width="31.7109375" bestFit="1" customWidth="1"/>
    <col min="3" max="3" width="19.7109375" bestFit="1" customWidth="1"/>
    <col min="4" max="4" width="9.85546875" bestFit="1" customWidth="1"/>
    <col min="5" max="5" width="33.28515625" bestFit="1" customWidth="1"/>
    <col min="6" max="6" width="32" bestFit="1" customWidth="1"/>
  </cols>
  <sheetData>
    <row r="3" spans="2:6">
      <c r="B3" s="25" t="s">
        <v>37</v>
      </c>
      <c r="C3" s="25"/>
      <c r="D3" s="25"/>
      <c r="E3" s="25"/>
      <c r="F3" s="25"/>
    </row>
    <row r="4" spans="2:6" ht="24"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</row>
    <row r="5" spans="2:6">
      <c r="B5" s="4" t="s">
        <v>43</v>
      </c>
      <c r="C5" s="4" t="s">
        <v>44</v>
      </c>
      <c r="D5" s="4" t="s">
        <v>6</v>
      </c>
      <c r="E5" s="4" t="s">
        <v>45</v>
      </c>
      <c r="F5" s="4" t="s">
        <v>46</v>
      </c>
    </row>
    <row r="6" spans="2:6">
      <c r="B6" s="26" t="s">
        <v>47</v>
      </c>
      <c r="C6" s="26" t="s">
        <v>48</v>
      </c>
      <c r="D6" s="4" t="s">
        <v>13</v>
      </c>
      <c r="E6" s="26" t="s">
        <v>49</v>
      </c>
      <c r="F6" s="26" t="s">
        <v>46</v>
      </c>
    </row>
    <row r="7" spans="2:6">
      <c r="B7" s="26" t="s">
        <v>47</v>
      </c>
      <c r="C7" s="26" t="s">
        <v>48</v>
      </c>
      <c r="D7" s="4" t="s">
        <v>18</v>
      </c>
      <c r="E7" s="26" t="s">
        <v>50</v>
      </c>
      <c r="F7" s="26"/>
    </row>
    <row r="8" spans="2:6">
      <c r="B8" s="26" t="s">
        <v>47</v>
      </c>
      <c r="C8" s="26" t="s">
        <v>48</v>
      </c>
      <c r="D8" s="4" t="s">
        <v>9</v>
      </c>
      <c r="E8" s="26" t="s">
        <v>50</v>
      </c>
      <c r="F8" s="26"/>
    </row>
    <row r="9" spans="2:6">
      <c r="B9" s="4" t="s">
        <v>51</v>
      </c>
      <c r="C9" s="4" t="s">
        <v>52</v>
      </c>
      <c r="D9" s="4" t="s">
        <v>16</v>
      </c>
      <c r="E9" s="4" t="s">
        <v>53</v>
      </c>
      <c r="F9" s="4" t="s">
        <v>46</v>
      </c>
    </row>
    <row r="10" spans="2:6">
      <c r="B10" s="26" t="s">
        <v>54</v>
      </c>
      <c r="C10" s="26" t="s">
        <v>55</v>
      </c>
      <c r="D10" s="4" t="s">
        <v>11</v>
      </c>
      <c r="E10" s="26" t="s">
        <v>49</v>
      </c>
      <c r="F10" s="27" t="s">
        <v>46</v>
      </c>
    </row>
    <row r="11" spans="2:6">
      <c r="B11" s="26" t="s">
        <v>54</v>
      </c>
      <c r="C11" s="26" t="s">
        <v>55</v>
      </c>
      <c r="D11" s="4" t="s">
        <v>56</v>
      </c>
      <c r="E11" s="26" t="s">
        <v>50</v>
      </c>
      <c r="F11" s="28"/>
    </row>
  </sheetData>
  <mergeCells count="9">
    <mergeCell ref="B3:F3"/>
    <mergeCell ref="B6:B8"/>
    <mergeCell ref="B10:B11"/>
    <mergeCell ref="C6:C8"/>
    <mergeCell ref="C10:C11"/>
    <mergeCell ref="E6:E8"/>
    <mergeCell ref="E10:E11"/>
    <mergeCell ref="F6:F8"/>
    <mergeCell ref="F10:F11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1"/>
  <sheetViews>
    <sheetView topLeftCell="C1" workbookViewId="0">
      <selection activeCell="G14" sqref="G14"/>
    </sheetView>
  </sheetViews>
  <sheetFormatPr defaultColWidth="11.42578125" defaultRowHeight="14.45"/>
  <cols>
    <col min="2" max="2" width="24" bestFit="1" customWidth="1"/>
    <col min="3" max="3" width="23.7109375" bestFit="1" customWidth="1"/>
    <col min="4" max="4" width="18.85546875" bestFit="1" customWidth="1"/>
    <col min="5" max="5" width="9.5703125" bestFit="1" customWidth="1"/>
    <col min="6" max="6" width="11.28515625" bestFit="1" customWidth="1"/>
    <col min="7" max="7" width="23.7109375" bestFit="1" customWidth="1"/>
  </cols>
  <sheetData>
    <row r="3" spans="2:7">
      <c r="B3" s="25" t="s">
        <v>57</v>
      </c>
      <c r="C3" s="25"/>
      <c r="D3" s="25"/>
      <c r="E3" s="25"/>
      <c r="F3" s="25"/>
      <c r="G3" s="25"/>
    </row>
    <row r="4" spans="2:7" ht="24">
      <c r="B4" s="3" t="s">
        <v>58</v>
      </c>
      <c r="C4" s="3" t="s">
        <v>59</v>
      </c>
      <c r="D4" s="3" t="s">
        <v>60</v>
      </c>
      <c r="E4" s="3" t="s">
        <v>61</v>
      </c>
      <c r="F4" s="3" t="s">
        <v>62</v>
      </c>
      <c r="G4" s="3" t="s">
        <v>63</v>
      </c>
    </row>
    <row r="5" spans="2:7">
      <c r="B5" s="4" t="s">
        <v>43</v>
      </c>
      <c r="C5" s="4" t="s">
        <v>6</v>
      </c>
      <c r="D5" s="4" t="s">
        <v>26</v>
      </c>
      <c r="E5" s="4" t="s">
        <v>64</v>
      </c>
      <c r="F5" s="4" t="s">
        <v>29</v>
      </c>
      <c r="G5" s="4" t="s">
        <v>65</v>
      </c>
    </row>
    <row r="6" spans="2:7">
      <c r="B6" s="26" t="s">
        <v>47</v>
      </c>
      <c r="C6" s="4" t="s">
        <v>13</v>
      </c>
      <c r="D6" s="4" t="s">
        <v>26</v>
      </c>
      <c r="E6" s="4" t="s">
        <v>64</v>
      </c>
      <c r="F6" s="4" t="s">
        <v>29</v>
      </c>
      <c r="G6" s="4" t="s">
        <v>65</v>
      </c>
    </row>
    <row r="7" spans="2:7">
      <c r="B7" s="26" t="s">
        <v>47</v>
      </c>
      <c r="C7" s="4" t="s">
        <v>18</v>
      </c>
      <c r="D7" s="4" t="s">
        <v>26</v>
      </c>
      <c r="E7" s="4" t="s">
        <v>64</v>
      </c>
      <c r="F7" s="4" t="s">
        <v>31</v>
      </c>
      <c r="G7" s="4" t="s">
        <v>66</v>
      </c>
    </row>
    <row r="8" spans="2:7">
      <c r="B8" s="26" t="s">
        <v>47</v>
      </c>
      <c r="C8" s="4" t="s">
        <v>9</v>
      </c>
      <c r="D8" s="4" t="s">
        <v>26</v>
      </c>
      <c r="E8" s="4" t="s">
        <v>64</v>
      </c>
      <c r="F8" s="4" t="s">
        <v>31</v>
      </c>
      <c r="G8" s="4" t="s">
        <v>65</v>
      </c>
    </row>
    <row r="9" spans="2:7">
      <c r="B9" s="4" t="s">
        <v>67</v>
      </c>
      <c r="C9" s="4" t="s">
        <v>16</v>
      </c>
      <c r="D9" s="4" t="s">
        <v>68</v>
      </c>
      <c r="E9" s="4" t="s">
        <v>69</v>
      </c>
      <c r="F9" s="4" t="s">
        <v>31</v>
      </c>
      <c r="G9" s="4" t="s">
        <v>66</v>
      </c>
    </row>
    <row r="10" spans="2:7">
      <c r="B10" s="26" t="s">
        <v>54</v>
      </c>
      <c r="C10" s="4" t="s">
        <v>11</v>
      </c>
      <c r="D10" s="4" t="s">
        <v>33</v>
      </c>
      <c r="E10" s="4" t="s">
        <v>64</v>
      </c>
      <c r="F10" s="4" t="s">
        <v>29</v>
      </c>
      <c r="G10" s="4" t="s">
        <v>65</v>
      </c>
    </row>
    <row r="11" spans="2:7">
      <c r="B11" s="26" t="s">
        <v>54</v>
      </c>
      <c r="C11" s="4" t="s">
        <v>56</v>
      </c>
      <c r="D11" s="4" t="s">
        <v>70</v>
      </c>
      <c r="E11" s="4" t="s">
        <v>64</v>
      </c>
      <c r="F11" s="4" t="s">
        <v>31</v>
      </c>
      <c r="G11" s="4" t="s">
        <v>65</v>
      </c>
    </row>
  </sheetData>
  <mergeCells count="3">
    <mergeCell ref="B3:G3"/>
    <mergeCell ref="B6:B8"/>
    <mergeCell ref="B10:B11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K22"/>
  <sheetViews>
    <sheetView topLeftCell="D13" workbookViewId="0">
      <selection activeCell="D13" sqref="D13"/>
    </sheetView>
  </sheetViews>
  <sheetFormatPr defaultColWidth="11.42578125" defaultRowHeight="14.45"/>
  <cols>
    <col min="2" max="2" width="7.7109375" bestFit="1" customWidth="1"/>
    <col min="3" max="3" width="29" customWidth="1"/>
    <col min="4" max="4" width="21.85546875" bestFit="1" customWidth="1"/>
    <col min="5" max="5" width="12.5703125" bestFit="1" customWidth="1"/>
    <col min="6" max="6" width="4.140625" customWidth="1"/>
    <col min="7" max="7" width="27.28515625" bestFit="1" customWidth="1"/>
    <col min="8" max="8" width="22.7109375" bestFit="1" customWidth="1"/>
    <col min="9" max="9" width="15.85546875" bestFit="1" customWidth="1"/>
    <col min="10" max="10" width="16.5703125" bestFit="1" customWidth="1"/>
  </cols>
  <sheetData>
    <row r="3" spans="2:11">
      <c r="B3" s="25" t="s">
        <v>71</v>
      </c>
      <c r="C3" s="25"/>
      <c r="D3" s="25"/>
      <c r="E3" s="25"/>
      <c r="F3" s="25"/>
      <c r="G3" s="25"/>
      <c r="H3" s="25"/>
      <c r="I3" s="25"/>
      <c r="J3" s="25"/>
      <c r="K3" s="25"/>
    </row>
    <row r="4" spans="2:11" ht="23.45" customHeight="1">
      <c r="B4" s="31" t="s">
        <v>72</v>
      </c>
      <c r="C4" s="31" t="s">
        <v>73</v>
      </c>
      <c r="D4" s="31" t="s">
        <v>74</v>
      </c>
      <c r="E4" s="31" t="s">
        <v>75</v>
      </c>
      <c r="F4" s="31" t="s">
        <v>76</v>
      </c>
      <c r="G4" s="31" t="s">
        <v>77</v>
      </c>
      <c r="H4" s="31" t="s">
        <v>78</v>
      </c>
      <c r="I4" s="31" t="s">
        <v>79</v>
      </c>
      <c r="J4" s="31" t="s">
        <v>80</v>
      </c>
    </row>
    <row r="5" spans="2:11">
      <c r="B5" s="32" t="s">
        <v>76</v>
      </c>
      <c r="C5" s="32" t="s">
        <v>76</v>
      </c>
      <c r="D5" s="32" t="s">
        <v>76</v>
      </c>
      <c r="E5" s="3" t="s">
        <v>81</v>
      </c>
      <c r="F5" s="3" t="s">
        <v>82</v>
      </c>
      <c r="G5" s="32" t="s">
        <v>76</v>
      </c>
      <c r="H5" s="32" t="s">
        <v>76</v>
      </c>
      <c r="I5" s="32" t="s">
        <v>76</v>
      </c>
      <c r="J5" s="32" t="s">
        <v>76</v>
      </c>
    </row>
    <row r="6" spans="2:11" ht="22.9">
      <c r="B6" s="26" t="s">
        <v>83</v>
      </c>
      <c r="C6" s="26" t="s">
        <v>84</v>
      </c>
      <c r="D6" s="26" t="s">
        <v>85</v>
      </c>
      <c r="E6" s="4" t="s">
        <v>86</v>
      </c>
      <c r="F6" s="5">
        <v>0.6</v>
      </c>
      <c r="G6" s="4" t="s">
        <v>87</v>
      </c>
      <c r="H6" s="29">
        <v>33</v>
      </c>
      <c r="I6" s="29">
        <v>5800</v>
      </c>
      <c r="J6" s="30">
        <f>+H6/I6</f>
        <v>5.6896551724137934E-3</v>
      </c>
    </row>
    <row r="7" spans="2:11">
      <c r="B7" s="26"/>
      <c r="C7" s="26"/>
      <c r="D7" s="26"/>
      <c r="E7" s="4" t="s">
        <v>88</v>
      </c>
      <c r="F7" s="5">
        <v>0.4</v>
      </c>
      <c r="G7" s="4" t="s">
        <v>89</v>
      </c>
      <c r="H7" s="29"/>
      <c r="I7" s="29"/>
      <c r="J7" s="30"/>
    </row>
    <row r="8" spans="2:11" ht="22.9">
      <c r="B8" s="26"/>
      <c r="C8" s="4" t="s">
        <v>6</v>
      </c>
      <c r="D8" s="4" t="s">
        <v>26</v>
      </c>
      <c r="E8" s="4" t="s">
        <v>90</v>
      </c>
      <c r="F8" s="4" t="s">
        <v>91</v>
      </c>
      <c r="G8" s="4" t="s">
        <v>92</v>
      </c>
      <c r="H8" s="6">
        <v>120</v>
      </c>
      <c r="I8" s="6">
        <v>25000</v>
      </c>
      <c r="J8" s="8">
        <f t="shared" ref="J8:J14" si="0">+H8/I8</f>
        <v>4.7999999999999996E-3</v>
      </c>
    </row>
    <row r="9" spans="2:11" ht="22.9">
      <c r="B9" s="26"/>
      <c r="C9" s="4" t="s">
        <v>93</v>
      </c>
      <c r="D9" s="4" t="s">
        <v>94</v>
      </c>
      <c r="E9" s="4" t="s">
        <v>90</v>
      </c>
      <c r="F9" s="4" t="s">
        <v>91</v>
      </c>
      <c r="G9" s="4" t="s">
        <v>34</v>
      </c>
      <c r="H9" s="6">
        <v>0</v>
      </c>
      <c r="I9" s="6">
        <v>1825</v>
      </c>
      <c r="J9" s="7">
        <f t="shared" si="0"/>
        <v>0</v>
      </c>
    </row>
    <row r="10" spans="2:11" ht="22.9">
      <c r="B10" s="26"/>
      <c r="C10" s="4" t="s">
        <v>95</v>
      </c>
      <c r="D10" s="4" t="s">
        <v>96</v>
      </c>
      <c r="E10" s="4" t="s">
        <v>90</v>
      </c>
      <c r="F10" s="4" t="s">
        <v>91</v>
      </c>
      <c r="G10" s="4" t="s">
        <v>34</v>
      </c>
      <c r="H10" s="6">
        <v>0</v>
      </c>
      <c r="I10" s="6">
        <v>4500</v>
      </c>
      <c r="J10" s="7">
        <f t="shared" si="0"/>
        <v>0</v>
      </c>
    </row>
    <row r="11" spans="2:11" ht="22.9">
      <c r="B11" s="26"/>
      <c r="C11" s="4" t="s">
        <v>97</v>
      </c>
      <c r="D11" s="4" t="s">
        <v>26</v>
      </c>
      <c r="E11" s="4" t="s">
        <v>90</v>
      </c>
      <c r="F11" s="4" t="s">
        <v>91</v>
      </c>
      <c r="G11" s="4" t="s">
        <v>92</v>
      </c>
      <c r="H11" s="6">
        <v>55</v>
      </c>
      <c r="I11" s="6">
        <v>13800</v>
      </c>
      <c r="J11" s="8">
        <f t="shared" si="0"/>
        <v>3.9855072463768114E-3</v>
      </c>
    </row>
    <row r="12" spans="2:11" ht="22.9">
      <c r="B12" s="26" t="s">
        <v>98</v>
      </c>
      <c r="C12" s="4" t="s">
        <v>99</v>
      </c>
      <c r="D12" s="4" t="s">
        <v>100</v>
      </c>
      <c r="E12" s="4" t="s">
        <v>90</v>
      </c>
      <c r="F12" s="4" t="s">
        <v>91</v>
      </c>
      <c r="G12" s="4" t="s">
        <v>92</v>
      </c>
      <c r="H12" s="6">
        <v>17</v>
      </c>
      <c r="I12" s="6">
        <v>533</v>
      </c>
      <c r="J12" s="7">
        <f t="shared" si="0"/>
        <v>3.1894934333958722E-2</v>
      </c>
    </row>
    <row r="13" spans="2:11" ht="22.9">
      <c r="B13" s="26"/>
      <c r="C13" s="4" t="s">
        <v>101</v>
      </c>
      <c r="D13" s="4" t="s">
        <v>26</v>
      </c>
      <c r="E13" s="4" t="s">
        <v>90</v>
      </c>
      <c r="F13" s="4" t="s">
        <v>91</v>
      </c>
      <c r="G13" s="4" t="s">
        <v>34</v>
      </c>
      <c r="H13" s="6">
        <v>0</v>
      </c>
      <c r="I13" s="6">
        <v>24000</v>
      </c>
      <c r="J13" s="7">
        <f t="shared" si="0"/>
        <v>0</v>
      </c>
    </row>
    <row r="14" spans="2:11" ht="22.9">
      <c r="B14" s="26"/>
      <c r="C14" s="4" t="s">
        <v>102</v>
      </c>
      <c r="D14" s="4" t="s">
        <v>26</v>
      </c>
      <c r="E14" s="4" t="s">
        <v>90</v>
      </c>
      <c r="F14" s="4" t="s">
        <v>91</v>
      </c>
      <c r="G14" s="4" t="s">
        <v>34</v>
      </c>
      <c r="H14" s="6">
        <v>300</v>
      </c>
      <c r="I14" s="6">
        <v>13000</v>
      </c>
      <c r="J14" s="7">
        <f t="shared" si="0"/>
        <v>2.3076923076923078E-2</v>
      </c>
    </row>
    <row r="15" spans="2:11">
      <c r="B15" s="2"/>
      <c r="C15" s="2"/>
      <c r="D15" s="2"/>
      <c r="E15" s="2"/>
      <c r="F15" s="2"/>
      <c r="G15" s="2"/>
      <c r="H15" s="2"/>
      <c r="I15" s="2"/>
      <c r="J15" s="2"/>
    </row>
    <row r="16" spans="2:11">
      <c r="D16" t="s">
        <v>103</v>
      </c>
      <c r="E16" t="s">
        <v>83</v>
      </c>
    </row>
    <row r="17" spans="4:5">
      <c r="D17" t="s">
        <v>104</v>
      </c>
      <c r="E17" t="s">
        <v>83</v>
      </c>
    </row>
    <row r="18" spans="4:5">
      <c r="D18" t="s">
        <v>105</v>
      </c>
      <c r="E18" t="s">
        <v>83</v>
      </c>
    </row>
    <row r="19" spans="4:5">
      <c r="D19" t="s">
        <v>106</v>
      </c>
      <c r="E19" t="s">
        <v>83</v>
      </c>
    </row>
    <row r="20" spans="4:5">
      <c r="D20" t="s">
        <v>107</v>
      </c>
      <c r="E20" t="s">
        <v>98</v>
      </c>
    </row>
    <row r="21" spans="4:5">
      <c r="D21" t="s">
        <v>108</v>
      </c>
      <c r="E21" t="s">
        <v>98</v>
      </c>
    </row>
    <row r="22" spans="4:5">
      <c r="D22" t="s">
        <v>109</v>
      </c>
      <c r="E22" t="s">
        <v>98</v>
      </c>
    </row>
  </sheetData>
  <mergeCells count="16">
    <mergeCell ref="J6:J7"/>
    <mergeCell ref="B3:K3"/>
    <mergeCell ref="B4:B5"/>
    <mergeCell ref="C4:C5"/>
    <mergeCell ref="D4:D5"/>
    <mergeCell ref="G4:G5"/>
    <mergeCell ref="H4:H5"/>
    <mergeCell ref="I4:I5"/>
    <mergeCell ref="J4:J5"/>
    <mergeCell ref="E4:F4"/>
    <mergeCell ref="B6:B11"/>
    <mergeCell ref="B12:B14"/>
    <mergeCell ref="C6:C7"/>
    <mergeCell ref="D6:D7"/>
    <mergeCell ref="I6:I7"/>
    <mergeCell ref="H6:H7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2"/>
  <sheetViews>
    <sheetView topLeftCell="G1" workbookViewId="0">
      <selection activeCell="M11" sqref="M11"/>
    </sheetView>
  </sheetViews>
  <sheetFormatPr defaultColWidth="11.42578125" defaultRowHeight="14.45"/>
  <cols>
    <col min="2" max="2" width="7.7109375" bestFit="1" customWidth="1"/>
    <col min="3" max="3" width="22.140625" customWidth="1"/>
    <col min="4" max="4" width="21.85546875" bestFit="1" customWidth="1"/>
    <col min="5" max="6" width="18.7109375" customWidth="1"/>
    <col min="7" max="7" width="17.85546875" customWidth="1"/>
    <col min="9" max="9" width="28.7109375" bestFit="1" customWidth="1"/>
  </cols>
  <sheetData>
    <row r="2" spans="2:13" ht="15" thickBot="1"/>
    <row r="3" spans="2:13" ht="26.45">
      <c r="B3" s="25" t="s">
        <v>110</v>
      </c>
      <c r="C3" s="25"/>
      <c r="D3" s="25"/>
      <c r="E3" s="25"/>
      <c r="F3" s="25"/>
      <c r="G3" s="25"/>
      <c r="I3" s="33" t="s">
        <v>73</v>
      </c>
      <c r="J3" s="19" t="s">
        <v>111</v>
      </c>
      <c r="K3" s="19" t="s">
        <v>112</v>
      </c>
      <c r="L3" s="19" t="s">
        <v>113</v>
      </c>
      <c r="M3" s="33" t="s">
        <v>114</v>
      </c>
    </row>
    <row r="4" spans="2:13">
      <c r="B4" s="1" t="s">
        <v>72</v>
      </c>
      <c r="C4" s="1" t="s">
        <v>73</v>
      </c>
      <c r="D4" s="1" t="s">
        <v>74</v>
      </c>
      <c r="E4" s="3" t="s">
        <v>115</v>
      </c>
      <c r="F4" s="3" t="s">
        <v>116</v>
      </c>
      <c r="G4" s="3" t="s">
        <v>79</v>
      </c>
      <c r="I4" s="34"/>
      <c r="J4" s="20" t="s">
        <v>117</v>
      </c>
      <c r="K4" s="20" t="s">
        <v>117</v>
      </c>
      <c r="L4" s="20" t="s">
        <v>117</v>
      </c>
      <c r="M4" s="34"/>
    </row>
    <row r="5" spans="2:13">
      <c r="B5" s="26" t="s">
        <v>83</v>
      </c>
      <c r="C5" s="4" t="s">
        <v>84</v>
      </c>
      <c r="D5" s="4" t="s">
        <v>85</v>
      </c>
      <c r="E5" s="23">
        <v>4000</v>
      </c>
      <c r="F5" s="23">
        <v>6125</v>
      </c>
      <c r="G5" s="23">
        <v>5800</v>
      </c>
      <c r="I5" s="21" t="s">
        <v>84</v>
      </c>
      <c r="J5" s="23">
        <v>4000</v>
      </c>
      <c r="K5" s="23">
        <v>6125</v>
      </c>
      <c r="L5" s="23">
        <v>5800</v>
      </c>
      <c r="M5" s="22">
        <f>+K5/J5*100-100</f>
        <v>53.125</v>
      </c>
    </row>
    <row r="6" spans="2:13">
      <c r="B6" s="26"/>
      <c r="C6" s="4" t="s">
        <v>6</v>
      </c>
      <c r="D6" s="4" t="s">
        <v>26</v>
      </c>
      <c r="E6" s="24">
        <v>17000</v>
      </c>
      <c r="F6" s="24">
        <v>32000</v>
      </c>
      <c r="G6" s="24">
        <v>25000</v>
      </c>
      <c r="I6" s="21" t="s">
        <v>6</v>
      </c>
      <c r="J6" s="24">
        <v>17000</v>
      </c>
      <c r="K6" s="24">
        <v>32000</v>
      </c>
      <c r="L6" s="24">
        <v>25000</v>
      </c>
      <c r="M6" s="22">
        <f t="shared" ref="M6:M12" si="0">+K6/J6*100-100</f>
        <v>88.235294117647044</v>
      </c>
    </row>
    <row r="7" spans="2:13" ht="22.9">
      <c r="B7" s="26"/>
      <c r="C7" s="4" t="s">
        <v>93</v>
      </c>
      <c r="D7" s="4" t="s">
        <v>94</v>
      </c>
      <c r="E7" s="24">
        <v>1500</v>
      </c>
      <c r="F7" s="24">
        <v>2225</v>
      </c>
      <c r="G7" s="24">
        <v>1825</v>
      </c>
      <c r="I7" s="21" t="s">
        <v>93</v>
      </c>
      <c r="J7" s="24">
        <v>1500</v>
      </c>
      <c r="K7" s="24">
        <v>2225</v>
      </c>
      <c r="L7" s="24">
        <v>1825</v>
      </c>
      <c r="M7" s="22">
        <f t="shared" si="0"/>
        <v>48.333333333333343</v>
      </c>
    </row>
    <row r="8" spans="2:13" ht="22.9">
      <c r="B8" s="26"/>
      <c r="C8" s="4" t="s">
        <v>95</v>
      </c>
      <c r="D8" s="4" t="s">
        <v>96</v>
      </c>
      <c r="E8" s="24">
        <v>3800</v>
      </c>
      <c r="F8" s="24">
        <v>6000</v>
      </c>
      <c r="G8" s="24">
        <v>4500</v>
      </c>
      <c r="I8" s="21" t="s">
        <v>95</v>
      </c>
      <c r="J8" s="24">
        <v>3800</v>
      </c>
      <c r="K8" s="24">
        <v>6000</v>
      </c>
      <c r="L8" s="24">
        <v>4500</v>
      </c>
      <c r="M8" s="22">
        <f t="shared" si="0"/>
        <v>57.89473684210526</v>
      </c>
    </row>
    <row r="9" spans="2:13">
      <c r="B9" s="26"/>
      <c r="C9" s="4" t="s">
        <v>97</v>
      </c>
      <c r="D9" s="4" t="s">
        <v>26</v>
      </c>
      <c r="E9" s="24">
        <v>9000</v>
      </c>
      <c r="F9" s="24">
        <v>15500</v>
      </c>
      <c r="G9" s="24">
        <v>13800</v>
      </c>
      <c r="I9" s="21" t="s">
        <v>97</v>
      </c>
      <c r="J9" s="24">
        <v>9000</v>
      </c>
      <c r="K9" s="24">
        <v>15500</v>
      </c>
      <c r="L9" s="24">
        <v>13800</v>
      </c>
      <c r="M9" s="22">
        <f t="shared" si="0"/>
        <v>72.222222222222229</v>
      </c>
    </row>
    <row r="10" spans="2:13">
      <c r="B10" s="26" t="s">
        <v>98</v>
      </c>
      <c r="C10" s="4" t="s">
        <v>99</v>
      </c>
      <c r="D10" s="4" t="s">
        <v>100</v>
      </c>
      <c r="E10" s="24">
        <v>433</v>
      </c>
      <c r="F10" s="24">
        <v>700</v>
      </c>
      <c r="G10" s="24">
        <v>533</v>
      </c>
      <c r="I10" s="21" t="s">
        <v>99</v>
      </c>
      <c r="J10" s="24">
        <v>433</v>
      </c>
      <c r="K10" s="24">
        <v>700</v>
      </c>
      <c r="L10" s="24">
        <v>533</v>
      </c>
      <c r="M10" s="22">
        <f t="shared" si="0"/>
        <v>61.662817551963059</v>
      </c>
    </row>
    <row r="11" spans="2:13">
      <c r="B11" s="26"/>
      <c r="C11" s="4" t="s">
        <v>101</v>
      </c>
      <c r="D11" s="4" t="s">
        <v>26</v>
      </c>
      <c r="E11" s="24">
        <v>20000</v>
      </c>
      <c r="F11" s="24">
        <v>26000</v>
      </c>
      <c r="G11" s="24">
        <v>24000</v>
      </c>
      <c r="I11" s="21" t="s">
        <v>101</v>
      </c>
      <c r="J11" s="24">
        <v>20000</v>
      </c>
      <c r="K11" s="24">
        <v>26000</v>
      </c>
      <c r="L11" s="24">
        <v>24000</v>
      </c>
      <c r="M11" s="22">
        <f t="shared" si="0"/>
        <v>30</v>
      </c>
    </row>
    <row r="12" spans="2:13">
      <c r="B12" s="26"/>
      <c r="C12" s="4" t="s">
        <v>102</v>
      </c>
      <c r="D12" s="4" t="s">
        <v>26</v>
      </c>
      <c r="E12" s="24">
        <v>11000</v>
      </c>
      <c r="F12" s="24">
        <v>15000</v>
      </c>
      <c r="G12" s="24">
        <v>13000</v>
      </c>
      <c r="I12" s="21" t="s">
        <v>102</v>
      </c>
      <c r="J12" s="24">
        <v>11000</v>
      </c>
      <c r="K12" s="24">
        <v>15000</v>
      </c>
      <c r="L12" s="24">
        <v>13000</v>
      </c>
      <c r="M12" s="22">
        <f t="shared" si="0"/>
        <v>36.363636363636346</v>
      </c>
    </row>
  </sheetData>
  <mergeCells count="5">
    <mergeCell ref="B10:B12"/>
    <mergeCell ref="B3:G3"/>
    <mergeCell ref="B5:B9"/>
    <mergeCell ref="I3:I4"/>
    <mergeCell ref="M3:M4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5"/>
  <sheetViews>
    <sheetView topLeftCell="A11" workbookViewId="0">
      <selection activeCell="C2" sqref="C2:C8"/>
    </sheetView>
  </sheetViews>
  <sheetFormatPr defaultColWidth="11.42578125" defaultRowHeight="14.45"/>
  <cols>
    <col min="1" max="1" width="6.7109375" customWidth="1"/>
    <col min="2" max="2" width="25.7109375" customWidth="1"/>
    <col min="3" max="6" width="6.7109375" customWidth="1"/>
    <col min="7" max="7" width="7" bestFit="1" customWidth="1"/>
    <col min="8" max="8" width="7" customWidth="1"/>
  </cols>
  <sheetData>
    <row r="1" spans="1:9" ht="24">
      <c r="A1" s="1" t="s">
        <v>118</v>
      </c>
      <c r="B1" s="3" t="s">
        <v>73</v>
      </c>
      <c r="C1" s="3" t="s">
        <v>119</v>
      </c>
      <c r="D1" s="3" t="s">
        <v>120</v>
      </c>
      <c r="E1" s="3" t="s">
        <v>121</v>
      </c>
      <c r="F1" s="3" t="s">
        <v>122</v>
      </c>
      <c r="G1" s="3" t="s">
        <v>123</v>
      </c>
      <c r="H1" s="18">
        <v>2024</v>
      </c>
      <c r="I1" s="18" t="s">
        <v>124</v>
      </c>
    </row>
    <row r="2" spans="1:9">
      <c r="A2" s="2" t="s">
        <v>125</v>
      </c>
      <c r="B2" s="11" t="s">
        <v>126</v>
      </c>
      <c r="C2" s="9">
        <v>1026</v>
      </c>
      <c r="D2" s="9">
        <v>1071.1141125009619</v>
      </c>
      <c r="E2" s="9">
        <v>1181.0717389540339</v>
      </c>
      <c r="F2" s="9">
        <v>1652.136813591522</v>
      </c>
      <c r="G2" s="9">
        <v>1830.779656468824</v>
      </c>
      <c r="H2" s="9">
        <v>1735</v>
      </c>
      <c r="I2" s="9">
        <f>+AVERAGE(C2:G2)</f>
        <v>1352.2204643030684</v>
      </c>
    </row>
    <row r="3" spans="1:9">
      <c r="B3" s="12" t="s">
        <v>84</v>
      </c>
      <c r="C3" s="9">
        <v>2102.4934323366579</v>
      </c>
      <c r="D3" s="9">
        <v>2891.0527732327482</v>
      </c>
      <c r="E3" s="9">
        <v>3537.737376999426</v>
      </c>
      <c r="F3" s="9">
        <v>3475.6469986760362</v>
      </c>
      <c r="G3" s="9">
        <v>3611.1368423067911</v>
      </c>
      <c r="H3" s="9">
        <v>3944</v>
      </c>
      <c r="I3" s="9">
        <f t="shared" ref="I3:I8" si="0">+AVERAGE(C3:G3)</f>
        <v>3123.6134847103322</v>
      </c>
    </row>
    <row r="4" spans="1:9">
      <c r="B4" s="14" t="s">
        <v>6</v>
      </c>
      <c r="C4" s="9">
        <v>6578</v>
      </c>
      <c r="D4" s="9">
        <v>8083</v>
      </c>
      <c r="E4" s="9">
        <v>7795</v>
      </c>
      <c r="F4" s="9">
        <v>8802</v>
      </c>
      <c r="G4" s="9">
        <v>11985</v>
      </c>
      <c r="H4" s="9"/>
      <c r="I4" s="9">
        <f t="shared" si="0"/>
        <v>8648.6</v>
      </c>
    </row>
    <row r="5" spans="1:9">
      <c r="B5" s="14" t="s">
        <v>127</v>
      </c>
      <c r="C5" s="9">
        <v>4384</v>
      </c>
      <c r="D5" s="9">
        <v>4650.8888888888887</v>
      </c>
      <c r="E5" s="9">
        <v>6269.083333333333</v>
      </c>
      <c r="F5" s="9">
        <v>7756.4722222222226</v>
      </c>
      <c r="G5" s="9">
        <v>7879.8888888888896</v>
      </c>
      <c r="H5" s="9">
        <v>7802.6944444444443</v>
      </c>
      <c r="I5" s="9">
        <f t="shared" si="0"/>
        <v>6188.0666666666675</v>
      </c>
    </row>
    <row r="6" spans="1:9">
      <c r="B6" s="12" t="s">
        <v>97</v>
      </c>
      <c r="C6" s="9">
        <v>6390.0134053941983</v>
      </c>
      <c r="D6" s="9">
        <v>7656.396844774491</v>
      </c>
      <c r="E6" s="9">
        <v>8597.0567461620612</v>
      </c>
      <c r="F6" s="9">
        <v>9025.4234361090294</v>
      </c>
      <c r="G6" s="9">
        <v>10102.14632075326</v>
      </c>
      <c r="H6" s="9">
        <v>11902</v>
      </c>
      <c r="I6" s="9">
        <f t="shared" si="0"/>
        <v>8354.2073506386077</v>
      </c>
    </row>
    <row r="7" spans="1:9">
      <c r="B7" s="12" t="s">
        <v>99</v>
      </c>
      <c r="C7" s="9">
        <v>294.75283008785789</v>
      </c>
      <c r="D7" s="9">
        <v>290.56382088123792</v>
      </c>
      <c r="E7" s="9">
        <v>352.65452904927162</v>
      </c>
      <c r="F7" s="9">
        <v>482.01652419445799</v>
      </c>
      <c r="G7" s="9">
        <v>529.44034000886779</v>
      </c>
      <c r="H7" s="9">
        <v>475</v>
      </c>
      <c r="I7" s="9">
        <f t="shared" si="0"/>
        <v>389.88560884433866</v>
      </c>
    </row>
    <row r="8" spans="1:9">
      <c r="B8" s="14" t="s">
        <v>102</v>
      </c>
      <c r="C8" s="9">
        <v>5174</v>
      </c>
      <c r="D8" s="9">
        <v>5489</v>
      </c>
      <c r="E8" s="9">
        <v>7564</v>
      </c>
      <c r="F8" s="9">
        <v>8609</v>
      </c>
      <c r="G8" s="9">
        <v>9687</v>
      </c>
      <c r="H8" s="9">
        <v>9660</v>
      </c>
      <c r="I8" s="9">
        <f t="shared" si="0"/>
        <v>7304.6</v>
      </c>
    </row>
    <row r="11" spans="1:9">
      <c r="B11" s="10" t="s">
        <v>128</v>
      </c>
      <c r="D11" t="s">
        <v>129</v>
      </c>
    </row>
    <row r="12" spans="1:9">
      <c r="B12" s="11" t="s">
        <v>130</v>
      </c>
    </row>
    <row r="13" spans="1:9">
      <c r="B13" s="12" t="s">
        <v>131</v>
      </c>
    </row>
    <row r="14" spans="1:9" ht="45.6">
      <c r="B14" s="13" t="s">
        <v>132</v>
      </c>
    </row>
    <row r="18" spans="2:3" ht="24">
      <c r="B18" s="15" t="s">
        <v>73</v>
      </c>
      <c r="C18" s="15" t="s">
        <v>124</v>
      </c>
    </row>
    <row r="19" spans="2:3">
      <c r="B19" s="12" t="s">
        <v>84</v>
      </c>
      <c r="C19" s="9">
        <f>+I3</f>
        <v>3123.6134847103322</v>
      </c>
    </row>
    <row r="20" spans="2:3">
      <c r="B20" s="14" t="s">
        <v>6</v>
      </c>
      <c r="C20" s="9">
        <f>+I4</f>
        <v>8648.6</v>
      </c>
    </row>
    <row r="21" spans="2:3">
      <c r="B21" s="12" t="s">
        <v>97</v>
      </c>
      <c r="C21" s="9">
        <f>+I6</f>
        <v>8354.2073506386077</v>
      </c>
    </row>
    <row r="22" spans="2:3">
      <c r="B22" s="14" t="s">
        <v>102</v>
      </c>
      <c r="C22" s="9">
        <f>+I8</f>
        <v>7304.6</v>
      </c>
    </row>
    <row r="23" spans="2:3">
      <c r="B23" s="14" t="s">
        <v>127</v>
      </c>
      <c r="C23" s="9">
        <f>+I5</f>
        <v>6188.0666666666675</v>
      </c>
    </row>
    <row r="24" spans="2:3">
      <c r="B24" s="11" t="s">
        <v>126</v>
      </c>
      <c r="C24" s="9">
        <f>+I2</f>
        <v>1352.2204643030684</v>
      </c>
    </row>
    <row r="25" spans="2:3">
      <c r="B25" s="12" t="s">
        <v>99</v>
      </c>
      <c r="C25" s="9">
        <f>+I7</f>
        <v>389.88560884433866</v>
      </c>
    </row>
  </sheetData>
  <autoFilter ref="B18:C20" xr:uid="{00000000-0001-0000-0700-000000000000}">
    <sortState xmlns:xlrd2="http://schemas.microsoft.com/office/spreadsheetml/2017/richdata2" ref="B19:C20">
      <sortCondition ref="C18:C20"/>
    </sortState>
  </autoFilter>
  <pageMargins left="0.7" right="0.7" top="0.75" bottom="0.75" header="0.3" footer="0.3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11"/>
  <sheetViews>
    <sheetView tabSelected="1" workbookViewId="0">
      <selection activeCell="G1" sqref="G1"/>
    </sheetView>
  </sheetViews>
  <sheetFormatPr defaultColWidth="11.42578125" defaultRowHeight="14.45"/>
  <cols>
    <col min="1" max="1" width="6.7109375" customWidth="1"/>
    <col min="2" max="2" width="25.7109375" customWidth="1"/>
    <col min="3" max="6" width="12.7109375" customWidth="1"/>
    <col min="7" max="7" width="16.140625" customWidth="1"/>
    <col min="9" max="9" width="25.28515625" bestFit="1" customWidth="1"/>
  </cols>
  <sheetData>
    <row r="1" spans="1:16" ht="21.75">
      <c r="A1" s="1" t="s">
        <v>118</v>
      </c>
      <c r="B1" s="1" t="s">
        <v>73</v>
      </c>
      <c r="C1" s="3">
        <v>2020</v>
      </c>
      <c r="D1" s="3">
        <v>2021</v>
      </c>
      <c r="E1" s="3">
        <v>2022</v>
      </c>
      <c r="F1" s="3">
        <v>2023</v>
      </c>
      <c r="G1" s="3" t="s">
        <v>133</v>
      </c>
      <c r="I1" s="3" t="s">
        <v>73</v>
      </c>
      <c r="J1" s="3">
        <v>2019</v>
      </c>
      <c r="K1" s="3">
        <v>2020</v>
      </c>
      <c r="L1" s="3">
        <v>2021</v>
      </c>
      <c r="M1" s="3">
        <v>2022</v>
      </c>
      <c r="N1" s="3">
        <v>2023</v>
      </c>
      <c r="O1" s="3">
        <v>2024</v>
      </c>
      <c r="P1" s="18" t="s">
        <v>124</v>
      </c>
    </row>
    <row r="2" spans="1:16">
      <c r="A2" s="2" t="s">
        <v>125</v>
      </c>
      <c r="B2" s="11" t="s">
        <v>126</v>
      </c>
      <c r="C2" s="17">
        <f>+K2/J2*100-100</f>
        <v>4.3970869883978452</v>
      </c>
      <c r="D2" s="17">
        <f t="shared" ref="D2:G2" si="0">+L2/K2*100-100</f>
        <v>10.265724741160412</v>
      </c>
      <c r="E2" s="17">
        <f t="shared" si="0"/>
        <v>39.884543766551133</v>
      </c>
      <c r="F2" s="17">
        <f t="shared" si="0"/>
        <v>10.812835923010297</v>
      </c>
      <c r="G2" s="17" cm="1">
        <f t="array" ref="G2">+AVERAGE(ABS(C2:F2))</f>
        <v>16.340047854779922</v>
      </c>
      <c r="I2" s="11" t="s">
        <v>126</v>
      </c>
      <c r="J2" s="9">
        <v>1026</v>
      </c>
      <c r="K2" s="9">
        <v>1071.1141125009619</v>
      </c>
      <c r="L2" s="9">
        <v>1181.0717389540339</v>
      </c>
      <c r="M2" s="9">
        <v>1652.136813591522</v>
      </c>
      <c r="N2" s="9">
        <v>1830.779656468824</v>
      </c>
      <c r="O2" s="9">
        <v>1735</v>
      </c>
      <c r="P2" s="9">
        <v>1494.0204643030684</v>
      </c>
    </row>
    <row r="3" spans="1:16">
      <c r="B3" s="12" t="s">
        <v>84</v>
      </c>
      <c r="C3" s="17">
        <f t="shared" ref="C3:C8" si="1">+K3/J3*100-100</f>
        <v>37.505912207283586</v>
      </c>
      <c r="D3" s="17">
        <f t="shared" ref="D3:D8" si="2">+L3/K3*100-100</f>
        <v>22.368481466478428</v>
      </c>
      <c r="E3" s="17">
        <f t="shared" ref="E3:E8" si="3">+M3/L3*100-100</f>
        <v>-1.7550872692549149</v>
      </c>
      <c r="F3" s="17">
        <f t="shared" ref="F3:F8" si="4">+N3/M3*100-100</f>
        <v>3.8982625014095618</v>
      </c>
      <c r="G3" s="17" cm="1">
        <f t="array" ref="G3">+AVERAGE(ABS(C3:F3))</f>
        <v>16.381935861106623</v>
      </c>
      <c r="I3" s="12" t="s">
        <v>84</v>
      </c>
      <c r="J3" s="9">
        <v>2102.4934323366579</v>
      </c>
      <c r="K3" s="9">
        <v>2891.0527732327482</v>
      </c>
      <c r="L3" s="9">
        <v>3537.737376999426</v>
      </c>
      <c r="M3" s="9">
        <v>3475.6469986760362</v>
      </c>
      <c r="N3" s="9">
        <v>3611.1368423067911</v>
      </c>
      <c r="O3" s="9">
        <v>3944</v>
      </c>
      <c r="P3" s="9">
        <v>3491.9147982430004</v>
      </c>
    </row>
    <row r="4" spans="1:16">
      <c r="B4" s="14" t="s">
        <v>6</v>
      </c>
      <c r="C4" s="17">
        <f t="shared" si="1"/>
        <v>22.879294618425064</v>
      </c>
      <c r="D4" s="17">
        <f t="shared" si="2"/>
        <v>-3.5630335271557527</v>
      </c>
      <c r="E4" s="17">
        <f t="shared" si="3"/>
        <v>12.918537524053875</v>
      </c>
      <c r="F4" s="17">
        <f t="shared" si="4"/>
        <v>36.162235855487381</v>
      </c>
      <c r="G4" s="17" cm="1">
        <f t="array" ref="G4">+AVERAGE(ABS(C4:F4))</f>
        <v>18.880775381280518</v>
      </c>
      <c r="I4" s="14" t="s">
        <v>6</v>
      </c>
      <c r="J4" s="9">
        <v>6578</v>
      </c>
      <c r="K4" s="9">
        <v>8083</v>
      </c>
      <c r="L4" s="9">
        <v>7795</v>
      </c>
      <c r="M4" s="9">
        <v>8802</v>
      </c>
      <c r="N4" s="9">
        <v>11985</v>
      </c>
      <c r="O4" s="9"/>
      <c r="P4" s="9">
        <v>8649</v>
      </c>
    </row>
    <row r="5" spans="1:16" ht="14.45" customHeight="1">
      <c r="B5" s="14" t="s">
        <v>127</v>
      </c>
      <c r="C5" s="17">
        <f t="shared" si="1"/>
        <v>6.0877939983779328</v>
      </c>
      <c r="D5" s="17">
        <f t="shared" si="2"/>
        <v>34.793229490181091</v>
      </c>
      <c r="E5" s="17">
        <f t="shared" si="3"/>
        <v>23.725779508788733</v>
      </c>
      <c r="F5" s="17">
        <f t="shared" si="4"/>
        <v>1.5911443131721512</v>
      </c>
      <c r="G5" s="17" cm="1">
        <f t="array" ref="G5">+AVERAGE(ABS(C5:F5))</f>
        <v>16.549486827629977</v>
      </c>
      <c r="I5" s="14" t="s">
        <v>127</v>
      </c>
      <c r="J5" s="9">
        <v>4384</v>
      </c>
      <c r="K5" s="9">
        <v>4650.8888888888887</v>
      </c>
      <c r="L5" s="9">
        <v>6269.083333333333</v>
      </c>
      <c r="M5" s="9">
        <v>7756.4722222222226</v>
      </c>
      <c r="N5" s="9">
        <v>7879.8888888888896</v>
      </c>
      <c r="O5" s="9">
        <v>7802.6944444444443</v>
      </c>
      <c r="P5" s="9">
        <v>6871.8055555555566</v>
      </c>
    </row>
    <row r="6" spans="1:16">
      <c r="B6" s="12" t="s">
        <v>97</v>
      </c>
      <c r="C6" s="17">
        <f t="shared" si="1"/>
        <v>19.81816561309968</v>
      </c>
      <c r="D6" s="17">
        <f t="shared" si="2"/>
        <v>12.285934499719303</v>
      </c>
      <c r="E6" s="17">
        <f t="shared" si="3"/>
        <v>4.9827133005513957</v>
      </c>
      <c r="F6" s="17">
        <f t="shared" si="4"/>
        <v>11.929887747276922</v>
      </c>
      <c r="G6" s="17" cm="1">
        <f t="array" ref="G6">+AVERAGE(ABS(C6:F6))</f>
        <v>12.254175290161825</v>
      </c>
      <c r="I6" s="12" t="s">
        <v>97</v>
      </c>
      <c r="J6" s="9">
        <v>6390.0134053941983</v>
      </c>
      <c r="K6" s="9">
        <v>7656.396844774491</v>
      </c>
      <c r="L6" s="9">
        <v>8597.0567461620612</v>
      </c>
      <c r="M6" s="9">
        <v>9025.4234361090294</v>
      </c>
      <c r="N6" s="9">
        <v>10102.14632075326</v>
      </c>
      <c r="O6" s="9">
        <v>11902</v>
      </c>
      <c r="P6" s="9">
        <v>9456.604669559767</v>
      </c>
    </row>
    <row r="7" spans="1:16">
      <c r="B7" s="12" t="s">
        <v>99</v>
      </c>
      <c r="C7" s="17">
        <f t="shared" si="1"/>
        <v>-1.4211938882389461</v>
      </c>
      <c r="D7" s="17">
        <f t="shared" si="2"/>
        <v>21.369043117522878</v>
      </c>
      <c r="E7" s="17">
        <f t="shared" si="3"/>
        <v>36.682357516841194</v>
      </c>
      <c r="F7" s="17">
        <f t="shared" si="4"/>
        <v>9.8386286432117913</v>
      </c>
      <c r="G7" s="17" cm="1">
        <f t="array" ref="G7">+AVERAGE(ABS(C7:F7))</f>
        <v>17.327805791453702</v>
      </c>
      <c r="I7" s="12" t="s">
        <v>99</v>
      </c>
      <c r="J7" s="9">
        <v>294.75283008785789</v>
      </c>
      <c r="K7" s="9">
        <v>290.56382088123792</v>
      </c>
      <c r="L7" s="9">
        <v>352.65452904927162</v>
      </c>
      <c r="M7" s="9">
        <v>482.01652419445799</v>
      </c>
      <c r="N7" s="9">
        <v>529.44034000886779</v>
      </c>
      <c r="O7" s="9">
        <v>475</v>
      </c>
      <c r="P7" s="9">
        <v>425.93504282676702</v>
      </c>
    </row>
    <row r="8" spans="1:16">
      <c r="B8" s="14" t="s">
        <v>102</v>
      </c>
      <c r="C8" s="17">
        <f t="shared" si="1"/>
        <v>6.088132972555087</v>
      </c>
      <c r="D8" s="17">
        <f t="shared" si="2"/>
        <v>37.802878484241234</v>
      </c>
      <c r="E8" s="17">
        <f t="shared" si="3"/>
        <v>13.815441565309357</v>
      </c>
      <c r="F8" s="17">
        <f t="shared" si="4"/>
        <v>12.521779533046811</v>
      </c>
      <c r="G8" s="17" cm="1">
        <f t="array" ref="G8">+AVERAGE(ABS(C8:F8))</f>
        <v>17.557058138788122</v>
      </c>
      <c r="I8" s="14" t="s">
        <v>102</v>
      </c>
      <c r="J8" s="9">
        <v>5174</v>
      </c>
      <c r="K8" s="9">
        <v>5489</v>
      </c>
      <c r="L8" s="9">
        <v>7564</v>
      </c>
      <c r="M8" s="9">
        <v>8609</v>
      </c>
      <c r="N8" s="9">
        <v>9687</v>
      </c>
      <c r="O8" s="9">
        <v>9660</v>
      </c>
      <c r="P8" s="9">
        <v>8201.7999999999993</v>
      </c>
    </row>
    <row r="11" spans="1:16">
      <c r="C11" s="16"/>
      <c r="D11" s="16"/>
      <c r="E11" s="16"/>
      <c r="F11" s="16"/>
      <c r="G11" s="16"/>
    </row>
  </sheetData>
  <pageMargins left="0.7" right="0.7" top="0.75" bottom="0.75" header="0.3" footer="0.3"/>
  <pageSetup paperSize="9" orientation="portrait" horizontalDpi="300" verticalDpi="300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2025-10-29T21:14:15+00:00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A2ECAA5-5202-4CA6-84BB-976F4BF5BF70}"/>
</file>

<file path=customXml/itemProps2.xml><?xml version="1.0" encoding="utf-8"?>
<ds:datastoreItem xmlns:ds="http://schemas.openxmlformats.org/officeDocument/2006/customXml" ds:itemID="{27384502-EFB4-433C-A812-11E3143E0D70}"/>
</file>

<file path=customXml/itemProps3.xml><?xml version="1.0" encoding="utf-8"?>
<ds:datastoreItem xmlns:ds="http://schemas.openxmlformats.org/officeDocument/2006/customXml" ds:itemID="{AA7070C8-5A56-4373-83A5-C53739BD24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Julian Camilo Gonzalez Rozo</cp:lastModifiedBy>
  <cp:revision/>
  <dcterms:created xsi:type="dcterms:W3CDTF">2025-10-03T17:02:14Z</dcterms:created>
  <dcterms:modified xsi:type="dcterms:W3CDTF">2025-10-30T13:45:39Z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