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2"/>
  <workbookPr hidePivotFieldList="1"/>
  <mc:AlternateContent xmlns:mc="http://schemas.openxmlformats.org/markup-compatibility/2006">
    <mc:Choice Requires="x15">
      <x15ac:absPath xmlns:x15ac="http://schemas.microsoft.com/office/spreadsheetml/2010/11/ac" url="C:\Users\Diana\Documents\2025 MERCADOS\MUNICIPIOS UAF 2025\2025\GAMARRA - CESAR\"/>
    </mc:Choice>
  </mc:AlternateContent>
  <xr:revisionPtr revIDLastSave="13" documentId="11_1188569EF13C9452DCE8BA161C93565C7B600333" xr6:coauthVersionLast="47" xr6:coauthVersionMax="47" xr10:uidLastSave="{D69A07E1-5C18-4117-B7EE-A3B6BC78C592}"/>
  <bookViews>
    <workbookView xWindow="0" yWindow="0" windowWidth="20490" windowHeight="6255" firstSheet="7" activeTab="1" xr2:uid="{00000000-000D-0000-FFFF-FFFF00000000}"/>
  </bookViews>
  <sheets>
    <sheet name="AREA TOTAL (ha, t)" sheetId="20" r:id="rId1"/>
    <sheet name="INVENTARIO PECUARIO" sheetId="21" r:id="rId2"/>
    <sheet name="OAF" sheetId="17" r:id="rId3"/>
    <sheet name="OAF PRESE" sheetId="18" r:id="rId4"/>
    <sheet name="4.2.4. AGENTES COMERCIALES 1" sheetId="14" r:id="rId5"/>
    <sheet name="4.2.5. AGENTES COMERCIALES 2" sheetId="15" r:id="rId6"/>
    <sheet name="4.3.1. % MERCADO FLETE PRODUCTO" sheetId="6" r:id="rId7"/>
    <sheet name="4.3.2. PRECIOS PAGAD PRODUCTOR" sheetId="7" r:id="rId8"/>
    <sheet name="4.3.3. PRECIOS PROMEDIO SIPSA" sheetId="8" r:id="rId9"/>
    <sheet name="4.3.4. VARIACION $ PLAZAS M (2" sheetId="19" r:id="rId10"/>
  </sheets>
  <externalReferences>
    <externalReference r:id="rId11"/>
    <externalReference r:id="rId12"/>
  </externalReferences>
  <definedNames>
    <definedName name="_xlnm._FilterDatabase" localSheetId="6" hidden="1">'4.3.1. % MERCADO FLETE PRODUCTO'!$B$11:$D$15</definedName>
    <definedName name="_xlnm._FilterDatabase" localSheetId="7" hidden="1">'4.3.2. PRECIOS PAGAD PRODUCTOR'!$B$2:$G$9</definedName>
    <definedName name="_xlnm._FilterDatabase" localSheetId="8" hidden="1">'4.3.3. PRECIOS PROMEDIO SIPSA'!$M$2:$N$2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5" i="20" l="1"/>
  <c r="G25" i="20"/>
  <c r="F25" i="20"/>
  <c r="E25" i="20"/>
  <c r="D25" i="20"/>
  <c r="H7" i="8"/>
  <c r="H6" i="8"/>
  <c r="H5" i="8"/>
  <c r="H4" i="8"/>
  <c r="H3" i="8"/>
  <c r="H7" i="19" l="1"/>
  <c r="H6" i="19"/>
  <c r="H5" i="19"/>
  <c r="H4" i="19"/>
  <c r="H3" i="19"/>
  <c r="C16" i="19"/>
  <c r="D16" i="19"/>
  <c r="E16" i="19"/>
  <c r="F16" i="19"/>
  <c r="C17" i="19"/>
  <c r="D17" i="19"/>
  <c r="E17" i="19"/>
  <c r="F17" i="19"/>
  <c r="C18" i="19"/>
  <c r="D18" i="19"/>
  <c r="E18" i="19"/>
  <c r="F18" i="19"/>
  <c r="C19" i="19"/>
  <c r="D19" i="19"/>
  <c r="E19" i="19"/>
  <c r="F19" i="19"/>
  <c r="C20" i="19"/>
  <c r="D20" i="19"/>
  <c r="E20" i="19"/>
  <c r="F20" i="19"/>
  <c r="G6" i="8"/>
  <c r="G5" i="8"/>
  <c r="G7" i="8"/>
  <c r="G4" i="8"/>
  <c r="G3" i="8"/>
  <c r="G20" i="19" l="1" a="1"/>
  <c r="G18" i="19" a="1"/>
  <c r="G18" i="19" s="1"/>
  <c r="G19" i="19" a="1"/>
  <c r="G19" i="19"/>
  <c r="G20" i="19"/>
  <c r="J9" i="6" l="1"/>
  <c r="J8" i="6" l="1"/>
  <c r="J6" i="6"/>
  <c r="J7" i="6"/>
  <c r="M7" i="7" l="1"/>
  <c r="M6" i="7" l="1"/>
  <c r="M8" i="7"/>
  <c r="M9" i="7"/>
  <c r="M5" i="7"/>
  <c r="J5" i="6"/>
  <c r="G16" i="19" a="1"/>
  <c r="G16" i="19"/>
  <c r="G17" i="19" a="1"/>
  <c r="G17" i="19"/>
</calcChain>
</file>

<file path=xl/sharedStrings.xml><?xml version="1.0" encoding="utf-8"?>
<sst xmlns="http://schemas.openxmlformats.org/spreadsheetml/2006/main" count="282" uniqueCount="143">
  <si>
    <t>Oferta Agrícola del municipio de Gamarra (Cesar), promedio simple 2019-2023</t>
  </si>
  <si>
    <t>No</t>
  </si>
  <si>
    <t>Línea productiva</t>
  </si>
  <si>
    <t>Rendimiento Promedio (t/ha)</t>
  </si>
  <si>
    <t>Área Cosechada Promedio (ha)</t>
  </si>
  <si>
    <t>Índice de Participación ( %) Área Cosechada</t>
  </si>
  <si>
    <t>Producción Promedio (t)</t>
  </si>
  <si>
    <t>Índice de Participación ( %) Producción Promedio</t>
  </si>
  <si>
    <t>IP final (%)</t>
  </si>
  <si>
    <t>Nueva línea validada en campo</t>
  </si>
  <si>
    <t>Maíz</t>
  </si>
  <si>
    <t>Yuca</t>
  </si>
  <si>
    <t>TOTAL</t>
  </si>
  <si>
    <t>Oferta Pecuaria del municipio de Gamarra (Cesar) Censos, 2024</t>
  </si>
  <si>
    <t>No  </t>
  </si>
  <si>
    <t>Sistema productivo</t>
  </si>
  <si>
    <t>Inventario animal total</t>
  </si>
  <si>
    <t>No predios (unidades)</t>
  </si>
  <si>
    <t>Fuente</t>
  </si>
  <si>
    <t>Observaciones</t>
  </si>
  <si>
    <t>Ganadería*</t>
  </si>
  <si>
    <t>Ganadería DP</t>
  </si>
  <si>
    <t>Censo ICA 2024</t>
  </si>
  <si>
    <t>Hembras en etapa productiva: 13.877
Machos mayores a 1 año: 3.166</t>
  </si>
  <si>
    <t>Porcicultura*</t>
  </si>
  <si>
    <t>Porcicultura_ceba</t>
  </si>
  <si>
    <t>Inventario traspatio: 1.101
Inventario comercial familiar: 799</t>
  </si>
  <si>
    <t>Nombre y sigla asociación</t>
  </si>
  <si>
    <t>Principales productos comercializados</t>
  </si>
  <si>
    <t>No. de familias asociadas</t>
  </si>
  <si>
    <t>Servicios que presta la OAF</t>
  </si>
  <si>
    <t>Asociación Baluarte, Tierra, Campo y Vida</t>
  </si>
  <si>
    <t>Producción Agropecuaria</t>
  </si>
  <si>
    <t>Porcinos</t>
  </si>
  <si>
    <t>Asociación Baluarte Agropecuaria, Comunal y Campesina Martin Gamarra</t>
  </si>
  <si>
    <t>Bovino Gordo</t>
  </si>
  <si>
    <t>Leche Cruda</t>
  </si>
  <si>
    <t>Producto(s)</t>
  </si>
  <si>
    <t>Presentación</t>
  </si>
  <si>
    <t>Clientes</t>
  </si>
  <si>
    <t>Contrato y/o acuerdo comercial establecido</t>
  </si>
  <si>
    <t>Forma de pago</t>
  </si>
  <si>
    <t>Primer punto de comercialización</t>
  </si>
  <si>
    <t xml:space="preserve"> (%)</t>
  </si>
  <si>
    <t>BULTO DE 58 KG</t>
  </si>
  <si>
    <t>Intermediario 100%</t>
  </si>
  <si>
    <t>CREDITO</t>
  </si>
  <si>
    <t>Finca 100%</t>
  </si>
  <si>
    <t>ARROBA 12,5 KG</t>
  </si>
  <si>
    <t>CONTADO</t>
  </si>
  <si>
    <t>Cabecera Municipal 100%</t>
  </si>
  <si>
    <t>Cerdo (kg en pie)</t>
  </si>
  <si>
    <t>PORCINO 100 KG</t>
  </si>
  <si>
    <t>BOVINO DE 350 KG</t>
  </si>
  <si>
    <t>CANECA 40 LT</t>
  </si>
  <si>
    <t>Tabla 5. Información general de los agentes comercializadores.</t>
  </si>
  <si>
    <t xml:space="preserve">Nombre de la empresa y/o comerciante </t>
  </si>
  <si>
    <t xml:space="preserve">Tipo de comercializador </t>
  </si>
  <si>
    <t xml:space="preserve">Producto que demanda </t>
  </si>
  <si>
    <t xml:space="preserve">Ubicación de la empresa y/o comerciante </t>
  </si>
  <si>
    <t xml:space="preserve">Principal ubicación de los proveedores </t>
  </si>
  <si>
    <t>Víveres El Contento</t>
  </si>
  <si>
    <t>Supermercado</t>
  </si>
  <si>
    <t>Casco Urbano Gamarra</t>
  </si>
  <si>
    <t>Gamarra 100%</t>
  </si>
  <si>
    <t>Carnes Gamarra</t>
  </si>
  <si>
    <t>Minoristas</t>
  </si>
  <si>
    <t>Edgar Ruiz</t>
  </si>
  <si>
    <t>Carlos Alberto Ilera</t>
  </si>
  <si>
    <t>Porcino Gordo</t>
  </si>
  <si>
    <t>Corregimiento El Contento</t>
  </si>
  <si>
    <t>Tabla 6. Descripción de los agentes comerciales participantes de los encuentros territoriales del municipio de Socorro</t>
  </si>
  <si>
    <t xml:space="preserve">Nombre de la empresa </t>
  </si>
  <si>
    <t xml:space="preserve">Principal producto compra </t>
  </si>
  <si>
    <t xml:space="preserve">Presentación producto </t>
  </si>
  <si>
    <t>Frecuencia compra</t>
  </si>
  <si>
    <t xml:space="preserve">Modalidad de pago </t>
  </si>
  <si>
    <t xml:space="preserve">Sitio de compra del producto </t>
  </si>
  <si>
    <t>ARROBA</t>
  </si>
  <si>
    <t xml:space="preserve">Semanal </t>
  </si>
  <si>
    <t>Contado</t>
  </si>
  <si>
    <t xml:space="preserve">Centro de acopio </t>
  </si>
  <si>
    <t>CARGA DE 125 KG</t>
  </si>
  <si>
    <t>BOVINO GORDO DE 350 KG</t>
  </si>
  <si>
    <t xml:space="preserve">Finca </t>
  </si>
  <si>
    <t>CANECA 4O LT</t>
  </si>
  <si>
    <t>PORCINO 80 KG</t>
  </si>
  <si>
    <t>Tabla 7. Principales destinos y valor flete por producto – UFH de referencia.</t>
  </si>
  <si>
    <t>Símbolo Ufh De Referencia</t>
  </si>
  <si>
    <t>Línea Productiva</t>
  </si>
  <si>
    <t>Presentación Del Producto</t>
  </si>
  <si>
    <t xml:space="preserve">Principales Compradores </t>
  </si>
  <si>
    <t>Primer Mercado Destino</t>
  </si>
  <si>
    <t>Precio Promedio Flete ($/Kg)</t>
  </si>
  <si>
    <t>Precio Actual ($/Kg)</t>
  </si>
  <si>
    <t>% Precio Flete ($/kg)</t>
  </si>
  <si>
    <t xml:space="preserve">Tipo Cliente </t>
  </si>
  <si>
    <t>%</t>
  </si>
  <si>
    <t>El maiz amarillo presenta una mayor participación del valor del flete en el precio del producto con un 7%.  Para productos como la yuca registra una participación del 5%.  La ganaderìa doble propósito (Res kg en pie y leche), porcicultura presentan participación del flete en 0% sobre el valor del producto ya que es asumido por el comprador.</t>
  </si>
  <si>
    <t>05Va-61</t>
  </si>
  <si>
    <t>Arroba</t>
  </si>
  <si>
    <t xml:space="preserve">Intermediario </t>
  </si>
  <si>
    <t>Galeras 100%</t>
  </si>
  <si>
    <t>03Wai-73</t>
  </si>
  <si>
    <t>Maíz amarillo tradicional</t>
  </si>
  <si>
    <t>03Wa-73</t>
  </si>
  <si>
    <t>Ganaderìa DP (Res kg en pie)</t>
  </si>
  <si>
    <t>Res kg en pie</t>
  </si>
  <si>
    <t>Ganaderìa DP (Leche)</t>
  </si>
  <si>
    <t xml:space="preserve">Litro </t>
  </si>
  <si>
    <t>07Vai-49</t>
  </si>
  <si>
    <t>Porcicultura (ciclo completo)</t>
  </si>
  <si>
    <t xml:space="preserve">Cerdo kg en pie </t>
  </si>
  <si>
    <t>Símbolo UFH</t>
  </si>
  <si>
    <t>Polígono</t>
  </si>
  <si>
    <t>Vereda o corregimiento</t>
  </si>
  <si>
    <t>Ganadería doble propósito</t>
  </si>
  <si>
    <t>CASCAJAL</t>
  </si>
  <si>
    <t>PUERTO VIEJO</t>
  </si>
  <si>
    <t>PALENQUILLO</t>
  </si>
  <si>
    <t>Porcicultura ceba</t>
  </si>
  <si>
    <t>Tabla 8. Precios pagados al productor reportados en las UFH de referencia.</t>
  </si>
  <si>
    <t>Símbolo UFH de referencia</t>
  </si>
  <si>
    <t>Presentación del producto</t>
  </si>
  <si>
    <t>Precio mínimo ($/kg)</t>
  </si>
  <si>
    <t>Precio máximo ($/kg)</t>
  </si>
  <si>
    <t>Precio actual ($/kg)</t>
  </si>
  <si>
    <t>Variación</t>
  </si>
  <si>
    <t xml:space="preserve">En cuanto al análisis de precios suministrados por los productores en los encuentros territoriales, se muestra una variación significativa en los últimos cinco (5) años (2019-2023), especialmente en el caso del El maiz  y la ganaderia doble proposito (leche) que se encuentran entre 100% y 83%. En el caso de la yuca y ganaderia doble proposito (res kg en pie) muestran una variación del 50% y 40% respectivamente. Finalmente, la porcicultura, registra la variación más baja con 25% lo cual resalta la inestabilidad en los precios en el municipio. </t>
  </si>
  <si>
    <t xml:space="preserve">Línea productiva </t>
  </si>
  <si>
    <t>Promedio</t>
  </si>
  <si>
    <t>Verificar</t>
  </si>
  <si>
    <t>Porcicultura (Cerdo kg en pie)</t>
  </si>
  <si>
    <t>Ganaderìa DP (Res kg en pie)**</t>
  </si>
  <si>
    <t>Ganaderìa DP (leche)</t>
  </si>
  <si>
    <t>,</t>
  </si>
  <si>
    <t>Precios a escala nacional</t>
  </si>
  <si>
    <t>Precios a escala municipal</t>
  </si>
  <si>
    <t>Precios a escala departamental</t>
  </si>
  <si>
    <t>Precios escala nacional (PORKOLOMBIA*, FEDEGAN**, FENAV***I)</t>
  </si>
  <si>
    <t>Precios escala municipal</t>
  </si>
  <si>
    <t>Precio a escala departamental</t>
  </si>
  <si>
    <t>Precios gremios (FENAVI*, PORKOLOMBIA**)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</si>
</sst>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3" formatCode="_-* #,##0.00_-;\-* #,##0.00_-;_-* &quot;-&quot;??_-;_-@_-"/>
    <numFmt numFmtId="164" formatCode="&quot;$&quot;\ #,##0;[Red]\-&quot;$&quot;\ #,##0"/>
    <numFmt numFmtId="165" formatCode="_-&quot;$&quot;\ * #,##0.00_-;\-&quot;$&quot;\ * #,##0.00_-;_-&quot;$&quot;\ * &quot;-&quot;??_-;_-@_-"/>
    <numFmt numFmtId="166" formatCode="_-&quot;$&quot;\ * #,##0_-;\-&quot;$&quot;\ * #,##0_-;_-&quot;$&quot;\ * &quot;-&quot;??_-;_-@_-"/>
    <numFmt numFmtId="167" formatCode="_-&quot;$&quot;* #,##0.00_-;\-&quot;$&quot;* #,##0.00_-;_-&quot;$&quot;* &quot;-&quot;??_-;_-@_-"/>
    <numFmt numFmtId="168" formatCode="_-&quot;$&quot;* #,##0_-;\-&quot;$&quot;* #,##0_-;_-&quot;$&quot;* &quot;-&quot;??_-;_-@_-"/>
    <numFmt numFmtId="169" formatCode="0.0"/>
    <numFmt numFmtId="170" formatCode="_-* #,##0_-;\-* #,##0_-;_-* &quot;-&quot;??_-;_-@_-"/>
    <numFmt numFmtId="171" formatCode="_-* #,##0.0_-;\-* #,##0.0_-;_-* &quot;-&quot;??_-;_-@_-"/>
    <numFmt numFmtId="172" formatCode="#,##0.0"/>
  </numFmts>
  <fonts count="25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11"/>
      <color indexed="8"/>
      <name val="Aptos Narrow"/>
      <family val="2"/>
      <scheme val="minor"/>
    </font>
    <font>
      <sz val="11"/>
      <color rgb="FF000000"/>
      <name val="Aptos Narrow"/>
      <family val="2"/>
      <scheme val="minor"/>
    </font>
    <font>
      <b/>
      <sz val="9"/>
      <name val="Arial"/>
      <family val="2"/>
    </font>
    <font>
      <sz val="9"/>
      <name val="Arial"/>
      <family val="2"/>
    </font>
    <font>
      <i/>
      <sz val="9"/>
      <color rgb="FF44546A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color rgb="FF000000"/>
      <name val="Arial"/>
      <family val="2"/>
    </font>
    <font>
      <sz val="12"/>
      <color rgb="FF000000"/>
      <name val="Arial"/>
      <family val="2"/>
    </font>
    <font>
      <sz val="10"/>
      <color rgb="FFFFFFFF"/>
      <name val="Arial"/>
      <family val="2"/>
    </font>
    <font>
      <sz val="11"/>
      <color rgb="FF000000"/>
      <name val="Arial"/>
      <family val="2"/>
    </font>
    <font>
      <b/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rgb="FF000000"/>
      <name val="Calibri"/>
      <family val="2"/>
    </font>
    <font>
      <b/>
      <sz val="11"/>
      <name val="Calibri"/>
      <family val="2"/>
    </font>
    <font>
      <sz val="11"/>
      <color rgb="FF000000"/>
      <name val="Calibri"/>
      <family val="2"/>
      <scheme val="minor"/>
    </font>
    <font>
      <sz val="11"/>
      <color rgb="FF000000"/>
      <name val="Calibri"/>
      <family val="2"/>
    </font>
    <font>
      <b/>
      <sz val="11"/>
      <name val="Aptos Narrow"/>
      <family val="2"/>
    </font>
    <font>
      <b/>
      <sz val="10"/>
      <color rgb="FF000000"/>
      <name val="Arial"/>
      <family val="2"/>
      <charset val="1"/>
    </font>
  </fonts>
  <fills count="2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E8E8E8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D0CECE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E8E8E8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A9E6"/>
        <bgColor indexed="64"/>
      </patternFill>
    </fill>
    <fill>
      <patternFill patternType="solid">
        <fgColor rgb="FFAA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266600"/>
        <bgColor indexed="64"/>
      </patternFill>
    </fill>
    <fill>
      <patternFill patternType="solid">
        <fgColor rgb="FFF2F2F2"/>
        <bgColor rgb="FF000000"/>
      </patternFill>
    </fill>
    <fill>
      <patternFill patternType="solid">
        <fgColor rgb="FFD9E1F2"/>
        <bgColor rgb="FF000000"/>
      </patternFill>
    </fill>
    <fill>
      <patternFill patternType="solid">
        <fgColor theme="5" tint="0.59999389629810485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theme="0" tint="-4.9989318521683403E-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8">
    <xf numFmtId="0" fontId="0" fillId="0" borderId="0"/>
    <xf numFmtId="165" fontId="1" fillId="0" borderId="0" applyFont="0" applyFill="0" applyBorder="0" applyAlignment="0" applyProtection="0"/>
    <xf numFmtId="0" fontId="6" fillId="0" borderId="0"/>
    <xf numFmtId="0" fontId="7" fillId="0" borderId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 applyFont="0" applyFill="0" applyBorder="0" applyAlignment="0" applyProtection="0"/>
  </cellStyleXfs>
  <cellXfs count="142">
    <xf numFmtId="0" fontId="0" fillId="0" borderId="0" xfId="0"/>
    <xf numFmtId="0" fontId="5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9" fontId="3" fillId="0" borderId="1" xfId="0" applyNumberFormat="1" applyFont="1" applyBorder="1" applyAlignment="1">
      <alignment horizontal="center" vertical="center" wrapText="1"/>
    </xf>
    <xf numFmtId="0" fontId="9" fillId="9" borderId="1" xfId="0" applyFont="1" applyFill="1" applyBorder="1" applyAlignment="1">
      <alignment horizontal="center" vertical="center"/>
    </xf>
    <xf numFmtId="0" fontId="8" fillId="12" borderId="0" xfId="0" applyFont="1" applyFill="1" applyAlignment="1">
      <alignment horizontal="center" vertical="center" wrapText="1"/>
    </xf>
    <xf numFmtId="0" fontId="11" fillId="4" borderId="0" xfId="0" applyFont="1" applyFill="1" applyAlignment="1">
      <alignment horizontal="center" vertical="center" wrapText="1"/>
    </xf>
    <xf numFmtId="0" fontId="8" fillId="2" borderId="0" xfId="0" applyFont="1" applyFill="1" applyAlignment="1">
      <alignment horizontal="center" vertical="center" wrapText="1"/>
    </xf>
    <xf numFmtId="0" fontId="0" fillId="0" borderId="0" xfId="0" applyAlignment="1">
      <alignment wrapText="1"/>
    </xf>
    <xf numFmtId="0" fontId="9" fillId="11" borderId="1" xfId="0" applyFont="1" applyFill="1" applyBorder="1" applyAlignment="1">
      <alignment horizontal="center" vertical="center" wrapText="1"/>
    </xf>
    <xf numFmtId="168" fontId="3" fillId="3" borderId="6" xfId="7" applyNumberFormat="1" applyFont="1" applyFill="1" applyBorder="1" applyAlignment="1">
      <alignment horizontal="center" vertical="center"/>
    </xf>
    <xf numFmtId="170" fontId="4" fillId="6" borderId="1" xfId="0" applyNumberFormat="1" applyFont="1" applyFill="1" applyBorder="1" applyAlignment="1">
      <alignment horizontal="center" vertical="center"/>
    </xf>
    <xf numFmtId="0" fontId="2" fillId="13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 applyProtection="1">
      <alignment horizontal="center" vertical="center"/>
      <protection locked="0"/>
    </xf>
    <xf numFmtId="164" fontId="3" fillId="0" borderId="1" xfId="0" applyNumberFormat="1" applyFont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center" vertical="center"/>
    </xf>
    <xf numFmtId="171" fontId="4" fillId="12" borderId="9" xfId="0" applyNumberFormat="1" applyFont="1" applyFill="1" applyBorder="1" applyAlignment="1">
      <alignment horizontal="center" vertical="center"/>
    </xf>
    <xf numFmtId="0" fontId="2" fillId="13" borderId="10" xfId="0" applyFont="1" applyFill="1" applyBorder="1" applyAlignment="1">
      <alignment horizontal="center" vertical="center" wrapText="1"/>
    </xf>
    <xf numFmtId="0" fontId="2" fillId="13" borderId="1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0" fillId="0" borderId="1" xfId="0" applyBorder="1" applyAlignment="1" applyProtection="1">
      <alignment horizontal="center" vertical="center" wrapText="1"/>
      <protection locked="0"/>
    </xf>
    <xf numFmtId="9" fontId="3" fillId="7" borderId="1" xfId="5" applyFont="1" applyFill="1" applyBorder="1" applyAlignment="1">
      <alignment horizontal="center" vertical="center" wrapText="1"/>
    </xf>
    <xf numFmtId="9" fontId="3" fillId="10" borderId="1" xfId="5" applyFont="1" applyFill="1" applyBorder="1" applyAlignment="1">
      <alignment horizontal="center" vertical="center" wrapText="1"/>
    </xf>
    <xf numFmtId="166" fontId="3" fillId="0" borderId="1" xfId="6" applyNumberFormat="1" applyFont="1" applyFill="1" applyBorder="1" applyAlignment="1">
      <alignment horizontal="center" vertical="center"/>
    </xf>
    <xf numFmtId="1" fontId="3" fillId="12" borderId="1" xfId="0" applyNumberFormat="1" applyFont="1" applyFill="1" applyBorder="1" applyAlignment="1">
      <alignment horizontal="center" vertical="center"/>
    </xf>
    <xf numFmtId="166" fontId="4" fillId="0" borderId="1" xfId="1" applyNumberFormat="1" applyFont="1" applyBorder="1" applyAlignment="1">
      <alignment horizontal="center" vertical="center"/>
    </xf>
    <xf numFmtId="171" fontId="4" fillId="7" borderId="9" xfId="0" applyNumberFormat="1" applyFont="1" applyFill="1" applyBorder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5" fillId="15" borderId="1" xfId="0" applyFont="1" applyFill="1" applyBorder="1" applyAlignment="1">
      <alignment horizontal="center" vertical="center" wrapText="1"/>
    </xf>
    <xf numFmtId="0" fontId="13" fillId="13" borderId="0" xfId="0" applyFont="1" applyFill="1" applyAlignment="1">
      <alignment horizontal="center" vertical="center" wrapText="1"/>
    </xf>
    <xf numFmtId="0" fontId="3" fillId="4" borderId="0" xfId="0" applyFont="1" applyFill="1" applyAlignment="1">
      <alignment horizontal="center" vertical="center" wrapText="1"/>
    </xf>
    <xf numFmtId="0" fontId="4" fillId="0" borderId="0" xfId="0" applyFont="1" applyAlignment="1" applyProtection="1">
      <alignment horizontal="center" vertical="center"/>
      <protection locked="0"/>
    </xf>
    <xf numFmtId="0" fontId="3" fillId="0" borderId="0" xfId="0" applyFont="1" applyAlignment="1">
      <alignment horizontal="center" vertical="center" wrapText="1"/>
    </xf>
    <xf numFmtId="9" fontId="3" fillId="0" borderId="0" xfId="0" applyNumberFormat="1" applyFont="1" applyAlignment="1">
      <alignment horizontal="center" vertical="center" wrapText="1"/>
    </xf>
    <xf numFmtId="164" fontId="3" fillId="0" borderId="0" xfId="0" applyNumberFormat="1" applyFont="1" applyAlignment="1">
      <alignment horizontal="center" vertical="center" wrapText="1"/>
    </xf>
    <xf numFmtId="0" fontId="11" fillId="4" borderId="1" xfId="0" applyFont="1" applyFill="1" applyBorder="1" applyAlignment="1">
      <alignment horizontal="center" vertical="center" wrapText="1"/>
    </xf>
    <xf numFmtId="1" fontId="3" fillId="19" borderId="1" xfId="0" applyNumberFormat="1" applyFont="1" applyFill="1" applyBorder="1" applyAlignment="1">
      <alignment horizontal="center" vertical="center"/>
    </xf>
    <xf numFmtId="1" fontId="9" fillId="16" borderId="1" xfId="0" applyNumberFormat="1" applyFont="1" applyFill="1" applyBorder="1" applyAlignment="1">
      <alignment horizontal="center" vertical="center"/>
    </xf>
    <xf numFmtId="0" fontId="14" fillId="4" borderId="0" xfId="0" applyFont="1" applyFill="1" applyAlignment="1">
      <alignment horizontal="center" vertical="center" wrapText="1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1" xfId="0" applyBorder="1" applyAlignment="1" applyProtection="1">
      <alignment horizontal="center" vertical="center"/>
      <protection locked="0"/>
    </xf>
    <xf numFmtId="0" fontId="4" fillId="0" borderId="0" xfId="0" applyFont="1" applyAlignment="1">
      <alignment horizontal="center" vertical="center" wrapText="1"/>
    </xf>
    <xf numFmtId="0" fontId="10" fillId="0" borderId="2" xfId="0" applyFont="1" applyBorder="1" applyAlignment="1">
      <alignment horizontal="center" vertical="center"/>
    </xf>
    <xf numFmtId="0" fontId="4" fillId="8" borderId="0" xfId="0" applyFont="1" applyFill="1" applyAlignment="1">
      <alignment horizontal="center" vertical="center"/>
    </xf>
    <xf numFmtId="166" fontId="0" fillId="0" borderId="0" xfId="1" applyNumberFormat="1" applyFont="1" applyAlignment="1">
      <alignment horizontal="center" vertical="center"/>
    </xf>
    <xf numFmtId="0" fontId="4" fillId="7" borderId="7" xfId="0" applyFont="1" applyFill="1" applyBorder="1" applyAlignment="1">
      <alignment horizontal="center" vertical="center"/>
    </xf>
    <xf numFmtId="0" fontId="4" fillId="8" borderId="1" xfId="0" applyFont="1" applyFill="1" applyBorder="1" applyAlignment="1">
      <alignment horizontal="center" vertical="center"/>
    </xf>
    <xf numFmtId="168" fontId="7" fillId="0" borderId="0" xfId="7" applyNumberFormat="1" applyFont="1" applyBorder="1" applyAlignment="1">
      <alignment horizontal="center" vertical="center"/>
    </xf>
    <xf numFmtId="168" fontId="3" fillId="0" borderId="0" xfId="7" applyNumberFormat="1" applyFont="1" applyBorder="1" applyAlignment="1">
      <alignment horizontal="center" vertical="center"/>
    </xf>
    <xf numFmtId="166" fontId="4" fillId="0" borderId="0" xfId="1" applyNumberFormat="1" applyFont="1" applyBorder="1" applyAlignment="1">
      <alignment horizontal="center" vertical="center"/>
    </xf>
    <xf numFmtId="0" fontId="4" fillId="14" borderId="8" xfId="0" applyFont="1" applyFill="1" applyBorder="1" applyAlignment="1">
      <alignment horizontal="center" vertical="center" wrapText="1"/>
    </xf>
    <xf numFmtId="0" fontId="12" fillId="0" borderId="9" xfId="0" applyFont="1" applyBorder="1" applyAlignment="1" applyProtection="1">
      <alignment horizontal="center" vertical="center" wrapText="1"/>
      <protection locked="0"/>
    </xf>
    <xf numFmtId="0" fontId="12" fillId="0" borderId="1" xfId="0" applyFont="1" applyBorder="1" applyAlignment="1" applyProtection="1">
      <alignment vertical="center"/>
      <protection locked="0"/>
    </xf>
    <xf numFmtId="0" fontId="12" fillId="0" borderId="1" xfId="0" applyFont="1" applyBorder="1" applyAlignment="1" applyProtection="1">
      <alignment vertical="center" wrapText="1"/>
      <protection locked="0"/>
    </xf>
    <xf numFmtId="0" fontId="12" fillId="0" borderId="9" xfId="0" applyFont="1" applyBorder="1" applyAlignment="1" applyProtection="1">
      <alignment vertical="center"/>
      <protection locked="0"/>
    </xf>
    <xf numFmtId="0" fontId="12" fillId="0" borderId="1" xfId="0" applyFont="1" applyBorder="1" applyAlignment="1" applyProtection="1">
      <alignment horizontal="center" vertical="center" wrapText="1"/>
      <protection locked="0"/>
    </xf>
    <xf numFmtId="0" fontId="11" fillId="17" borderId="1" xfId="0" applyFont="1" applyFill="1" applyBorder="1" applyAlignment="1">
      <alignment horizontal="center" vertical="center" wrapText="1"/>
    </xf>
    <xf numFmtId="0" fontId="15" fillId="20" borderId="1" xfId="0" applyFont="1" applyFill="1" applyBorder="1" applyAlignment="1">
      <alignment horizontal="center" vertical="center" wrapText="1"/>
    </xf>
    <xf numFmtId="0" fontId="11" fillId="18" borderId="1" xfId="0" applyFont="1" applyFill="1" applyBorder="1" applyAlignment="1">
      <alignment horizontal="center" vertical="center" wrapText="1"/>
    </xf>
    <xf numFmtId="0" fontId="11" fillId="7" borderId="1" xfId="0" applyFont="1" applyFill="1" applyBorder="1" applyAlignment="1">
      <alignment horizontal="center" vertical="center" wrapText="1"/>
    </xf>
    <xf numFmtId="166" fontId="4" fillId="0" borderId="1" xfId="1" applyNumberFormat="1" applyFont="1" applyFill="1" applyBorder="1" applyAlignment="1">
      <alignment horizontal="center" vertical="center"/>
    </xf>
    <xf numFmtId="0" fontId="4" fillId="8" borderId="1" xfId="0" applyFont="1" applyFill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166" fontId="0" fillId="0" borderId="0" xfId="1" applyNumberFormat="1" applyFont="1" applyFill="1" applyAlignment="1">
      <alignment horizontal="center" vertical="center"/>
    </xf>
    <xf numFmtId="0" fontId="4" fillId="8" borderId="5" xfId="0" applyFont="1" applyFill="1" applyBorder="1" applyAlignment="1">
      <alignment horizontal="center" vertical="center"/>
    </xf>
    <xf numFmtId="0" fontId="4" fillId="8" borderId="5" xfId="0" applyFont="1" applyFill="1" applyBorder="1" applyAlignment="1">
      <alignment horizontal="center" vertical="center" wrapText="1"/>
    </xf>
    <xf numFmtId="0" fontId="12" fillId="0" borderId="1" xfId="0" applyFont="1" applyBorder="1" applyAlignment="1" applyProtection="1">
      <alignment horizontal="center" vertical="center"/>
      <protection locked="0"/>
    </xf>
    <xf numFmtId="0" fontId="2" fillId="15" borderId="13" xfId="0" applyFont="1" applyFill="1" applyBorder="1" applyAlignment="1">
      <alignment horizontal="center" vertical="center" wrapText="1"/>
    </xf>
    <xf numFmtId="0" fontId="2" fillId="15" borderId="10" xfId="0" applyFont="1" applyFill="1" applyBorder="1" applyAlignment="1">
      <alignment horizontal="center" vertical="center" wrapText="1"/>
    </xf>
    <xf numFmtId="0" fontId="16" fillId="0" borderId="11" xfId="0" applyFont="1" applyBorder="1" applyAlignment="1">
      <alignment horizontal="center" vertical="center"/>
    </xf>
    <xf numFmtId="0" fontId="16" fillId="0" borderId="8" xfId="0" applyFont="1" applyBorder="1" applyAlignment="1">
      <alignment horizontal="center" vertical="center"/>
    </xf>
    <xf numFmtId="0" fontId="16" fillId="0" borderId="11" xfId="0" applyFont="1" applyBorder="1" applyAlignment="1">
      <alignment horizontal="center" vertical="center" wrapText="1"/>
    </xf>
    <xf numFmtId="0" fontId="5" fillId="15" borderId="5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5" xfId="0" applyFont="1" applyBorder="1" applyAlignment="1" applyProtection="1">
      <alignment horizontal="center" vertical="center" wrapText="1"/>
      <protection locked="0"/>
    </xf>
    <xf numFmtId="0" fontId="12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13" borderId="6" xfId="0" applyFont="1" applyFill="1" applyBorder="1" applyAlignment="1">
      <alignment horizontal="center" vertical="center" wrapText="1"/>
    </xf>
    <xf numFmtId="0" fontId="2" fillId="13" borderId="8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6" fillId="0" borderId="6" xfId="0" applyFont="1" applyBorder="1" applyAlignment="1">
      <alignment horizontal="center" vertical="center"/>
    </xf>
    <xf numFmtId="0" fontId="16" fillId="0" borderId="14" xfId="0" applyFont="1" applyBorder="1" applyAlignment="1">
      <alignment horizontal="center" vertical="center"/>
    </xf>
    <xf numFmtId="0" fontId="16" fillId="0" borderId="6" xfId="0" applyFont="1" applyBorder="1" applyAlignment="1">
      <alignment horizontal="center" vertical="center" wrapText="1"/>
    </xf>
    <xf numFmtId="0" fontId="16" fillId="0" borderId="1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0" fontId="5" fillId="15" borderId="1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2" fillId="5" borderId="3" xfId="0" applyFont="1" applyFill="1" applyBorder="1" applyAlignment="1">
      <alignment horizontal="center" vertical="center" wrapText="1"/>
    </xf>
    <xf numFmtId="0" fontId="2" fillId="5" borderId="4" xfId="0" applyFont="1" applyFill="1" applyBorder="1" applyAlignment="1">
      <alignment horizontal="center" vertical="center" wrapText="1"/>
    </xf>
    <xf numFmtId="0" fontId="9" fillId="3" borderId="0" xfId="0" applyFont="1" applyFill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4" fillId="11" borderId="0" xfId="0" applyFont="1" applyFill="1" applyAlignment="1">
      <alignment horizontal="center" vertical="center" wrapText="1"/>
    </xf>
    <xf numFmtId="169" fontId="9" fillId="3" borderId="0" xfId="0" applyNumberFormat="1" applyFont="1" applyFill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18" fillId="0" borderId="0" xfId="0" applyFont="1" applyAlignment="1">
      <alignment horizontal="left"/>
    </xf>
    <xf numFmtId="0" fontId="19" fillId="21" borderId="1" xfId="0" applyFont="1" applyFill="1" applyBorder="1" applyAlignment="1">
      <alignment horizontal="center" vertical="center" wrapText="1"/>
    </xf>
    <xf numFmtId="0" fontId="19" fillId="21" borderId="5" xfId="0" applyFont="1" applyFill="1" applyBorder="1" applyAlignment="1">
      <alignment horizontal="center" vertical="center" wrapText="1"/>
    </xf>
    <xf numFmtId="0" fontId="20" fillId="21" borderId="5" xfId="0" applyFont="1" applyFill="1" applyBorder="1" applyAlignment="1">
      <alignment horizontal="center" vertical="center" wrapText="1"/>
    </xf>
    <xf numFmtId="0" fontId="19" fillId="22" borderId="1" xfId="0" applyFont="1" applyFill="1" applyBorder="1" applyAlignment="1">
      <alignment horizontal="center"/>
    </xf>
    <xf numFmtId="0" fontId="21" fillId="22" borderId="1" xfId="0" applyFont="1" applyFill="1" applyBorder="1" applyAlignment="1">
      <alignment horizontal="center"/>
    </xf>
    <xf numFmtId="169" fontId="21" fillId="22" borderId="1" xfId="0" applyNumberFormat="1" applyFont="1" applyFill="1" applyBorder="1" applyAlignment="1">
      <alignment horizontal="center"/>
    </xf>
    <xf numFmtId="4" fontId="22" fillId="22" borderId="1" xfId="0" applyNumberFormat="1" applyFont="1" applyFill="1" applyBorder="1" applyAlignment="1">
      <alignment horizontal="center"/>
    </xf>
    <xf numFmtId="0" fontId="19" fillId="23" borderId="1" xfId="0" applyFont="1" applyFill="1" applyBorder="1" applyAlignment="1">
      <alignment horizontal="center"/>
    </xf>
    <xf numFmtId="0" fontId="21" fillId="23" borderId="1" xfId="0" applyFont="1" applyFill="1" applyBorder="1" applyAlignment="1">
      <alignment horizontal="center"/>
    </xf>
    <xf numFmtId="0" fontId="19" fillId="24" borderId="1" xfId="0" applyFont="1" applyFill="1" applyBorder="1" applyAlignment="1">
      <alignment horizontal="center"/>
    </xf>
    <xf numFmtId="0" fontId="21" fillId="24" borderId="1" xfId="0" applyFont="1" applyFill="1" applyBorder="1"/>
    <xf numFmtId="4" fontId="22" fillId="24" borderId="1" xfId="0" applyNumberFormat="1" applyFont="1" applyFill="1" applyBorder="1" applyAlignment="1">
      <alignment horizontal="center"/>
    </xf>
    <xf numFmtId="0" fontId="21" fillId="6" borderId="1" xfId="0" applyFont="1" applyFill="1" applyBorder="1"/>
    <xf numFmtId="0" fontId="19" fillId="6" borderId="1" xfId="0" applyFont="1" applyFill="1" applyBorder="1" applyAlignment="1">
      <alignment horizontal="center"/>
    </xf>
    <xf numFmtId="0" fontId="21" fillId="0" borderId="1" xfId="0" applyFont="1" applyBorder="1"/>
    <xf numFmtId="4" fontId="22" fillId="0" borderId="1" xfId="0" applyNumberFormat="1" applyFont="1" applyBorder="1" applyAlignment="1">
      <alignment horizontal="center"/>
    </xf>
    <xf numFmtId="0" fontId="19" fillId="0" borderId="1" xfId="0" applyFont="1" applyBorder="1" applyAlignment="1">
      <alignment horizontal="center"/>
    </xf>
    <xf numFmtId="0" fontId="22" fillId="0" borderId="1" xfId="0" applyFont="1" applyBorder="1" applyAlignment="1">
      <alignment horizontal="center"/>
    </xf>
    <xf numFmtId="2" fontId="22" fillId="0" borderId="1" xfId="0" applyNumberFormat="1" applyFont="1" applyBorder="1" applyAlignment="1">
      <alignment horizontal="center"/>
    </xf>
    <xf numFmtId="43" fontId="22" fillId="0" borderId="1" xfId="0" applyNumberFormat="1" applyFont="1" applyBorder="1" applyAlignment="1">
      <alignment horizontal="center"/>
    </xf>
    <xf numFmtId="2" fontId="2" fillId="0" borderId="15" xfId="0" applyNumberFormat="1" applyFont="1" applyBorder="1" applyAlignment="1">
      <alignment horizontal="center" vertical="center"/>
    </xf>
    <xf numFmtId="2" fontId="2" fillId="0" borderId="16" xfId="0" applyNumberFormat="1" applyFont="1" applyBorder="1" applyAlignment="1">
      <alignment horizontal="center" vertical="center"/>
    </xf>
    <xf numFmtId="2" fontId="2" fillId="0" borderId="17" xfId="0" applyNumberFormat="1" applyFont="1" applyBorder="1" applyAlignment="1">
      <alignment horizontal="center" vertical="center"/>
    </xf>
    <xf numFmtId="172" fontId="2" fillId="0" borderId="18" xfId="0" applyNumberFormat="1" applyFont="1" applyBorder="1" applyAlignment="1">
      <alignment horizontal="center" vertical="center"/>
    </xf>
    <xf numFmtId="4" fontId="2" fillId="0" borderId="18" xfId="0" applyNumberFormat="1" applyFont="1" applyBorder="1" applyAlignment="1">
      <alignment horizontal="center" vertical="center"/>
    </xf>
    <xf numFmtId="0" fontId="23" fillId="0" borderId="19" xfId="0" applyFont="1" applyBorder="1" applyAlignment="1">
      <alignment horizontal="center" vertical="center"/>
    </xf>
    <xf numFmtId="0" fontId="23" fillId="0" borderId="2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24" fillId="25" borderId="1" xfId="0" applyFont="1" applyFill="1" applyBorder="1" applyAlignment="1">
      <alignment horizontal="center" vertical="center"/>
    </xf>
    <xf numFmtId="0" fontId="24" fillId="25" borderId="1" xfId="0" applyFont="1" applyFill="1" applyBorder="1" applyAlignment="1">
      <alignment horizontal="center" vertical="center" wrapText="1"/>
    </xf>
    <xf numFmtId="3" fontId="24" fillId="25" borderId="1" xfId="0" applyNumberFormat="1" applyFont="1" applyFill="1" applyBorder="1" applyAlignment="1">
      <alignment horizontal="center" vertical="center" wrapText="1"/>
    </xf>
    <xf numFmtId="0" fontId="2" fillId="14" borderId="1" xfId="0" applyFont="1" applyFill="1" applyBorder="1" applyAlignment="1">
      <alignment horizontal="center" vertical="center" wrapText="1"/>
    </xf>
    <xf numFmtId="3" fontId="3" fillId="14" borderId="1" xfId="0" applyNumberFormat="1" applyFont="1" applyFill="1" applyBorder="1" applyAlignment="1">
      <alignment horizontal="center" vertical="center" wrapText="1"/>
    </xf>
    <xf numFmtId="0" fontId="3" fillId="14" borderId="1" xfId="0" applyFont="1" applyFill="1" applyBorder="1" applyAlignment="1">
      <alignment horizontal="center" vertical="center" wrapText="1"/>
    </xf>
  </cellXfs>
  <cellStyles count="8">
    <cellStyle name="Moneda" xfId="1" builtinId="4"/>
    <cellStyle name="Moneda 2" xfId="6" xr:uid="{00000000-0005-0000-0000-000001000000}"/>
    <cellStyle name="Moneda 2 2" xfId="7" xr:uid="{00000000-0005-0000-0000-000002000000}"/>
    <cellStyle name="Normal" xfId="0" builtinId="0"/>
    <cellStyle name="Normal 2" xfId="2" xr:uid="{00000000-0005-0000-0000-000004000000}"/>
    <cellStyle name="Normal 2 2" xfId="3" xr:uid="{00000000-0005-0000-0000-000005000000}"/>
    <cellStyle name="Porcentaje 2 2" xfId="5" xr:uid="{00000000-0005-0000-0000-000006000000}"/>
    <cellStyle name="Porcentaje 2 2 2" xfId="4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'4.3.3. PRECIOS PROMEDIO SIPSA'!$B$19</c:f>
              <c:strCache>
                <c:ptCount val="1"/>
                <c:pt idx="0">
                  <c:v>Promedio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'4.3.3. PRECIOS PROMEDIO SIPSA'!$A$20:$A$24</c:f>
              <c:strCache>
                <c:ptCount val="5"/>
                <c:pt idx="0">
                  <c:v>Yuca</c:v>
                </c:pt>
                <c:pt idx="1">
                  <c:v>Maíz amarillo tradicional</c:v>
                </c:pt>
                <c:pt idx="2">
                  <c:v>Porcicultura (Cerdo kg en pie)</c:v>
                </c:pt>
                <c:pt idx="3">
                  <c:v>Ganaderìa DP (Res kg en pie)</c:v>
                </c:pt>
                <c:pt idx="4">
                  <c:v>Ganaderìa DP (leche)</c:v>
                </c:pt>
              </c:strCache>
            </c:strRef>
          </c:cat>
          <c:val>
            <c:numRef>
              <c:f>'4.3.3. PRECIOS PROMEDIO SIPSA'!$B$20:$B$24</c:f>
              <c:numCache>
                <c:formatCode>_-"$"\ * #,##0_-;\-"$"\ * #,##0_-;_-"$"\ * "-"??_-;_-@_-</c:formatCode>
                <c:ptCount val="5"/>
                <c:pt idx="0">
                  <c:v>1424.0804134461519</c:v>
                </c:pt>
                <c:pt idx="1">
                  <c:v>1652.5903525431931</c:v>
                </c:pt>
                <c:pt idx="2">
                  <c:v>7303</c:v>
                </c:pt>
                <c:pt idx="3">
                  <c:v>6276.6</c:v>
                </c:pt>
                <c:pt idx="4">
                  <c:v>1358.0687269828165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2B3-41FE-8980-8B65C13135F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013227760"/>
        <c:axId val="1013213072"/>
      </c:barChart>
      <c:catAx>
        <c:axId val="101322776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900" b="1">
                    <a:latin typeface="Arial" panose="020B0604020202020204" pitchFamily="34" charset="0"/>
                    <a:cs typeface="Arial" panose="020B0604020202020204" pitchFamily="34" charset="0"/>
                  </a:rPr>
                  <a:t>Lìnea productiva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13213072"/>
        <c:crosses val="autoZero"/>
        <c:auto val="1"/>
        <c:lblAlgn val="ctr"/>
        <c:lblOffset val="100"/>
        <c:noMultiLvlLbl val="0"/>
      </c:catAx>
      <c:valAx>
        <c:axId val="10132130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900" b="1">
                    <a:latin typeface="Arial" panose="020B0604020202020204" pitchFamily="34" charset="0"/>
                    <a:cs typeface="Arial" panose="020B0604020202020204" pitchFamily="34" charset="0"/>
                  </a:rPr>
                  <a:t>Precio promedio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132277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9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CO" sz="900" b="1" i="0" baseline="0">
                <a:effectLst/>
              </a:rPr>
              <a:t>Variación anual  precios mayoristas líneas productivas del municipio de Gamarra</a:t>
            </a: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900" b="1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s-CO" sz="900">
              <a:effectLst/>
            </a:endParaRP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900" b="1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n-US" sz="900" b="1" i="0" baseline="0"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0.14083923572028328"/>
          <c:y val="3.009361976620321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900" b="1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9.6528215223097111E-2"/>
          <c:y val="0.18375"/>
          <c:w val="0.87291622922134737"/>
          <c:h val="0.55682050160396612"/>
        </c:manualLayout>
      </c:layout>
      <c:lineChart>
        <c:grouping val="standard"/>
        <c:varyColors val="0"/>
        <c:ser>
          <c:idx val="0"/>
          <c:order val="0"/>
          <c:tx>
            <c:strRef>
              <c:f>'4.3.4. VARIACION $ PLAZAS M (2'!$B$16</c:f>
              <c:strCache>
                <c:ptCount val="1"/>
                <c:pt idx="0">
                  <c:v>Yuca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 (2'!$C$15:$F$15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 (2'!$C$16:$F$16</c:f>
              <c:numCache>
                <c:formatCode>_-* #,##0_-;\-* #,##0_-;_-* "-"??_-;_-@_-</c:formatCode>
                <c:ptCount val="4"/>
                <c:pt idx="0">
                  <c:v>-44.267520612968589</c:v>
                </c:pt>
                <c:pt idx="1">
                  <c:v>22.973088739649555</c:v>
                </c:pt>
                <c:pt idx="2">
                  <c:v>142.0133606612568</c:v>
                </c:pt>
                <c:pt idx="3">
                  <c:v>-30.10005059492515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69F-4E00-B420-A7252F6799BB}"/>
            </c:ext>
          </c:extLst>
        </c:ser>
        <c:ser>
          <c:idx val="1"/>
          <c:order val="1"/>
          <c:tx>
            <c:strRef>
              <c:f>'4.3.4. VARIACION $ PLAZAS M (2'!$B$17</c:f>
              <c:strCache>
                <c:ptCount val="1"/>
                <c:pt idx="0">
                  <c:v>Maíz amarillo tradicional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 (2'!$C$15:$F$15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 (2'!$C$17:$F$17</c:f>
              <c:numCache>
                <c:formatCode>_-* #,##0_-;\-* #,##0_-;_-* "-"??_-;_-@_-</c:formatCode>
                <c:ptCount val="4"/>
                <c:pt idx="0">
                  <c:v>1.1246703781771856</c:v>
                </c:pt>
                <c:pt idx="1">
                  <c:v>18.990055408328388</c:v>
                </c:pt>
                <c:pt idx="2">
                  <c:v>34.280383449939166</c:v>
                </c:pt>
                <c:pt idx="3">
                  <c:v>0.83795798964870016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69F-4E00-B420-A7252F6799BB}"/>
            </c:ext>
          </c:extLst>
        </c:ser>
        <c:ser>
          <c:idx val="2"/>
          <c:order val="2"/>
          <c:tx>
            <c:strRef>
              <c:f>'4.3.4. VARIACION $ PLAZAS M (2'!$B$18</c:f>
              <c:strCache>
                <c:ptCount val="1"/>
                <c:pt idx="0">
                  <c:v>Ganaderìa DP (Res kg en pie)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 (2'!$C$15:$F$15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 (2'!$C$18:$F$18</c:f>
              <c:numCache>
                <c:formatCode>_-* #,##0_-;\-* #,##0_-;_-* "-"??_-;_-@_-</c:formatCode>
                <c:ptCount val="4"/>
                <c:pt idx="0">
                  <c:v>6.4552919708029179</c:v>
                </c:pt>
                <c:pt idx="1">
                  <c:v>38.632954788943636</c:v>
                </c:pt>
                <c:pt idx="2">
                  <c:v>24.064914992272037</c:v>
                </c:pt>
                <c:pt idx="3">
                  <c:v>-2.3919272455462703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69F-4E00-B420-A7252F6799BB}"/>
            </c:ext>
          </c:extLst>
        </c:ser>
        <c:ser>
          <c:idx val="3"/>
          <c:order val="3"/>
          <c:tx>
            <c:strRef>
              <c:f>'4.3.4. VARIACION $ PLAZAS M (2'!$B$19</c:f>
              <c:strCache>
                <c:ptCount val="1"/>
                <c:pt idx="0">
                  <c:v>Ganaderìa DP (leche)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 (2'!$C$15:$F$15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 (2'!$C$19:$F$19</c:f>
              <c:numCache>
                <c:formatCode>_-* #,##0_-;\-* #,##0_-;_-* "-"??_-;_-@_-</c:formatCode>
                <c:ptCount val="4"/>
                <c:pt idx="0">
                  <c:v>8.0690701833503482</c:v>
                </c:pt>
                <c:pt idx="1">
                  <c:v>5.6302871619792256</c:v>
                </c:pt>
                <c:pt idx="2">
                  <c:v>40.42365927871495</c:v>
                </c:pt>
                <c:pt idx="3">
                  <c:v>28.223769558930968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69F-4E00-B420-A7252F6799BB}"/>
            </c:ext>
          </c:extLst>
        </c:ser>
        <c:ser>
          <c:idx val="4"/>
          <c:order val="4"/>
          <c:tx>
            <c:strRef>
              <c:f>'4.3.4. VARIACION $ PLAZAS M (2'!$B$20</c:f>
              <c:strCache>
                <c:ptCount val="1"/>
                <c:pt idx="0">
                  <c:v>Porcicultura (Cerdo kg en pie)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 (2'!$C$15:$F$15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 (2'!$C$20:$F$20</c:f>
              <c:numCache>
                <c:formatCode>_-* #,##0_-;\-* #,##0_-;_-* "-"??_-;_-@_-</c:formatCode>
                <c:ptCount val="4"/>
                <c:pt idx="0">
                  <c:v>5.9335137224584571</c:v>
                </c:pt>
                <c:pt idx="1">
                  <c:v>38.004013866082829</c:v>
                </c:pt>
                <c:pt idx="2">
                  <c:v>13.815441565309357</c:v>
                </c:pt>
                <c:pt idx="3">
                  <c:v>12.521779533046811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69F-4E00-B420-A7252F6799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13222320"/>
        <c:axId val="1013223408"/>
      </c:lineChart>
      <c:catAx>
        <c:axId val="1013222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013223408"/>
        <c:crosses val="autoZero"/>
        <c:auto val="1"/>
        <c:lblAlgn val="ctr"/>
        <c:lblOffset val="100"/>
        <c:noMultiLvlLbl val="0"/>
      </c:catAx>
      <c:valAx>
        <c:axId val="1013223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0132223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3.1151574803149586E-2"/>
          <c:y val="0.74908719743365415"/>
          <c:w val="0.94529163368161617"/>
          <c:h val="0.2198191463276059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438150</xdr:colOff>
      <xdr:row>13</xdr:row>
      <xdr:rowOff>91440</xdr:rowOff>
    </xdr:from>
    <xdr:to>
      <xdr:col>10</xdr:col>
      <xdr:colOff>701040</xdr:colOff>
      <xdr:row>30</xdr:row>
      <xdr:rowOff>53340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79D1B4D0-6809-4EBF-8B09-FC017CC8035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160098</xdr:colOff>
      <xdr:row>0</xdr:row>
      <xdr:rowOff>127769</xdr:rowOff>
    </xdr:from>
    <xdr:to>
      <xdr:col>15</xdr:col>
      <xdr:colOff>402552</xdr:colOff>
      <xdr:row>16</xdr:row>
      <xdr:rowOff>52915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5902B74-A005-496B-901B-A81DFF8F1E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iana/Documents/2025%20MERCADOS/MUNICIPIOS%20UAF%202025/2025/SINCELEJO/20241105_IT_OFERTA_DEMANDA_PRODUCTO_SINCELEJO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microsoft.com/office/2019/04/relationships/externalLinkLongPath" Target="20250218_IT_ADMTI-F-044%20-%20POC_Oferta%20-%20Demanda%20-%20Producto%20-%20GAMARRA%20(1).xlsx?4CA12009" TargetMode="External"/><Relationship Id="rId1" Type="http://schemas.openxmlformats.org/officeDocument/2006/relationships/externalLinkPath" Target="file:///\\4CA12009\20250218_IT_ADMTI-F-044%20-%20POC_Oferta%20-%20Demanda%20-%20Producto%20-%20GAMARRA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  <sheetName val="Demanda"/>
      <sheetName val="Oferta "/>
      <sheetName val="Producto 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  <sheetName val="Oferta "/>
      <sheetName val="Demanda"/>
      <sheetName val="Producto 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8C4849-A647-469C-A17E-AC09883449C7}">
  <dimension ref="A1:I30"/>
  <sheetViews>
    <sheetView workbookViewId="0">
      <selection activeCell="I29" sqref="I29"/>
    </sheetView>
  </sheetViews>
  <sheetFormatPr defaultRowHeight="15"/>
  <sheetData>
    <row r="1" spans="1:9">
      <c r="A1" s="106" t="s">
        <v>0</v>
      </c>
      <c r="B1" s="106"/>
      <c r="C1" s="106"/>
      <c r="D1" s="106"/>
      <c r="E1" s="106"/>
      <c r="F1" s="106"/>
      <c r="G1" s="106"/>
      <c r="H1" s="106"/>
      <c r="I1" s="107"/>
    </row>
    <row r="2" spans="1:9" ht="106.5">
      <c r="A2" s="108" t="s">
        <v>1</v>
      </c>
      <c r="B2" s="109" t="s">
        <v>2</v>
      </c>
      <c r="C2" s="109" t="s">
        <v>3</v>
      </c>
      <c r="D2" s="109" t="s">
        <v>4</v>
      </c>
      <c r="E2" s="109" t="s">
        <v>5</v>
      </c>
      <c r="F2" s="109" t="s">
        <v>6</v>
      </c>
      <c r="G2" s="109" t="s">
        <v>7</v>
      </c>
      <c r="H2" s="109" t="s">
        <v>8</v>
      </c>
      <c r="I2" s="110" t="s">
        <v>9</v>
      </c>
    </row>
    <row r="3" spans="1:9">
      <c r="A3" s="111">
        <v>1</v>
      </c>
      <c r="B3" s="112" t="s">
        <v>10</v>
      </c>
      <c r="C3" s="113">
        <v>4.3099999999999996</v>
      </c>
      <c r="D3" s="113">
        <v>2712.8</v>
      </c>
      <c r="E3" s="113">
        <v>84.18</v>
      </c>
      <c r="F3" s="113">
        <v>11701.26</v>
      </c>
      <c r="G3" s="113">
        <v>75.78</v>
      </c>
      <c r="H3" s="113">
        <v>79.98</v>
      </c>
      <c r="I3" s="114"/>
    </row>
    <row r="4" spans="1:9">
      <c r="A4" s="111">
        <v>2</v>
      </c>
      <c r="B4" s="112" t="s">
        <v>11</v>
      </c>
      <c r="C4" s="113">
        <v>20</v>
      </c>
      <c r="D4" s="113">
        <v>76.14</v>
      </c>
      <c r="E4" s="113">
        <v>2.36</v>
      </c>
      <c r="F4" s="113">
        <v>1522.8</v>
      </c>
      <c r="G4" s="113">
        <v>9.86</v>
      </c>
      <c r="H4" s="113">
        <v>6.11</v>
      </c>
      <c r="I4" s="114"/>
    </row>
    <row r="5" spans="1:9" hidden="1">
      <c r="A5" s="111"/>
      <c r="B5" s="112"/>
      <c r="C5" s="112"/>
      <c r="D5" s="112"/>
      <c r="E5" s="112"/>
      <c r="F5" s="112"/>
      <c r="G5" s="112"/>
      <c r="H5" s="112"/>
      <c r="I5" s="114"/>
    </row>
    <row r="6" spans="1:9" hidden="1">
      <c r="A6" s="115"/>
      <c r="B6" s="116"/>
      <c r="C6" s="116"/>
      <c r="D6" s="116"/>
      <c r="E6" s="116"/>
      <c r="F6" s="116"/>
      <c r="G6" s="116"/>
      <c r="H6" s="116"/>
      <c r="I6" s="116"/>
    </row>
    <row r="7" spans="1:9" hidden="1">
      <c r="A7" s="117"/>
      <c r="B7" s="118"/>
      <c r="C7" s="118"/>
      <c r="D7" s="118"/>
      <c r="E7" s="118"/>
      <c r="F7" s="118"/>
      <c r="G7" s="118"/>
      <c r="H7" s="118"/>
      <c r="I7" s="119"/>
    </row>
    <row r="8" spans="1:9" hidden="1">
      <c r="A8" s="117"/>
      <c r="B8" s="118"/>
      <c r="C8" s="118"/>
      <c r="D8" s="118"/>
      <c r="E8" s="118"/>
      <c r="F8" s="118"/>
      <c r="G8" s="118"/>
      <c r="H8" s="118"/>
      <c r="I8" s="119"/>
    </row>
    <row r="9" spans="1:9" hidden="1">
      <c r="A9" s="117"/>
      <c r="B9" s="120"/>
      <c r="C9" s="120"/>
      <c r="D9" s="120"/>
      <c r="E9" s="120"/>
      <c r="F9" s="120"/>
      <c r="G9" s="120"/>
      <c r="H9" s="120"/>
      <c r="I9" s="119"/>
    </row>
    <row r="10" spans="1:9" hidden="1">
      <c r="A10" s="117"/>
      <c r="B10" s="120"/>
      <c r="C10" s="120"/>
      <c r="D10" s="120"/>
      <c r="E10" s="120"/>
      <c r="F10" s="120"/>
      <c r="G10" s="120"/>
      <c r="H10" s="120"/>
      <c r="I10" s="119"/>
    </row>
    <row r="11" spans="1:9" hidden="1">
      <c r="A11" s="117"/>
      <c r="B11" s="120"/>
      <c r="C11" s="120"/>
      <c r="D11" s="120"/>
      <c r="E11" s="120"/>
      <c r="F11" s="120"/>
      <c r="G11" s="120"/>
      <c r="H11" s="120"/>
      <c r="I11" s="119"/>
    </row>
    <row r="12" spans="1:9" hidden="1">
      <c r="A12" s="117"/>
      <c r="B12" s="120"/>
      <c r="C12" s="120"/>
      <c r="D12" s="120"/>
      <c r="E12" s="120"/>
      <c r="F12" s="120"/>
      <c r="G12" s="120"/>
      <c r="H12" s="120"/>
      <c r="I12" s="119"/>
    </row>
    <row r="13" spans="1:9" hidden="1">
      <c r="A13" s="121"/>
      <c r="B13" s="122"/>
      <c r="C13" s="122"/>
      <c r="D13" s="122"/>
      <c r="E13" s="122"/>
      <c r="F13" s="122"/>
      <c r="G13" s="122"/>
      <c r="H13" s="122"/>
      <c r="I13" s="123"/>
    </row>
    <row r="14" spans="1:9" hidden="1">
      <c r="A14" s="121"/>
      <c r="B14" s="122"/>
      <c r="C14" s="122"/>
      <c r="D14" s="122"/>
      <c r="E14" s="122"/>
      <c r="F14" s="122"/>
      <c r="G14" s="122"/>
      <c r="H14" s="122"/>
      <c r="I14" s="123"/>
    </row>
    <row r="15" spans="1:9" hidden="1">
      <c r="A15" s="121"/>
      <c r="B15" s="122"/>
      <c r="C15" s="122"/>
      <c r="D15" s="122"/>
      <c r="E15" s="122"/>
      <c r="F15" s="122"/>
      <c r="G15" s="122"/>
      <c r="H15" s="122"/>
      <c r="I15" s="123"/>
    </row>
    <row r="16" spans="1:9" hidden="1">
      <c r="A16" s="124"/>
      <c r="B16" s="122"/>
      <c r="C16" s="122"/>
      <c r="D16" s="122"/>
      <c r="E16" s="122"/>
      <c r="F16" s="122"/>
      <c r="G16" s="122"/>
      <c r="H16" s="122"/>
      <c r="I16" s="123"/>
    </row>
    <row r="17" spans="1:9" hidden="1">
      <c r="A17" s="124"/>
      <c r="B17" s="122"/>
      <c r="C17" s="122"/>
      <c r="D17" s="122"/>
      <c r="E17" s="122"/>
      <c r="F17" s="122"/>
      <c r="G17" s="122"/>
      <c r="H17" s="122"/>
      <c r="I17" s="123"/>
    </row>
    <row r="18" spans="1:9" hidden="1">
      <c r="A18" s="124">
        <v>16</v>
      </c>
      <c r="B18" s="125"/>
      <c r="C18" s="123"/>
      <c r="D18" s="123"/>
      <c r="E18" s="123"/>
      <c r="F18" s="123"/>
      <c r="G18" s="123"/>
      <c r="H18" s="123"/>
      <c r="I18" s="123"/>
    </row>
    <row r="19" spans="1:9" hidden="1">
      <c r="A19" s="124">
        <v>17</v>
      </c>
      <c r="B19" s="125"/>
      <c r="C19" s="126"/>
      <c r="D19" s="127"/>
      <c r="E19" s="126"/>
      <c r="F19" s="127"/>
      <c r="G19" s="126"/>
      <c r="H19" s="126"/>
      <c r="I19" s="126"/>
    </row>
    <row r="20" spans="1:9" hidden="1">
      <c r="A20" s="124">
        <v>18</v>
      </c>
      <c r="B20" s="125"/>
      <c r="C20" s="126"/>
      <c r="D20" s="127"/>
      <c r="E20" s="126"/>
      <c r="F20" s="127"/>
      <c r="G20" s="126"/>
      <c r="H20" s="126"/>
      <c r="I20" s="126"/>
    </row>
    <row r="21" spans="1:9" hidden="1">
      <c r="A21" s="124">
        <v>19</v>
      </c>
      <c r="B21" s="125"/>
      <c r="C21" s="126"/>
      <c r="D21" s="127"/>
      <c r="E21" s="126"/>
      <c r="F21" s="127"/>
      <c r="G21" s="126"/>
      <c r="H21" s="126"/>
      <c r="I21" s="126"/>
    </row>
    <row r="22" spans="1:9" hidden="1">
      <c r="A22" s="124">
        <v>20</v>
      </c>
      <c r="B22" s="125"/>
      <c r="C22" s="126"/>
      <c r="D22" s="127"/>
      <c r="E22" s="126"/>
      <c r="F22" s="127"/>
      <c r="G22" s="126"/>
      <c r="H22" s="126"/>
      <c r="I22" s="126"/>
    </row>
    <row r="23" spans="1:9" hidden="1">
      <c r="A23" s="124">
        <v>21</v>
      </c>
      <c r="B23" s="125"/>
      <c r="C23" s="126"/>
      <c r="D23" s="127"/>
      <c r="E23" s="126"/>
      <c r="F23" s="127"/>
      <c r="G23" s="126"/>
      <c r="H23" s="126"/>
      <c r="I23" s="126"/>
    </row>
    <row r="24" spans="1:9" hidden="1">
      <c r="A24" s="124">
        <v>22</v>
      </c>
      <c r="B24" s="125"/>
      <c r="C24" s="126"/>
      <c r="D24" s="127"/>
      <c r="E24" s="126"/>
      <c r="F24" s="127"/>
      <c r="G24" s="126"/>
      <c r="H24" s="126"/>
      <c r="I24" s="126"/>
    </row>
    <row r="25" spans="1:9">
      <c r="A25" s="128" t="s">
        <v>12</v>
      </c>
      <c r="B25" s="129"/>
      <c r="C25" s="130"/>
      <c r="D25" s="131">
        <f>SUM(D3:D24)</f>
        <v>2788.94</v>
      </c>
      <c r="E25" s="131">
        <f>SUM(E3:E24)</f>
        <v>86.54</v>
      </c>
      <c r="F25" s="131">
        <f>SUM(F3:F24)</f>
        <v>13224.06</v>
      </c>
      <c r="G25" s="131">
        <f>SUM(G3:G24)</f>
        <v>85.64</v>
      </c>
      <c r="H25" s="131">
        <f>SUM(H3:H24)</f>
        <v>86.09</v>
      </c>
      <c r="I25" s="132"/>
    </row>
    <row r="28" spans="1:9" ht="76.5">
      <c r="B28" s="109" t="s">
        <v>2</v>
      </c>
      <c r="C28" s="109" t="s">
        <v>4</v>
      </c>
      <c r="E28" s="109" t="s">
        <v>2</v>
      </c>
      <c r="F28" s="109" t="s">
        <v>6</v>
      </c>
    </row>
    <row r="29" spans="1:9">
      <c r="B29" s="112" t="s">
        <v>10</v>
      </c>
      <c r="C29" s="113">
        <v>2712.8</v>
      </c>
      <c r="E29" s="112" t="s">
        <v>10</v>
      </c>
      <c r="F29" s="113">
        <v>11701.26</v>
      </c>
    </row>
    <row r="30" spans="1:9">
      <c r="B30" s="112" t="s">
        <v>11</v>
      </c>
      <c r="C30" s="113">
        <v>76.14</v>
      </c>
      <c r="E30" s="112" t="s">
        <v>11</v>
      </c>
      <c r="F30" s="113">
        <v>1522.8</v>
      </c>
    </row>
  </sheetData>
  <mergeCells count="2">
    <mergeCell ref="A1:H1"/>
    <mergeCell ref="A25:C25"/>
  </mergeCells>
  <dataValidations count="1">
    <dataValidation type="list" allowBlank="1" showInputMessage="1" showErrorMessage="1" sqref="I3:I24" xr:uid="{C8021A11-26F8-4B5C-BAA2-DE4D4F0F1679}">
      <formula1>"X"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I33"/>
  <sheetViews>
    <sheetView zoomScale="80" zoomScaleNormal="80" workbookViewId="0">
      <selection activeCell="G13" sqref="G13"/>
    </sheetView>
  </sheetViews>
  <sheetFormatPr defaultColWidth="11.42578125" defaultRowHeight="14.25"/>
  <cols>
    <col min="1" max="1" width="6.42578125" style="42" customWidth="1"/>
    <col min="2" max="2" width="25" style="42" customWidth="1"/>
    <col min="3" max="8" width="11.42578125" style="42" customWidth="1"/>
    <col min="9" max="16384" width="11.42578125" style="42"/>
  </cols>
  <sheetData>
    <row r="2" spans="2:9" ht="15" customHeight="1">
      <c r="B2" s="1" t="s">
        <v>129</v>
      </c>
      <c r="C2" s="1">
        <v>2019</v>
      </c>
      <c r="D2" s="1">
        <v>2020</v>
      </c>
      <c r="E2" s="1">
        <v>2021</v>
      </c>
      <c r="F2" s="1">
        <v>2022</v>
      </c>
      <c r="G2" s="1">
        <v>2023</v>
      </c>
      <c r="H2" s="1" t="s">
        <v>130</v>
      </c>
      <c r="I2" s="51"/>
    </row>
    <row r="3" spans="2:9">
      <c r="B3" s="50" t="s">
        <v>11</v>
      </c>
      <c r="C3" s="27">
        <v>1406.9856751444399</v>
      </c>
      <c r="D3" s="27">
        <v>784.14800137835971</v>
      </c>
      <c r="E3" s="27">
        <v>964.29101758519869</v>
      </c>
      <c r="F3" s="27">
        <v>2333.71309821257</v>
      </c>
      <c r="G3" s="27">
        <v>1631.264274910191</v>
      </c>
      <c r="H3" s="27">
        <f t="shared" ref="H3:H7" si="0">AVERAGE(C3:G3)</f>
        <v>1424.0804134461519</v>
      </c>
      <c r="I3" s="51"/>
    </row>
    <row r="4" spans="2:9">
      <c r="B4" s="50" t="s">
        <v>104</v>
      </c>
      <c r="C4" s="27">
        <v>1279.1708752668501</v>
      </c>
      <c r="D4" s="27">
        <v>1293.5573311872461</v>
      </c>
      <c r="E4" s="27">
        <v>1539.2045851181981</v>
      </c>
      <c r="F4" s="27">
        <v>2066.849818975762</v>
      </c>
      <c r="G4" s="27">
        <v>2084.169152167909</v>
      </c>
      <c r="H4" s="27">
        <f t="shared" si="0"/>
        <v>1652.5903525431931</v>
      </c>
      <c r="I4" s="51"/>
    </row>
    <row r="5" spans="2:9">
      <c r="B5" s="9" t="s">
        <v>133</v>
      </c>
      <c r="C5" s="27">
        <v>4384</v>
      </c>
      <c r="D5" s="27">
        <v>4667</v>
      </c>
      <c r="E5" s="27">
        <v>6470</v>
      </c>
      <c r="F5" s="27">
        <v>8027</v>
      </c>
      <c r="G5" s="27">
        <v>7835</v>
      </c>
      <c r="H5" s="27">
        <f t="shared" si="0"/>
        <v>6276.6</v>
      </c>
      <c r="I5" s="51"/>
    </row>
    <row r="6" spans="2:9">
      <c r="B6" s="50" t="s">
        <v>134</v>
      </c>
      <c r="C6" s="27">
        <v>986.87874172433942</v>
      </c>
      <c r="D6" s="27">
        <v>1066.5106800186411</v>
      </c>
      <c r="E6" s="27">
        <v>1126.558293916868</v>
      </c>
      <c r="F6" s="27">
        <v>1581.954380225927</v>
      </c>
      <c r="G6" s="27">
        <v>2028.441539028307</v>
      </c>
      <c r="H6" s="27">
        <f t="shared" si="0"/>
        <v>1358.0687269828165</v>
      </c>
      <c r="I6" s="51"/>
    </row>
    <row r="7" spans="2:9">
      <c r="B7" s="9" t="s">
        <v>132</v>
      </c>
      <c r="C7" s="27">
        <v>5174</v>
      </c>
      <c r="D7" s="27">
        <v>5481</v>
      </c>
      <c r="E7" s="27">
        <v>7564</v>
      </c>
      <c r="F7" s="27">
        <v>8609</v>
      </c>
      <c r="G7" s="27">
        <v>9687</v>
      </c>
      <c r="H7" s="27">
        <f t="shared" si="0"/>
        <v>7303</v>
      </c>
      <c r="I7" s="51"/>
    </row>
    <row r="8" spans="2:9" ht="15" thickBot="1">
      <c r="B8" s="51"/>
      <c r="C8" s="51"/>
      <c r="D8" s="53"/>
      <c r="E8" s="53"/>
      <c r="F8" s="53"/>
      <c r="G8" s="53"/>
      <c r="H8" s="52"/>
      <c r="I8" s="51"/>
    </row>
    <row r="9" spans="2:9">
      <c r="B9" s="10" t="s">
        <v>140</v>
      </c>
      <c r="C9" s="51"/>
      <c r="D9" s="53"/>
      <c r="E9" s="53"/>
      <c r="F9" s="53"/>
      <c r="G9" s="53"/>
      <c r="H9" s="52"/>
      <c r="I9" s="51"/>
    </row>
    <row r="10" spans="2:9">
      <c r="B10" s="4" t="s">
        <v>141</v>
      </c>
      <c r="C10" s="51"/>
      <c r="D10" s="53"/>
      <c r="E10" s="53"/>
      <c r="F10" s="53"/>
      <c r="G10" s="53"/>
      <c r="H10" s="52"/>
      <c r="I10" s="51"/>
    </row>
    <row r="11" spans="2:9">
      <c r="B11" s="49" t="s">
        <v>136</v>
      </c>
      <c r="C11" s="51"/>
      <c r="D11" s="53"/>
      <c r="E11" s="53"/>
      <c r="F11" s="53"/>
      <c r="G11" s="53"/>
      <c r="H11" s="52"/>
      <c r="I11" s="51"/>
    </row>
    <row r="12" spans="2:9" ht="24.75" thickBot="1">
      <c r="B12" s="54" t="s">
        <v>142</v>
      </c>
      <c r="C12" s="51"/>
      <c r="D12" s="53"/>
      <c r="E12" s="53"/>
      <c r="F12" s="53"/>
      <c r="G12" s="53"/>
      <c r="H12" s="52"/>
      <c r="I12" s="51"/>
    </row>
    <row r="13" spans="2:9">
      <c r="B13" s="51"/>
      <c r="C13" s="51"/>
      <c r="D13" s="53"/>
      <c r="E13" s="53"/>
      <c r="F13" s="53"/>
      <c r="G13" s="53"/>
      <c r="H13" s="52"/>
      <c r="I13" s="51"/>
    </row>
    <row r="14" spans="2:9">
      <c r="B14" s="51"/>
      <c r="C14" s="51"/>
      <c r="D14" s="53"/>
      <c r="E14" s="53"/>
      <c r="F14" s="53"/>
      <c r="G14" s="53"/>
      <c r="H14" s="52"/>
      <c r="I14" s="51"/>
    </row>
    <row r="15" spans="2:9">
      <c r="B15" s="1" t="s">
        <v>129</v>
      </c>
      <c r="C15" s="1">
        <v>2020</v>
      </c>
      <c r="D15" s="1">
        <v>2021</v>
      </c>
      <c r="E15" s="1">
        <v>2022</v>
      </c>
      <c r="F15" s="1">
        <v>2023</v>
      </c>
    </row>
    <row r="16" spans="2:9" ht="15" customHeight="1">
      <c r="B16" s="50" t="s">
        <v>11</v>
      </c>
      <c r="C16" s="11">
        <f t="shared" ref="C16:F20" si="1">D3/C3*100-100</f>
        <v>-44.267520612968589</v>
      </c>
      <c r="D16" s="11">
        <f t="shared" si="1"/>
        <v>22.973088739649555</v>
      </c>
      <c r="E16" s="11">
        <f t="shared" si="1"/>
        <v>142.0133606612568</v>
      </c>
      <c r="F16" s="11">
        <f t="shared" si="1"/>
        <v>-30.10005059492515</v>
      </c>
      <c r="G16" s="17">
        <f t="array" ref="G16">+AVERAGE(ABS(C16:F16))</f>
        <v>59.838505152200028</v>
      </c>
    </row>
    <row r="17" spans="2:8">
      <c r="B17" s="50" t="s">
        <v>104</v>
      </c>
      <c r="C17" s="11">
        <f t="shared" si="1"/>
        <v>1.1246703781771856</v>
      </c>
      <c r="D17" s="11">
        <f t="shared" si="1"/>
        <v>18.990055408328388</v>
      </c>
      <c r="E17" s="11">
        <f t="shared" si="1"/>
        <v>34.280383449939166</v>
      </c>
      <c r="F17" s="11">
        <f t="shared" si="1"/>
        <v>0.83795798964870016</v>
      </c>
      <c r="G17" s="28">
        <f t="array" ref="G17">+AVERAGE(ABS(C17:F17))</f>
        <v>13.80826680652336</v>
      </c>
    </row>
    <row r="18" spans="2:8">
      <c r="B18" s="9" t="s">
        <v>106</v>
      </c>
      <c r="C18" s="11">
        <f t="shared" si="1"/>
        <v>6.4552919708029179</v>
      </c>
      <c r="D18" s="11">
        <f t="shared" si="1"/>
        <v>38.632954788943636</v>
      </c>
      <c r="E18" s="11">
        <f t="shared" si="1"/>
        <v>24.064914992272037</v>
      </c>
      <c r="F18" s="11">
        <f t="shared" si="1"/>
        <v>-2.3919272455462703</v>
      </c>
      <c r="G18" s="17">
        <f t="array" ref="G18">+AVERAGE(ABS(C18:F18))</f>
        <v>17.886272249391215</v>
      </c>
    </row>
    <row r="19" spans="2:8">
      <c r="B19" s="50" t="s">
        <v>134</v>
      </c>
      <c r="C19" s="11">
        <f t="shared" si="1"/>
        <v>8.0690701833503482</v>
      </c>
      <c r="D19" s="11">
        <f t="shared" si="1"/>
        <v>5.6302871619792256</v>
      </c>
      <c r="E19" s="11">
        <f t="shared" si="1"/>
        <v>40.42365927871495</v>
      </c>
      <c r="F19" s="11">
        <f t="shared" si="1"/>
        <v>28.223769558930968</v>
      </c>
      <c r="G19" s="17">
        <f t="array" ref="G19">+AVERAGE(ABS(C19:F19))</f>
        <v>20.586696545743873</v>
      </c>
    </row>
    <row r="20" spans="2:8">
      <c r="B20" s="9" t="s">
        <v>132</v>
      </c>
      <c r="C20" s="11">
        <f t="shared" si="1"/>
        <v>5.9335137224584571</v>
      </c>
      <c r="D20" s="11">
        <f t="shared" si="1"/>
        <v>38.004013866082829</v>
      </c>
      <c r="E20" s="11">
        <f t="shared" si="1"/>
        <v>13.815441565309357</v>
      </c>
      <c r="F20" s="11">
        <f t="shared" si="1"/>
        <v>12.521779533046811</v>
      </c>
      <c r="G20" s="28">
        <f t="array" ref="G20">+AVERAGE(ABS(C20:F20))</f>
        <v>17.568687171724363</v>
      </c>
    </row>
    <row r="21" spans="2:8">
      <c r="C21" s="43"/>
      <c r="D21" s="43"/>
      <c r="E21" s="43"/>
      <c r="F21" s="43"/>
    </row>
    <row r="23" spans="2:8">
      <c r="B23" s="105"/>
      <c r="C23" s="105"/>
      <c r="D23" s="105"/>
      <c r="E23" s="105"/>
      <c r="F23" s="105"/>
      <c r="G23" s="105"/>
      <c r="H23" s="105"/>
    </row>
    <row r="24" spans="2:8">
      <c r="B24" s="105"/>
      <c r="C24" s="105"/>
      <c r="D24" s="105"/>
      <c r="E24" s="105"/>
      <c r="F24" s="105"/>
      <c r="G24" s="105"/>
      <c r="H24" s="105"/>
    </row>
    <row r="25" spans="2:8">
      <c r="B25" s="105"/>
      <c r="C25" s="105"/>
      <c r="D25" s="105"/>
      <c r="E25" s="105"/>
      <c r="F25" s="105"/>
      <c r="G25" s="105"/>
      <c r="H25" s="105"/>
    </row>
    <row r="26" spans="2:8">
      <c r="B26" s="105"/>
      <c r="C26" s="105"/>
      <c r="D26" s="105"/>
      <c r="E26" s="105"/>
      <c r="F26" s="105"/>
      <c r="G26" s="105"/>
      <c r="H26" s="105"/>
    </row>
    <row r="27" spans="2:8">
      <c r="B27" s="105"/>
      <c r="C27" s="105"/>
      <c r="D27" s="105"/>
      <c r="E27" s="105"/>
      <c r="F27" s="105"/>
      <c r="G27" s="105"/>
      <c r="H27" s="105"/>
    </row>
    <row r="28" spans="2:8">
      <c r="B28" s="105"/>
      <c r="C28" s="105"/>
      <c r="D28" s="105"/>
      <c r="E28" s="105"/>
      <c r="F28" s="105"/>
      <c r="G28" s="105"/>
      <c r="H28" s="105"/>
    </row>
    <row r="29" spans="2:8">
      <c r="B29" s="105"/>
      <c r="C29" s="105"/>
      <c r="D29" s="105"/>
      <c r="E29" s="105"/>
      <c r="F29" s="105"/>
      <c r="G29" s="105"/>
      <c r="H29" s="105"/>
    </row>
    <row r="30" spans="2:8">
      <c r="B30" s="105"/>
      <c r="C30" s="105"/>
      <c r="D30" s="105"/>
      <c r="E30" s="105"/>
      <c r="F30" s="105"/>
      <c r="G30" s="105"/>
      <c r="H30" s="105"/>
    </row>
    <row r="31" spans="2:8">
      <c r="B31" s="105"/>
      <c r="C31" s="105"/>
      <c r="D31" s="105"/>
      <c r="E31" s="105"/>
      <c r="F31" s="105"/>
      <c r="G31" s="105"/>
      <c r="H31" s="105"/>
    </row>
    <row r="32" spans="2:8">
      <c r="B32" s="105"/>
      <c r="C32" s="105"/>
      <c r="D32" s="105"/>
      <c r="E32" s="105"/>
      <c r="F32" s="105"/>
      <c r="G32" s="105"/>
      <c r="H32" s="105"/>
    </row>
    <row r="33" spans="2:8">
      <c r="B33" s="105"/>
      <c r="C33" s="105"/>
      <c r="D33" s="105"/>
      <c r="E33" s="105"/>
      <c r="F33" s="105"/>
      <c r="G33" s="105"/>
      <c r="H33" s="105"/>
    </row>
  </sheetData>
  <mergeCells count="1">
    <mergeCell ref="B23:H33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C885A3-4D63-44DE-92C7-FE5CB1CF6BBA}">
  <dimension ref="A1:H4"/>
  <sheetViews>
    <sheetView tabSelected="1" workbookViewId="0">
      <selection activeCell="M2" sqref="M2"/>
    </sheetView>
  </sheetViews>
  <sheetFormatPr defaultRowHeight="15"/>
  <sheetData>
    <row r="1" spans="1:8">
      <c r="A1" s="133" t="s">
        <v>13</v>
      </c>
      <c r="B1" s="134"/>
      <c r="C1" s="134"/>
      <c r="D1" s="134"/>
      <c r="E1" s="134"/>
      <c r="F1" s="134"/>
      <c r="G1" s="134"/>
      <c r="H1" s="135"/>
    </row>
    <row r="2" spans="1:8" ht="76.5">
      <c r="A2" s="136" t="s">
        <v>14</v>
      </c>
      <c r="B2" s="137" t="s">
        <v>2</v>
      </c>
      <c r="C2" s="137" t="s">
        <v>15</v>
      </c>
      <c r="D2" s="138" t="s">
        <v>16</v>
      </c>
      <c r="E2" s="138" t="s">
        <v>17</v>
      </c>
      <c r="F2" s="137" t="s">
        <v>18</v>
      </c>
      <c r="G2" s="137" t="s">
        <v>19</v>
      </c>
      <c r="H2" s="110" t="s">
        <v>9</v>
      </c>
    </row>
    <row r="3" spans="1:8" ht="85.5">
      <c r="A3" s="139">
        <v>1</v>
      </c>
      <c r="B3" s="139" t="s">
        <v>20</v>
      </c>
      <c r="C3" s="139" t="s">
        <v>21</v>
      </c>
      <c r="D3" s="140">
        <v>47033</v>
      </c>
      <c r="E3" s="140">
        <v>340</v>
      </c>
      <c r="F3" s="141" t="s">
        <v>22</v>
      </c>
      <c r="G3" s="141" t="s">
        <v>23</v>
      </c>
      <c r="H3" s="141"/>
    </row>
    <row r="4" spans="1:8" ht="75">
      <c r="A4" s="139">
        <v>2</v>
      </c>
      <c r="B4" s="139" t="s">
        <v>24</v>
      </c>
      <c r="C4" s="139" t="s">
        <v>25</v>
      </c>
      <c r="D4" s="140">
        <v>1900</v>
      </c>
      <c r="E4" s="140">
        <v>178</v>
      </c>
      <c r="F4" s="141" t="s">
        <v>22</v>
      </c>
      <c r="G4" s="141" t="s">
        <v>26</v>
      </c>
      <c r="H4" s="141"/>
    </row>
  </sheetData>
  <mergeCells count="1">
    <mergeCell ref="A1:G1"/>
  </mergeCells>
  <dataValidations count="1">
    <dataValidation type="list" allowBlank="1" showInputMessage="1" showErrorMessage="1" sqref="H3:H4" xr:uid="{3E5400A1-D2C4-4828-A5AF-4C1D7C072E1C}">
      <formula1>"X"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E9"/>
  <sheetViews>
    <sheetView zoomScale="90" zoomScaleNormal="90" workbookViewId="0">
      <selection activeCell="H4" sqref="H4"/>
    </sheetView>
  </sheetViews>
  <sheetFormatPr defaultColWidth="11.42578125" defaultRowHeight="14.25"/>
  <cols>
    <col min="2" max="2" width="22.7109375" style="8" customWidth="1"/>
    <col min="3" max="3" width="18.42578125" customWidth="1"/>
    <col min="5" max="5" width="26.42578125" style="8" customWidth="1"/>
  </cols>
  <sheetData>
    <row r="2" spans="2:5" ht="36">
      <c r="B2" s="12" t="s">
        <v>27</v>
      </c>
      <c r="C2" s="12" t="s">
        <v>28</v>
      </c>
      <c r="D2" s="12" t="s">
        <v>29</v>
      </c>
      <c r="E2" s="12" t="s">
        <v>30</v>
      </c>
    </row>
    <row r="3" spans="2:5" ht="32.25" customHeight="1">
      <c r="B3" s="81" t="s">
        <v>31</v>
      </c>
      <c r="C3" s="20" t="s">
        <v>10</v>
      </c>
      <c r="D3" s="81">
        <v>100</v>
      </c>
      <c r="E3" s="81" t="s">
        <v>32</v>
      </c>
    </row>
    <row r="4" spans="2:5" ht="40.5" customHeight="1">
      <c r="B4" s="81"/>
      <c r="C4" s="20" t="s">
        <v>11</v>
      </c>
      <c r="D4" s="81"/>
      <c r="E4" s="81"/>
    </row>
    <row r="5" spans="2:5" ht="40.5" customHeight="1">
      <c r="B5" s="81"/>
      <c r="C5" s="20" t="s">
        <v>33</v>
      </c>
      <c r="D5" s="20">
        <v>100</v>
      </c>
      <c r="E5" s="20" t="s">
        <v>32</v>
      </c>
    </row>
    <row r="6" spans="2:5" ht="42" customHeight="1">
      <c r="B6" s="81" t="s">
        <v>34</v>
      </c>
      <c r="C6" s="20" t="s">
        <v>35</v>
      </c>
      <c r="D6" s="81">
        <v>100</v>
      </c>
      <c r="E6" s="81" t="s">
        <v>32</v>
      </c>
    </row>
    <row r="7" spans="2:5" ht="51" customHeight="1">
      <c r="B7" s="81"/>
      <c r="C7" s="20" t="s">
        <v>36</v>
      </c>
      <c r="D7" s="81"/>
      <c r="E7" s="81"/>
    </row>
    <row r="9" spans="2:5">
      <c r="D9" s="55"/>
      <c r="E9" s="58"/>
    </row>
  </sheetData>
  <mergeCells count="6">
    <mergeCell ref="B6:B7"/>
    <mergeCell ref="D3:D4"/>
    <mergeCell ref="D6:D7"/>
    <mergeCell ref="E3:E4"/>
    <mergeCell ref="E6:E7"/>
    <mergeCell ref="B3:B5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H9"/>
  <sheetViews>
    <sheetView zoomScale="90" zoomScaleNormal="90" workbookViewId="0">
      <selection activeCell="H13" sqref="H13"/>
    </sheetView>
  </sheetViews>
  <sheetFormatPr defaultColWidth="11" defaultRowHeight="14.25"/>
  <cols>
    <col min="1" max="1" width="11" style="42"/>
    <col min="2" max="2" width="24" style="2" customWidth="1"/>
    <col min="3" max="3" width="11" style="42"/>
    <col min="4" max="4" width="11" style="2"/>
    <col min="5" max="5" width="11" style="42"/>
    <col min="6" max="6" width="16.42578125" style="42" customWidth="1"/>
    <col min="7" max="7" width="11" style="42"/>
    <col min="8" max="8" width="16.42578125" style="42" customWidth="1"/>
    <col min="9" max="16384" width="11" style="42"/>
  </cols>
  <sheetData>
    <row r="1" spans="2:8" ht="15" thickBot="1"/>
    <row r="2" spans="2:8" ht="24" customHeight="1" thickBot="1">
      <c r="B2" s="82" t="s">
        <v>27</v>
      </c>
      <c r="C2" s="82" t="s">
        <v>37</v>
      </c>
      <c r="D2" s="82" t="s">
        <v>38</v>
      </c>
      <c r="E2" s="18" t="s">
        <v>39</v>
      </c>
      <c r="F2" s="82" t="s">
        <v>40</v>
      </c>
      <c r="G2" s="82" t="s">
        <v>41</v>
      </c>
      <c r="H2" s="18" t="s">
        <v>42</v>
      </c>
    </row>
    <row r="3" spans="2:8" ht="15" customHeight="1" thickBot="1">
      <c r="B3" s="83"/>
      <c r="C3" s="83"/>
      <c r="D3" s="83"/>
      <c r="E3" s="19" t="s">
        <v>43</v>
      </c>
      <c r="F3" s="83"/>
      <c r="G3" s="83"/>
      <c r="H3" s="19" t="s">
        <v>43</v>
      </c>
    </row>
    <row r="4" spans="2:8" ht="24" customHeight="1">
      <c r="B4" s="84" t="s">
        <v>31</v>
      </c>
      <c r="C4" s="20" t="s">
        <v>10</v>
      </c>
      <c r="D4" s="57" t="s">
        <v>44</v>
      </c>
      <c r="E4" s="13" t="s">
        <v>45</v>
      </c>
      <c r="F4" s="41" t="s">
        <v>1</v>
      </c>
      <c r="G4" s="56" t="s">
        <v>46</v>
      </c>
      <c r="H4" s="13" t="s">
        <v>47</v>
      </c>
    </row>
    <row r="5" spans="2:8" ht="24" customHeight="1">
      <c r="B5" s="85"/>
      <c r="C5" s="20" t="s">
        <v>11</v>
      </c>
      <c r="D5" s="57" t="s">
        <v>48</v>
      </c>
      <c r="E5" s="13" t="s">
        <v>45</v>
      </c>
      <c r="F5" s="41" t="s">
        <v>1</v>
      </c>
      <c r="G5" s="56" t="s">
        <v>49</v>
      </c>
      <c r="H5" s="13" t="s">
        <v>50</v>
      </c>
    </row>
    <row r="6" spans="2:8" ht="24" customHeight="1">
      <c r="B6" s="86"/>
      <c r="C6" s="20" t="s">
        <v>51</v>
      </c>
      <c r="D6" s="59" t="s">
        <v>52</v>
      </c>
      <c r="E6" s="13" t="s">
        <v>45</v>
      </c>
      <c r="F6" s="41" t="s">
        <v>1</v>
      </c>
      <c r="G6" s="70" t="s">
        <v>46</v>
      </c>
      <c r="H6" s="13" t="s">
        <v>47</v>
      </c>
    </row>
    <row r="7" spans="2:8" ht="42" customHeight="1">
      <c r="B7" s="81" t="s">
        <v>34</v>
      </c>
      <c r="C7" s="20" t="s">
        <v>35</v>
      </c>
      <c r="D7" s="57" t="s">
        <v>53</v>
      </c>
      <c r="E7" s="13" t="s">
        <v>45</v>
      </c>
      <c r="F7" s="41" t="s">
        <v>1</v>
      </c>
      <c r="G7" s="56" t="s">
        <v>46</v>
      </c>
      <c r="H7" s="13" t="s">
        <v>47</v>
      </c>
    </row>
    <row r="8" spans="2:8" ht="25.5">
      <c r="B8" s="81"/>
      <c r="C8" s="20" t="s">
        <v>36</v>
      </c>
      <c r="D8" s="57" t="s">
        <v>54</v>
      </c>
      <c r="E8" s="13" t="s">
        <v>45</v>
      </c>
      <c r="F8" s="41" t="s">
        <v>1</v>
      </c>
      <c r="G8" s="56" t="s">
        <v>46</v>
      </c>
      <c r="H8" s="13" t="s">
        <v>47</v>
      </c>
    </row>
    <row r="9" spans="2:8">
      <c r="B9" s="42"/>
      <c r="D9" s="42"/>
    </row>
  </sheetData>
  <mergeCells count="7">
    <mergeCell ref="B7:B8"/>
    <mergeCell ref="G2:G3"/>
    <mergeCell ref="B2:B3"/>
    <mergeCell ref="C2:C3"/>
    <mergeCell ref="D2:D3"/>
    <mergeCell ref="F2:F3"/>
    <mergeCell ref="B4:B6"/>
  </mergeCells>
  <dataValidations count="1">
    <dataValidation type="textLength" allowBlank="1" showInputMessage="1" showErrorMessage="1" sqref="D4:D8" xr:uid="{00000000-0002-0000-0100-000000000000}">
      <formula1>0</formula1>
      <formula2>20</formula2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100-000001000000}">
          <x14:formula1>
            <xm:f>'https://agenciadetierras.sharepoint.com/Users/Diana/Documents/2025 MERCADOS/MUNICIPIOS UAF 2025/2025/SINCELEJO/[20241105_IT_OFERTA_DEMANDA_PRODUCTO_SINCELEJO.xlsx]Hoja1'!#REF!</xm:f>
          </x14:formula1>
          <xm:sqref>F4:F8</xm:sqref>
        </x14:dataValidation>
        <x14:dataValidation type="list" allowBlank="1" showInputMessage="1" showErrorMessage="1" xr:uid="{00000000-0002-0000-0100-000002000000}">
          <x14:formula1>
            <xm:f>'https://agenciadetierras.sharepoint.com/sites/UAFpoint/Documentos compartidos/MUNICIPIOS PRIORIZADOS/Cesar/Gamarra - Cesar/13. Consejo directivo ANT - Gamarra - Cesar/7. Documento técnico/ANEXOS/[20250218_IT_ADMTI-F-044 - POC_Oferta - Demanda - Producto - GAMARRA (1).xlsx]Hoja1'!#REF!</xm:f>
          </x14:formula1>
          <xm:sqref>G4:G8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F12"/>
  <sheetViews>
    <sheetView topLeftCell="A2" zoomScale="70" zoomScaleNormal="70" workbookViewId="0">
      <selection activeCell="D4" sqref="D4:D8"/>
    </sheetView>
  </sheetViews>
  <sheetFormatPr defaultColWidth="11.42578125" defaultRowHeight="14.25"/>
  <cols>
    <col min="1" max="1" width="5.5703125" style="42" customWidth="1"/>
    <col min="2" max="2" width="23" style="2" customWidth="1"/>
    <col min="3" max="3" width="18.42578125" style="2" customWidth="1"/>
    <col min="4" max="4" width="15.42578125" style="2" customWidth="1"/>
    <col min="5" max="5" width="16.42578125" style="2" customWidth="1"/>
    <col min="6" max="6" width="29.7109375" style="2" customWidth="1"/>
    <col min="7" max="16384" width="11.42578125" style="42"/>
  </cols>
  <sheetData>
    <row r="2" spans="2:6" ht="15" thickBot="1">
      <c r="C2" s="87" t="s">
        <v>55</v>
      </c>
      <c r="D2" s="87"/>
      <c r="E2" s="87"/>
    </row>
    <row r="3" spans="2:6" ht="36.75" thickBot="1">
      <c r="B3" s="71" t="s">
        <v>56</v>
      </c>
      <c r="C3" s="72" t="s">
        <v>57</v>
      </c>
      <c r="D3" s="72" t="s">
        <v>58</v>
      </c>
      <c r="E3" s="72" t="s">
        <v>59</v>
      </c>
      <c r="F3" s="72" t="s">
        <v>60</v>
      </c>
    </row>
    <row r="4" spans="2:6" ht="28.5" customHeight="1" thickBot="1">
      <c r="B4" s="88" t="s">
        <v>61</v>
      </c>
      <c r="C4" s="88" t="s">
        <v>62</v>
      </c>
      <c r="D4" s="73" t="s">
        <v>11</v>
      </c>
      <c r="E4" s="90" t="s">
        <v>63</v>
      </c>
      <c r="F4" s="90" t="s">
        <v>64</v>
      </c>
    </row>
    <row r="5" spans="2:6" ht="28.5" customHeight="1" thickBot="1">
      <c r="B5" s="89"/>
      <c r="C5" s="89"/>
      <c r="D5" s="73" t="s">
        <v>10</v>
      </c>
      <c r="E5" s="91"/>
      <c r="F5" s="91"/>
    </row>
    <row r="6" spans="2:6" ht="29.25" thickBot="1">
      <c r="B6" s="74" t="s">
        <v>65</v>
      </c>
      <c r="C6" s="73" t="s">
        <v>66</v>
      </c>
      <c r="D6" s="73" t="s">
        <v>35</v>
      </c>
      <c r="E6" s="75" t="s">
        <v>63</v>
      </c>
      <c r="F6" s="75" t="s">
        <v>64</v>
      </c>
    </row>
    <row r="7" spans="2:6" ht="29.25" thickBot="1">
      <c r="B7" s="74" t="s">
        <v>67</v>
      </c>
      <c r="C7" s="73" t="s">
        <v>66</v>
      </c>
      <c r="D7" s="73" t="s">
        <v>36</v>
      </c>
      <c r="E7" s="75" t="s">
        <v>63</v>
      </c>
      <c r="F7" s="75" t="s">
        <v>64</v>
      </c>
    </row>
    <row r="8" spans="2:6" ht="24.75" customHeight="1" thickBot="1">
      <c r="B8" s="74" t="s">
        <v>68</v>
      </c>
      <c r="C8" s="73" t="s">
        <v>66</v>
      </c>
      <c r="D8" s="73" t="s">
        <v>69</v>
      </c>
      <c r="E8" s="75" t="s">
        <v>70</v>
      </c>
      <c r="F8" s="75" t="s">
        <v>64</v>
      </c>
    </row>
    <row r="12" spans="2:6">
      <c r="B12" s="6"/>
      <c r="C12" s="6"/>
      <c r="D12" s="6"/>
      <c r="E12" s="6"/>
      <c r="F12" s="6"/>
    </row>
  </sheetData>
  <mergeCells count="5">
    <mergeCell ref="C2:E2"/>
    <mergeCell ref="B4:B5"/>
    <mergeCell ref="C4:C5"/>
    <mergeCell ref="E4:E5"/>
    <mergeCell ref="F4:F5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3:G9"/>
  <sheetViews>
    <sheetView topLeftCell="A3" workbookViewId="0">
      <selection activeCell="B4" sqref="B4:G9"/>
    </sheetView>
  </sheetViews>
  <sheetFormatPr defaultColWidth="11.42578125" defaultRowHeight="14.25"/>
  <cols>
    <col min="1" max="1" width="6.140625" style="42" customWidth="1"/>
    <col min="2" max="2" width="17.5703125" style="42" customWidth="1"/>
    <col min="3" max="3" width="14.5703125" style="42" customWidth="1"/>
    <col min="4" max="4" width="15.140625" style="42" customWidth="1"/>
    <col min="5" max="5" width="15" style="42" customWidth="1"/>
    <col min="6" max="6" width="11.42578125" style="42"/>
    <col min="7" max="7" width="15.7109375" style="42" customWidth="1"/>
    <col min="8" max="16384" width="11.42578125" style="42"/>
  </cols>
  <sheetData>
    <row r="3" spans="2:7">
      <c r="B3" s="21" t="s">
        <v>71</v>
      </c>
      <c r="C3" s="21"/>
      <c r="D3" s="21"/>
      <c r="E3" s="21"/>
      <c r="F3" s="21"/>
      <c r="G3" s="21"/>
    </row>
    <row r="4" spans="2:7" ht="24">
      <c r="B4" s="30" t="s">
        <v>72</v>
      </c>
      <c r="C4" s="30" t="s">
        <v>73</v>
      </c>
      <c r="D4" s="76" t="s">
        <v>74</v>
      </c>
      <c r="E4" s="30" t="s">
        <v>75</v>
      </c>
      <c r="F4" s="30" t="s">
        <v>76</v>
      </c>
      <c r="G4" s="30" t="s">
        <v>77</v>
      </c>
    </row>
    <row r="5" spans="2:7" ht="14.25" customHeight="1">
      <c r="B5" s="92" t="s">
        <v>61</v>
      </c>
      <c r="C5" s="77" t="s">
        <v>11</v>
      </c>
      <c r="D5" s="78" t="s">
        <v>78</v>
      </c>
      <c r="E5" s="41" t="s">
        <v>79</v>
      </c>
      <c r="F5" s="41" t="s">
        <v>80</v>
      </c>
      <c r="G5" s="41" t="s">
        <v>81</v>
      </c>
    </row>
    <row r="6" spans="2:7">
      <c r="B6" s="92"/>
      <c r="C6" s="77" t="s">
        <v>10</v>
      </c>
      <c r="D6" s="78" t="s">
        <v>82</v>
      </c>
      <c r="E6" s="41" t="s">
        <v>79</v>
      </c>
      <c r="F6" s="41" t="s">
        <v>80</v>
      </c>
      <c r="G6" s="41" t="s">
        <v>81</v>
      </c>
    </row>
    <row r="7" spans="2:7" ht="24">
      <c r="B7" s="77" t="s">
        <v>65</v>
      </c>
      <c r="C7" s="77" t="s">
        <v>35</v>
      </c>
      <c r="D7" s="78" t="s">
        <v>83</v>
      </c>
      <c r="E7" s="41" t="s">
        <v>79</v>
      </c>
      <c r="F7" s="41" t="s">
        <v>80</v>
      </c>
      <c r="G7" s="41" t="s">
        <v>84</v>
      </c>
    </row>
    <row r="8" spans="2:7">
      <c r="B8" s="77" t="s">
        <v>67</v>
      </c>
      <c r="C8" s="77" t="s">
        <v>36</v>
      </c>
      <c r="D8" s="78" t="s">
        <v>85</v>
      </c>
      <c r="E8" s="41" t="s">
        <v>79</v>
      </c>
      <c r="F8" s="41" t="s">
        <v>80</v>
      </c>
      <c r="G8" s="41" t="s">
        <v>84</v>
      </c>
    </row>
    <row r="9" spans="2:7">
      <c r="B9" s="77" t="s">
        <v>68</v>
      </c>
      <c r="C9" s="77" t="s">
        <v>69</v>
      </c>
      <c r="D9" s="78" t="s">
        <v>86</v>
      </c>
      <c r="E9" s="41" t="s">
        <v>79</v>
      </c>
      <c r="F9" s="41" t="s">
        <v>80</v>
      </c>
      <c r="G9" s="41" t="s">
        <v>84</v>
      </c>
    </row>
  </sheetData>
  <mergeCells count="1">
    <mergeCell ref="B5:B6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0000000}">
          <x14:formula1>
            <xm:f>'https://agenciadetierras.sharepoint.com/sites/UAFpoint/Documentos compartidos/MUNICIPIOS PRIORIZADOS/Cesar/Gamarra - Cesar/13. Consejo directivo ANT - Gamarra - Cesar/7. Documento técnico/ANEXOS/[20250218_IT_ADMTI-F-044 - POC_Oferta - Demanda - Producto - GAMARRA (1).xlsx]Hoja1'!#REF!</xm:f>
          </x14:formula1>
          <xm:sqref>E5:G9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R15"/>
  <sheetViews>
    <sheetView topLeftCell="H2" zoomScale="70" zoomScaleNormal="70" workbookViewId="0">
      <selection activeCell="P14" sqref="P14"/>
    </sheetView>
  </sheetViews>
  <sheetFormatPr defaultColWidth="11.42578125" defaultRowHeight="12"/>
  <cols>
    <col min="1" max="1" width="5" style="43" customWidth="1"/>
    <col min="2" max="2" width="17.5703125" style="43" customWidth="1"/>
    <col min="3" max="3" width="25" style="43" customWidth="1"/>
    <col min="4" max="4" width="15.5703125" style="45" customWidth="1"/>
    <col min="5" max="5" width="14.140625" style="43" customWidth="1"/>
    <col min="6" max="6" width="11.28515625" style="43" customWidth="1"/>
    <col min="7" max="7" width="19.140625" style="43" customWidth="1"/>
    <col min="8" max="8" width="9.5703125" style="43" customWidth="1"/>
    <col min="9" max="9" width="12" style="43" bestFit="1" customWidth="1"/>
    <col min="10" max="12" width="10.42578125" style="43" customWidth="1"/>
    <col min="13" max="13" width="4.42578125" style="43" customWidth="1"/>
    <col min="14" max="15" width="11.42578125" style="43"/>
    <col min="16" max="16" width="25.7109375" style="43" customWidth="1"/>
    <col min="17" max="16384" width="11.42578125" style="43"/>
  </cols>
  <sheetData>
    <row r="2" spans="2:18">
      <c r="C2" s="95" t="s">
        <v>87</v>
      </c>
      <c r="D2" s="95"/>
      <c r="E2" s="95"/>
      <c r="F2" s="95"/>
      <c r="G2" s="21"/>
    </row>
    <row r="3" spans="2:18" ht="28.5" customHeight="1">
      <c r="B3" s="97" t="s">
        <v>88</v>
      </c>
      <c r="C3" s="97" t="s">
        <v>89</v>
      </c>
      <c r="D3" s="97" t="s">
        <v>90</v>
      </c>
      <c r="E3" s="97" t="s">
        <v>91</v>
      </c>
      <c r="F3" s="97"/>
      <c r="G3" s="97" t="s">
        <v>92</v>
      </c>
      <c r="H3" s="97" t="s">
        <v>93</v>
      </c>
      <c r="I3" s="97" t="s">
        <v>94</v>
      </c>
      <c r="J3" s="98" t="s">
        <v>95</v>
      </c>
      <c r="K3" s="7"/>
      <c r="L3" s="7"/>
    </row>
    <row r="4" spans="2:18" ht="37.5" customHeight="1">
      <c r="B4" s="97"/>
      <c r="C4" s="97"/>
      <c r="D4" s="97"/>
      <c r="E4" s="30" t="s">
        <v>96</v>
      </c>
      <c r="F4" s="30" t="s">
        <v>97</v>
      </c>
      <c r="G4" s="97"/>
      <c r="H4" s="97"/>
      <c r="I4" s="97"/>
      <c r="J4" s="98"/>
      <c r="K4" s="7"/>
      <c r="L4" s="7"/>
      <c r="N4" s="96" t="s">
        <v>98</v>
      </c>
      <c r="O4" s="96"/>
      <c r="P4" s="96"/>
      <c r="Q4" s="96"/>
      <c r="R4" s="96"/>
    </row>
    <row r="5" spans="2:18" ht="37.5" customHeight="1">
      <c r="B5" s="79" t="s">
        <v>99</v>
      </c>
      <c r="C5" s="37" t="s">
        <v>11</v>
      </c>
      <c r="D5" s="44" t="s">
        <v>100</v>
      </c>
      <c r="E5" s="20" t="s">
        <v>101</v>
      </c>
      <c r="F5" s="3">
        <v>1</v>
      </c>
      <c r="G5" s="20" t="s">
        <v>102</v>
      </c>
      <c r="H5" s="16">
        <v>160</v>
      </c>
      <c r="I5" s="15">
        <v>3000</v>
      </c>
      <c r="J5" s="24">
        <f t="shared" ref="J5:J7" si="0">H5/I5</f>
        <v>5.3333333333333337E-2</v>
      </c>
      <c r="K5" s="25">
        <v>2000</v>
      </c>
      <c r="L5" s="25">
        <v>3000</v>
      </c>
      <c r="N5" s="96"/>
      <c r="O5" s="96"/>
      <c r="P5" s="96"/>
      <c r="Q5" s="96"/>
      <c r="R5" s="96"/>
    </row>
    <row r="6" spans="2:18" ht="37.5" customHeight="1">
      <c r="B6" s="80" t="s">
        <v>103</v>
      </c>
      <c r="C6" s="37" t="s">
        <v>104</v>
      </c>
      <c r="D6" s="44" t="s">
        <v>100</v>
      </c>
      <c r="E6" s="20" t="s">
        <v>101</v>
      </c>
      <c r="F6" s="3">
        <v>1</v>
      </c>
      <c r="G6" s="20" t="s">
        <v>102</v>
      </c>
      <c r="H6" s="15">
        <v>160</v>
      </c>
      <c r="I6" s="15">
        <v>2400</v>
      </c>
      <c r="J6" s="24">
        <f t="shared" si="0"/>
        <v>6.6666666666666666E-2</v>
      </c>
      <c r="K6" s="25">
        <v>1800</v>
      </c>
      <c r="L6" s="25">
        <v>3600</v>
      </c>
      <c r="N6" s="96"/>
      <c r="O6" s="96"/>
      <c r="P6" s="96"/>
      <c r="Q6" s="96"/>
      <c r="R6" s="96"/>
    </row>
    <row r="7" spans="2:18" ht="22.5" customHeight="1">
      <c r="B7" s="93" t="s">
        <v>105</v>
      </c>
      <c r="C7" s="13" t="s">
        <v>106</v>
      </c>
      <c r="D7" s="14" t="s">
        <v>107</v>
      </c>
      <c r="E7" s="20" t="s">
        <v>101</v>
      </c>
      <c r="F7" s="3">
        <v>1</v>
      </c>
      <c r="G7" s="20" t="s">
        <v>47</v>
      </c>
      <c r="H7" s="16">
        <v>0</v>
      </c>
      <c r="I7" s="15">
        <v>7500</v>
      </c>
      <c r="J7" s="23">
        <f t="shared" si="0"/>
        <v>0</v>
      </c>
      <c r="K7" s="25">
        <v>6800</v>
      </c>
      <c r="L7" s="25">
        <v>9500</v>
      </c>
    </row>
    <row r="8" spans="2:18" ht="22.5" customHeight="1">
      <c r="B8" s="94"/>
      <c r="C8" s="13" t="s">
        <v>108</v>
      </c>
      <c r="D8" s="14" t="s">
        <v>109</v>
      </c>
      <c r="E8" s="20" t="s">
        <v>101</v>
      </c>
      <c r="F8" s="3">
        <v>1</v>
      </c>
      <c r="G8" s="20" t="s">
        <v>47</v>
      </c>
      <c r="H8" s="16">
        <v>0</v>
      </c>
      <c r="I8" s="15">
        <v>1800</v>
      </c>
      <c r="J8" s="23">
        <f>H8/I8</f>
        <v>0</v>
      </c>
      <c r="K8" s="25">
        <v>1200</v>
      </c>
      <c r="L8" s="25">
        <v>2200</v>
      </c>
    </row>
    <row r="9" spans="2:18" ht="22.5" customHeight="1">
      <c r="B9" s="80" t="s">
        <v>110</v>
      </c>
      <c r="C9" s="13" t="s">
        <v>111</v>
      </c>
      <c r="D9" s="22" t="s">
        <v>112</v>
      </c>
      <c r="E9" s="20" t="s">
        <v>101</v>
      </c>
      <c r="F9" s="3">
        <v>1</v>
      </c>
      <c r="G9" s="20" t="s">
        <v>47</v>
      </c>
      <c r="H9" s="16">
        <v>0</v>
      </c>
      <c r="I9" s="15">
        <v>10000</v>
      </c>
      <c r="J9" s="23">
        <f>H9/I9</f>
        <v>0</v>
      </c>
      <c r="K9" s="25">
        <v>8000</v>
      </c>
      <c r="L9" s="25">
        <v>10000</v>
      </c>
    </row>
    <row r="10" spans="2:18">
      <c r="C10" s="32"/>
      <c r="D10" s="33"/>
      <c r="E10" s="34"/>
      <c r="F10" s="35"/>
      <c r="G10" s="34"/>
      <c r="H10" s="36"/>
      <c r="I10" s="36"/>
    </row>
    <row r="11" spans="2:18" ht="25.5">
      <c r="B11" s="31" t="s">
        <v>2</v>
      </c>
      <c r="C11" s="31" t="s">
        <v>113</v>
      </c>
      <c r="D11" s="31" t="s">
        <v>114</v>
      </c>
      <c r="E11" s="31" t="s">
        <v>115</v>
      </c>
    </row>
    <row r="12" spans="2:18" ht="30" customHeight="1">
      <c r="B12" s="37" t="s">
        <v>116</v>
      </c>
      <c r="C12" s="60" t="s">
        <v>105</v>
      </c>
      <c r="D12" s="37">
        <v>53677</v>
      </c>
      <c r="E12" s="37" t="s">
        <v>117</v>
      </c>
    </row>
    <row r="13" spans="2:18" ht="33.75" customHeight="1">
      <c r="B13" s="37" t="s">
        <v>104</v>
      </c>
      <c r="C13" s="63" t="s">
        <v>103</v>
      </c>
      <c r="D13" s="37">
        <v>53695</v>
      </c>
      <c r="E13" s="37" t="s">
        <v>118</v>
      </c>
    </row>
    <row r="14" spans="2:18" ht="23.25" customHeight="1">
      <c r="B14" s="37" t="s">
        <v>11</v>
      </c>
      <c r="C14" s="61" t="s">
        <v>99</v>
      </c>
      <c r="D14" s="37">
        <v>53622</v>
      </c>
      <c r="E14" s="37" t="s">
        <v>119</v>
      </c>
    </row>
    <row r="15" spans="2:18" ht="14.25" customHeight="1">
      <c r="B15" s="37" t="s">
        <v>120</v>
      </c>
      <c r="C15" s="62" t="s">
        <v>110</v>
      </c>
      <c r="D15" s="37">
        <v>53641</v>
      </c>
      <c r="E15" s="37" t="s">
        <v>119</v>
      </c>
    </row>
  </sheetData>
  <autoFilter ref="B11:D15" xr:uid="{00000000-0009-0000-0000-000004000000}"/>
  <mergeCells count="11">
    <mergeCell ref="B7:B8"/>
    <mergeCell ref="C2:F2"/>
    <mergeCell ref="N4:R6"/>
    <mergeCell ref="B3:B4"/>
    <mergeCell ref="C3:C4"/>
    <mergeCell ref="D3:D4"/>
    <mergeCell ref="E3:F3"/>
    <mergeCell ref="G3:G4"/>
    <mergeCell ref="H3:H4"/>
    <mergeCell ref="I3:I4"/>
    <mergeCell ref="J3:J4"/>
  </mergeCells>
  <pageMargins left="0.7" right="0.7" top="0.75" bottom="0.75" header="0.3" footer="0.3"/>
  <pageSetup paperSize="9" orientation="portrait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S9"/>
  <sheetViews>
    <sheetView zoomScale="70" zoomScaleNormal="70" workbookViewId="0">
      <selection activeCell="F17" sqref="F17"/>
    </sheetView>
  </sheetViews>
  <sheetFormatPr defaultColWidth="11.42578125" defaultRowHeight="14.25"/>
  <cols>
    <col min="1" max="1" width="8.85546875" style="42" customWidth="1"/>
    <col min="2" max="2" width="14.42578125" style="42" customWidth="1"/>
    <col min="3" max="3" width="21.85546875" style="42" customWidth="1"/>
    <col min="4" max="4" width="18.5703125" style="42" customWidth="1"/>
    <col min="5" max="5" width="14.140625" style="42" customWidth="1"/>
    <col min="6" max="6" width="15" style="42" customWidth="1"/>
    <col min="7" max="7" width="11.7109375" style="42" customWidth="1"/>
    <col min="8" max="8" width="4.42578125" style="42" customWidth="1"/>
    <col min="9" max="9" width="21.28515625" style="42" customWidth="1"/>
    <col min="10" max="10" width="11.42578125" style="42"/>
    <col min="11" max="11" width="14.7109375" style="42" customWidth="1"/>
    <col min="12" max="12" width="11.42578125" style="42"/>
    <col min="13" max="13" width="8.5703125" style="42" customWidth="1"/>
    <col min="14" max="16384" width="11.42578125" style="42"/>
  </cols>
  <sheetData>
    <row r="2" spans="2:19">
      <c r="C2" s="46" t="s">
        <v>121</v>
      </c>
      <c r="E2" s="46"/>
      <c r="F2" s="46"/>
      <c r="G2" s="46"/>
    </row>
    <row r="3" spans="2:19" ht="28.5" customHeight="1">
      <c r="B3" s="102" t="s">
        <v>122</v>
      </c>
      <c r="C3" s="102" t="s">
        <v>89</v>
      </c>
      <c r="D3" s="102" t="s">
        <v>123</v>
      </c>
      <c r="E3" s="103" t="s">
        <v>124</v>
      </c>
      <c r="F3" s="103" t="s">
        <v>125</v>
      </c>
      <c r="G3" s="103" t="s">
        <v>126</v>
      </c>
      <c r="I3" s="99" t="s">
        <v>89</v>
      </c>
      <c r="J3" s="99" t="s">
        <v>124</v>
      </c>
      <c r="K3" s="99" t="s">
        <v>125</v>
      </c>
      <c r="L3" s="99" t="s">
        <v>126</v>
      </c>
      <c r="M3" s="99" t="s">
        <v>127</v>
      </c>
    </row>
    <row r="4" spans="2:19" ht="15.75" customHeight="1">
      <c r="B4" s="102"/>
      <c r="C4" s="102"/>
      <c r="D4" s="102"/>
      <c r="E4" s="103"/>
      <c r="F4" s="103"/>
      <c r="G4" s="103"/>
      <c r="I4" s="100"/>
      <c r="J4" s="100"/>
      <c r="K4" s="100"/>
      <c r="L4" s="100"/>
      <c r="M4" s="100"/>
      <c r="O4" s="101" t="s">
        <v>128</v>
      </c>
      <c r="P4" s="101"/>
      <c r="Q4" s="101"/>
      <c r="R4" s="101"/>
      <c r="S4" s="101"/>
    </row>
    <row r="5" spans="2:19" ht="29.25" customHeight="1">
      <c r="B5" s="79" t="s">
        <v>99</v>
      </c>
      <c r="C5" s="37" t="s">
        <v>11</v>
      </c>
      <c r="D5" s="44" t="s">
        <v>100</v>
      </c>
      <c r="E5" s="25">
        <v>2000</v>
      </c>
      <c r="F5" s="25">
        <v>3000</v>
      </c>
      <c r="G5" s="15">
        <v>3000</v>
      </c>
      <c r="I5" s="37" t="s">
        <v>11</v>
      </c>
      <c r="J5" s="25">
        <v>2000</v>
      </c>
      <c r="K5" s="25">
        <v>3000</v>
      </c>
      <c r="L5" s="15">
        <v>3000</v>
      </c>
      <c r="M5" s="38">
        <f>K5/J5*100-100</f>
        <v>50</v>
      </c>
      <c r="O5" s="101"/>
      <c r="P5" s="101"/>
      <c r="Q5" s="101"/>
      <c r="R5" s="101"/>
      <c r="S5" s="101"/>
    </row>
    <row r="6" spans="2:19" ht="35.25" customHeight="1">
      <c r="B6" s="80" t="s">
        <v>103</v>
      </c>
      <c r="C6" s="37" t="s">
        <v>104</v>
      </c>
      <c r="D6" s="44" t="s">
        <v>100</v>
      </c>
      <c r="E6" s="25">
        <v>1800</v>
      </c>
      <c r="F6" s="25">
        <v>3600</v>
      </c>
      <c r="G6" s="15">
        <v>2400</v>
      </c>
      <c r="I6" s="37" t="s">
        <v>104</v>
      </c>
      <c r="J6" s="25">
        <v>1800</v>
      </c>
      <c r="K6" s="25">
        <v>3600</v>
      </c>
      <c r="L6" s="15">
        <v>2400</v>
      </c>
      <c r="M6" s="26">
        <f t="shared" ref="M6:M9" si="0">K6/J6*100-100</f>
        <v>100</v>
      </c>
      <c r="O6" s="101"/>
      <c r="P6" s="101"/>
      <c r="Q6" s="101"/>
      <c r="R6" s="101"/>
      <c r="S6" s="101"/>
    </row>
    <row r="7" spans="2:19" ht="18" customHeight="1">
      <c r="B7" s="93" t="s">
        <v>105</v>
      </c>
      <c r="C7" s="13" t="s">
        <v>106</v>
      </c>
      <c r="D7" s="14" t="s">
        <v>107</v>
      </c>
      <c r="E7" s="25">
        <v>6800</v>
      </c>
      <c r="F7" s="25">
        <v>9500</v>
      </c>
      <c r="G7" s="15">
        <v>7500</v>
      </c>
      <c r="I7" s="13" t="s">
        <v>106</v>
      </c>
      <c r="J7" s="25">
        <v>6800</v>
      </c>
      <c r="K7" s="25">
        <v>9500</v>
      </c>
      <c r="L7" s="15">
        <v>7500</v>
      </c>
      <c r="M7" s="38">
        <f>K7/J7*100-100</f>
        <v>39.70588235294116</v>
      </c>
      <c r="O7" s="101"/>
      <c r="P7" s="101"/>
      <c r="Q7" s="101"/>
      <c r="R7" s="101"/>
      <c r="S7" s="101"/>
    </row>
    <row r="8" spans="2:19" ht="14.25" customHeight="1">
      <c r="B8" s="94"/>
      <c r="C8" s="13" t="s">
        <v>108</v>
      </c>
      <c r="D8" s="14" t="s">
        <v>109</v>
      </c>
      <c r="E8" s="25">
        <v>1200</v>
      </c>
      <c r="F8" s="25">
        <v>2200</v>
      </c>
      <c r="G8" s="15">
        <v>1800</v>
      </c>
      <c r="I8" s="13" t="s">
        <v>108</v>
      </c>
      <c r="J8" s="25">
        <v>1200</v>
      </c>
      <c r="K8" s="25">
        <v>2200</v>
      </c>
      <c r="L8" s="15">
        <v>1800</v>
      </c>
      <c r="M8" s="26">
        <f t="shared" si="0"/>
        <v>83.333333333333314</v>
      </c>
      <c r="O8" s="101"/>
      <c r="P8" s="101"/>
      <c r="Q8" s="101"/>
      <c r="R8" s="101"/>
      <c r="S8" s="101"/>
    </row>
    <row r="9" spans="2:19" ht="28.5" customHeight="1">
      <c r="B9" s="80" t="s">
        <v>110</v>
      </c>
      <c r="C9" s="13" t="s">
        <v>111</v>
      </c>
      <c r="D9" s="22" t="s">
        <v>112</v>
      </c>
      <c r="E9" s="25">
        <v>8000</v>
      </c>
      <c r="F9" s="25">
        <v>10000</v>
      </c>
      <c r="G9" s="15">
        <v>10000</v>
      </c>
      <c r="I9" s="13" t="s">
        <v>111</v>
      </c>
      <c r="J9" s="25">
        <v>8000</v>
      </c>
      <c r="K9" s="25">
        <v>10000</v>
      </c>
      <c r="L9" s="15">
        <v>10000</v>
      </c>
      <c r="M9" s="39">
        <f t="shared" si="0"/>
        <v>25</v>
      </c>
      <c r="O9" s="101"/>
      <c r="P9" s="101"/>
      <c r="Q9" s="101"/>
      <c r="R9" s="101"/>
      <c r="S9" s="101"/>
    </row>
  </sheetData>
  <mergeCells count="13">
    <mergeCell ref="B7:B8"/>
    <mergeCell ref="L3:L4"/>
    <mergeCell ref="M3:M4"/>
    <mergeCell ref="O4:S9"/>
    <mergeCell ref="J3:J4"/>
    <mergeCell ref="K3:K4"/>
    <mergeCell ref="I3:I4"/>
    <mergeCell ref="B3:B4"/>
    <mergeCell ref="C3:C4"/>
    <mergeCell ref="D3:D4"/>
    <mergeCell ref="E3:E4"/>
    <mergeCell ref="F3:F4"/>
    <mergeCell ref="G3:G4"/>
  </mergeCells>
  <pageMargins left="0.7" right="0.7" top="0.75" bottom="0.75" header="0.3" footer="0.3"/>
  <pageSetup paperSize="9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N24"/>
  <sheetViews>
    <sheetView zoomScale="80" zoomScaleNormal="80" workbookViewId="0"/>
  </sheetViews>
  <sheetFormatPr defaultColWidth="11.42578125" defaultRowHeight="17.25" customHeight="1"/>
  <cols>
    <col min="1" max="1" width="27.42578125" style="42" customWidth="1"/>
    <col min="2" max="2" width="12" style="42" bestFit="1" customWidth="1"/>
    <col min="3" max="3" width="10.5703125" style="42" customWidth="1"/>
    <col min="4" max="6" width="12" style="42" bestFit="1" customWidth="1"/>
    <col min="7" max="8" width="11.42578125" style="42"/>
    <col min="9" max="9" width="14" style="42" customWidth="1"/>
    <col min="10" max="12" width="11.42578125" style="42"/>
    <col min="13" max="13" width="13.140625" style="2" customWidth="1"/>
    <col min="14" max="16384" width="11.42578125" style="42"/>
  </cols>
  <sheetData>
    <row r="2" spans="1:14" ht="17.25" customHeight="1">
      <c r="A2" s="1" t="s">
        <v>129</v>
      </c>
      <c r="B2" s="1">
        <v>2019</v>
      </c>
      <c r="C2" s="1">
        <v>2020</v>
      </c>
      <c r="D2" s="1">
        <v>2021</v>
      </c>
      <c r="E2" s="1">
        <v>2022</v>
      </c>
      <c r="F2" s="1">
        <v>2023</v>
      </c>
      <c r="G2" s="1" t="s">
        <v>130</v>
      </c>
      <c r="H2" s="1" t="s">
        <v>131</v>
      </c>
      <c r="J2" s="6"/>
    </row>
    <row r="3" spans="1:14" ht="24">
      <c r="A3" s="50" t="s">
        <v>11</v>
      </c>
      <c r="B3" s="27">
        <v>1406.9856751444399</v>
      </c>
      <c r="C3" s="27">
        <v>784.14800137835971</v>
      </c>
      <c r="D3" s="27">
        <v>964.29101758519869</v>
      </c>
      <c r="E3" s="27">
        <v>2333.71309821257</v>
      </c>
      <c r="F3" s="27">
        <v>1631.264274910191</v>
      </c>
      <c r="G3" s="27">
        <f t="shared" ref="G3:G7" si="0">AVERAGE(B3:F3)</f>
        <v>1424.0804134461519</v>
      </c>
      <c r="H3" s="27">
        <f>(+B3+C3+D3+E3+F3)/5</f>
        <v>1424.0804134461519</v>
      </c>
      <c r="I3" s="6"/>
      <c r="J3" s="68" t="s">
        <v>11</v>
      </c>
      <c r="K3" s="27">
        <v>1424.0804134461519</v>
      </c>
      <c r="M3" s="9" t="s">
        <v>132</v>
      </c>
      <c r="N3" s="48">
        <v>7303</v>
      </c>
    </row>
    <row r="4" spans="1:14" ht="24">
      <c r="A4" s="50" t="s">
        <v>104</v>
      </c>
      <c r="B4" s="27">
        <v>1279.1708752668501</v>
      </c>
      <c r="C4" s="27">
        <v>1293.5573311872461</v>
      </c>
      <c r="D4" s="27">
        <v>1539.2045851181981</v>
      </c>
      <c r="E4" s="27">
        <v>2066.849818975762</v>
      </c>
      <c r="F4" s="27">
        <v>2084.169152167909</v>
      </c>
      <c r="G4" s="27">
        <f t="shared" si="0"/>
        <v>1652.5903525431931</v>
      </c>
      <c r="H4" s="27">
        <f>(+B4+C4+D4+E4+F4)/5</f>
        <v>1652.5903525431931</v>
      </c>
      <c r="I4" s="6"/>
      <c r="J4" s="69" t="s">
        <v>104</v>
      </c>
      <c r="K4" s="27">
        <v>1652.5903525431931</v>
      </c>
      <c r="M4" s="9" t="s">
        <v>133</v>
      </c>
      <c r="N4" s="48">
        <v>6276.6</v>
      </c>
    </row>
    <row r="5" spans="1:14" ht="14.25">
      <c r="A5" s="9" t="s">
        <v>133</v>
      </c>
      <c r="B5" s="27">
        <v>4384</v>
      </c>
      <c r="C5" s="27">
        <v>4667</v>
      </c>
      <c r="D5" s="27">
        <v>6470</v>
      </c>
      <c r="E5" s="27">
        <v>8027</v>
      </c>
      <c r="F5" s="27">
        <v>7835</v>
      </c>
      <c r="G5" s="27">
        <f>AVERAGE(B5:F5)</f>
        <v>6276.6</v>
      </c>
      <c r="H5" s="27">
        <f>(+B5+C5+D5+E5+F5)/5</f>
        <v>6276.6</v>
      </c>
      <c r="I5" s="32"/>
      <c r="J5" s="43"/>
      <c r="K5" s="64"/>
      <c r="M5" s="50" t="s">
        <v>134</v>
      </c>
      <c r="N5" s="48">
        <v>1358.0687269828165</v>
      </c>
    </row>
    <row r="6" spans="1:14" ht="14.25">
      <c r="A6" s="50" t="s">
        <v>134</v>
      </c>
      <c r="B6" s="27">
        <v>986.87874172433942</v>
      </c>
      <c r="C6" s="27">
        <v>1066.5106800186411</v>
      </c>
      <c r="D6" s="27">
        <v>1126.558293916868</v>
      </c>
      <c r="E6" s="27">
        <v>1581.954380225927</v>
      </c>
      <c r="F6" s="27">
        <v>2028.441539028307</v>
      </c>
      <c r="G6" s="27">
        <f>AVERAGE(B6:F6)</f>
        <v>1358.0687269828165</v>
      </c>
      <c r="H6" s="27">
        <f>(+B6+C6+D6+E6+F6)/5</f>
        <v>1358.0687269828165</v>
      </c>
      <c r="I6" s="32"/>
      <c r="J6" s="43"/>
      <c r="K6" s="64"/>
      <c r="L6" s="42" t="s">
        <v>135</v>
      </c>
      <c r="M6" s="66"/>
      <c r="N6" s="67"/>
    </row>
    <row r="7" spans="1:14" ht="32.25" customHeight="1">
      <c r="A7" s="9" t="s">
        <v>132</v>
      </c>
      <c r="B7" s="27">
        <v>5174</v>
      </c>
      <c r="C7" s="27">
        <v>5481</v>
      </c>
      <c r="D7" s="27">
        <v>7564</v>
      </c>
      <c r="E7" s="27">
        <v>8609</v>
      </c>
      <c r="F7" s="27">
        <v>9687</v>
      </c>
      <c r="G7" s="27">
        <f t="shared" si="0"/>
        <v>7303</v>
      </c>
      <c r="H7" s="27">
        <f>(+B7+C7+D7+E7+F7)/5</f>
        <v>7303</v>
      </c>
      <c r="I7" s="32"/>
      <c r="J7" s="6"/>
      <c r="M7" s="45"/>
      <c r="N7" s="67"/>
    </row>
    <row r="8" spans="1:14" ht="17.25" customHeight="1">
      <c r="I8" s="32"/>
      <c r="J8" s="6"/>
      <c r="N8" s="48"/>
    </row>
    <row r="9" spans="1:14" ht="30.75" customHeight="1">
      <c r="I9" s="32"/>
      <c r="J9" s="6"/>
      <c r="N9" s="48"/>
    </row>
    <row r="10" spans="1:14" ht="17.25" customHeight="1">
      <c r="I10" s="32"/>
    </row>
    <row r="11" spans="1:14" ht="24.75" customHeight="1">
      <c r="A11" s="5"/>
      <c r="I11" s="40"/>
    </row>
    <row r="12" spans="1:14" ht="17.25" customHeight="1">
      <c r="A12" s="49" t="s">
        <v>136</v>
      </c>
      <c r="I12" s="6"/>
    </row>
    <row r="13" spans="1:14" ht="17.25" customHeight="1">
      <c r="A13" s="29" t="s">
        <v>137</v>
      </c>
    </row>
    <row r="14" spans="1:14" ht="17.25" customHeight="1">
      <c r="A14" s="47" t="s">
        <v>138</v>
      </c>
    </row>
    <row r="15" spans="1:14" ht="17.25" customHeight="1">
      <c r="A15" s="104" t="s">
        <v>139</v>
      </c>
    </row>
    <row r="16" spans="1:14" ht="17.25" customHeight="1">
      <c r="A16" s="104"/>
    </row>
    <row r="17" spans="1:2" ht="17.25" customHeight="1">
      <c r="A17" s="43"/>
    </row>
    <row r="19" spans="1:2" ht="17.25" customHeight="1">
      <c r="A19" s="1" t="s">
        <v>129</v>
      </c>
      <c r="B19" s="1" t="s">
        <v>130</v>
      </c>
    </row>
    <row r="20" spans="1:2" ht="17.25" customHeight="1">
      <c r="A20" s="50" t="s">
        <v>11</v>
      </c>
      <c r="B20" s="27">
        <v>1424.0804134461519</v>
      </c>
    </row>
    <row r="21" spans="1:2" ht="17.25" customHeight="1">
      <c r="A21" s="65" t="s">
        <v>104</v>
      </c>
      <c r="B21" s="27">
        <v>1652.5903525431931</v>
      </c>
    </row>
    <row r="22" spans="1:2" ht="17.25" customHeight="1">
      <c r="A22" s="9" t="s">
        <v>132</v>
      </c>
      <c r="B22" s="48">
        <v>7303</v>
      </c>
    </row>
    <row r="23" spans="1:2" ht="17.25" customHeight="1">
      <c r="A23" s="9" t="s">
        <v>106</v>
      </c>
      <c r="B23" s="48">
        <v>6276.6</v>
      </c>
    </row>
    <row r="24" spans="1:2" ht="17.25" customHeight="1">
      <c r="A24" s="50" t="s">
        <v>134</v>
      </c>
      <c r="B24" s="48">
        <v>1358.0687269828165</v>
      </c>
    </row>
  </sheetData>
  <autoFilter ref="M2:N2" xr:uid="{00000000-0009-0000-0000-000006000000}">
    <sortState xmlns:xlrd2="http://schemas.microsoft.com/office/spreadsheetml/2017/richdata2" ref="M3:N7">
      <sortCondition descending="1" ref="N2"/>
    </sortState>
  </autoFilter>
  <sortState xmlns:xlrd2="http://schemas.microsoft.com/office/spreadsheetml/2017/richdata2" ref="A27:B28">
    <sortCondition descending="1" ref="B27:B28"/>
  </sortState>
  <mergeCells count="1">
    <mergeCell ref="A15:A16"/>
  </mergeCells>
  <pageMargins left="0.7" right="0.7" top="0.75" bottom="0.75" header="0.3" footer="0.3"/>
  <pageSetup paperSize="9" orientation="portrait" horizontalDpi="300" verticalDpi="3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709346768E7C4BA77AFEF2710342C3" ma:contentTypeVersion="19" ma:contentTypeDescription="Crear nuevo documento." ma:contentTypeScope="" ma:versionID="5a4f5b01e7d2f814e3966c8e4b2bea8b">
  <xsd:schema xmlns:xsd="http://www.w3.org/2001/XMLSchema" xmlns:xs="http://www.w3.org/2001/XMLSchema" xmlns:p="http://schemas.microsoft.com/office/2006/metadata/properties" xmlns:ns2="169dfd1c-4089-4e06-927d-add0534611cf" xmlns:ns3="a90b905c-b97c-428b-8612-fd2117087ed6" targetNamespace="http://schemas.microsoft.com/office/2006/metadata/properties" ma:root="true" ma:fieldsID="0e84899604a87ec91178b3cefabe1f22" ns2:_="" ns3:_="">
    <xsd:import namespace="169dfd1c-4089-4e06-927d-add0534611cf"/>
    <xsd:import namespace="a90b905c-b97c-428b-8612-fd2117087e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FechayHora" minOccurs="0"/>
                <xsd:element ref="ns2:Hora" minOccurs="0"/>
                <xsd:element ref="ns2:TIPO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dfd1c-4089-4e06-927d-add0534611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b153745-5d5f-4857-8630-a95a3280e7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echayHora" ma:index="23" nillable="true" ma:displayName="Fecha y Hora" ma:default="[today]" ma:format="DateTime" ma:internalName="FechayHora">
      <xsd:simpleType>
        <xsd:restriction base="dms:DateTime"/>
      </xsd:simpleType>
    </xsd:element>
    <xsd:element name="Hora" ma:index="24" nillable="true" ma:displayName="Hora" ma:format="DateTime" ma:internalName="Hora">
      <xsd:simpleType>
        <xsd:restriction base="dms:DateTime"/>
      </xsd:simpleType>
    </xsd:element>
    <xsd:element name="TIPO" ma:index="25" nillable="true" ma:displayName="TIPO" ma:format="Thumbnail" ma:internalName="TIPO">
      <xsd:simpleType>
        <xsd:restriction base="dms:Unknown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0b905c-b97c-428b-8612-fd2117087ed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e94a7eb-cc1c-4094-b6c8-248d7ac8d377}" ma:internalName="TaxCatchAll" ma:showField="CatchAllData" ma:web="a90b905c-b97c-428b-8612-fd2117087e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0b905c-b97c-428b-8612-fd2117087ed6" xsi:nil="true"/>
    <lcf76f155ced4ddcb4097134ff3c332f xmlns="169dfd1c-4089-4e06-927d-add0534611cf">
      <Terms xmlns="http://schemas.microsoft.com/office/infopath/2007/PartnerControls"/>
    </lcf76f155ced4ddcb4097134ff3c332f>
    <TIPO xmlns="169dfd1c-4089-4e06-927d-add0534611cf" xsi:nil="true"/>
    <Hora xmlns="169dfd1c-4089-4e06-927d-add0534611cf" xsi:nil="true"/>
    <FechayHora xmlns="169dfd1c-4089-4e06-927d-add0534611cf">2025-05-01T17:31:43+00:00</FechayHora>
  </documentManagement>
</p:properties>
</file>

<file path=customXml/itemProps1.xml><?xml version="1.0" encoding="utf-8"?>
<ds:datastoreItem xmlns:ds="http://schemas.openxmlformats.org/officeDocument/2006/customXml" ds:itemID="{12A29CC2-5F7F-421D-81A1-BED8C1F84F37}"/>
</file>

<file path=customXml/itemProps2.xml><?xml version="1.0" encoding="utf-8"?>
<ds:datastoreItem xmlns:ds="http://schemas.openxmlformats.org/officeDocument/2006/customXml" ds:itemID="{6A69B17A-CC4B-472B-917E-AA731CB80F6A}"/>
</file>

<file path=customXml/itemProps3.xml><?xml version="1.0" encoding="utf-8"?>
<ds:datastoreItem xmlns:ds="http://schemas.openxmlformats.org/officeDocument/2006/customXml" ds:itemID="{BB3E9602-04BC-4E38-91DD-44C0C1B37D8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DIANA NUMPAQUE</dc:creator>
  <cp:keywords/>
  <dc:description/>
  <cp:lastModifiedBy>Camilo Andres Albarracin Barrera</cp:lastModifiedBy>
  <cp:revision/>
  <dcterms:created xsi:type="dcterms:W3CDTF">2024-08-23T00:06:32Z</dcterms:created>
  <dcterms:modified xsi:type="dcterms:W3CDTF">2025-07-31T17:15:06Z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0x01010066709346768E7C4BA77AFEF2710342C3</vt:lpwstr>
  </property>
  <property fmtid="{D5CDD505-2E9C-101B-9397-08002B2CF9AE}" pid="3" name="MediaServiceImageTags">
    <vt:lpwstr/>
  </property>
</Properties>
</file>