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PELAYA\"/>
    </mc:Choice>
  </mc:AlternateContent>
  <xr:revisionPtr revIDLastSave="0" documentId="13_ncr:1_{06FA3BD5-7386-4975-855E-00257C02D280}" xr6:coauthVersionLast="47" xr6:coauthVersionMax="47" xr10:uidLastSave="{00000000-0000-0000-0000-000000000000}"/>
  <bookViews>
    <workbookView xWindow="1536" yWindow="1536" windowWidth="17280" windowHeight="8880" firstSheet="4" activeTab="4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PRODUCTO'!$B$19:$C$28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9" l="1"/>
  <c r="F21" i="9"/>
  <c r="F22" i="9"/>
  <c r="F23" i="9"/>
  <c r="F24" i="9"/>
  <c r="F25" i="9"/>
  <c r="F26" i="9"/>
  <c r="F27" i="9"/>
  <c r="F28" i="9"/>
  <c r="E20" i="9"/>
  <c r="E21" i="9"/>
  <c r="E22" i="9"/>
  <c r="E23" i="9"/>
  <c r="E24" i="9"/>
  <c r="E25" i="9"/>
  <c r="E26" i="9"/>
  <c r="E27" i="9"/>
  <c r="E28" i="9"/>
  <c r="D20" i="9"/>
  <c r="D21" i="9"/>
  <c r="D22" i="9"/>
  <c r="D23" i="9"/>
  <c r="D24" i="9"/>
  <c r="G24" i="9" s="1" a="1"/>
  <c r="G24" i="9" s="1"/>
  <c r="D25" i="9"/>
  <c r="D26" i="9"/>
  <c r="D27" i="9"/>
  <c r="D28" i="9"/>
  <c r="D19" i="9"/>
  <c r="E19" i="9"/>
  <c r="F19" i="9"/>
  <c r="C20" i="9"/>
  <c r="G20" i="9" s="1" a="1"/>
  <c r="G20" i="9" s="1"/>
  <c r="C21" i="9"/>
  <c r="G21" i="9" s="1" a="1"/>
  <c r="G21" i="9" s="1"/>
  <c r="C22" i="9"/>
  <c r="G22" i="9" s="1" a="1"/>
  <c r="G22" i="9" s="1"/>
  <c r="C23" i="9"/>
  <c r="G23" i="9" s="1" a="1"/>
  <c r="G23" i="9" s="1"/>
  <c r="C24" i="9"/>
  <c r="C25" i="9"/>
  <c r="G25" i="9" s="1" a="1"/>
  <c r="G25" i="9" s="1"/>
  <c r="C26" i="9"/>
  <c r="G26" i="9" s="1" a="1"/>
  <c r="G26" i="9" s="1"/>
  <c r="C27" i="9"/>
  <c r="G27" i="9" s="1" a="1"/>
  <c r="G27" i="9" s="1"/>
  <c r="C28" i="9"/>
  <c r="G28" i="9" s="1" a="1"/>
  <c r="G28" i="9" s="1"/>
  <c r="H12" i="8"/>
  <c r="I6" i="6"/>
  <c r="I7" i="6"/>
  <c r="I8" i="6"/>
  <c r="I9" i="6"/>
  <c r="I10" i="6"/>
  <c r="I11" i="6"/>
  <c r="I12" i="6"/>
  <c r="I13" i="6"/>
  <c r="I14" i="6"/>
  <c r="M6" i="7"/>
  <c r="M7" i="7"/>
  <c r="M8" i="7"/>
  <c r="M9" i="7"/>
  <c r="M10" i="7"/>
  <c r="M11" i="7"/>
  <c r="M12" i="7"/>
  <c r="M13" i="7"/>
  <c r="M14" i="7"/>
  <c r="C19" i="9"/>
  <c r="H11" i="8"/>
  <c r="H4" i="8"/>
  <c r="H5" i="8"/>
  <c r="H6" i="8"/>
  <c r="H7" i="8"/>
  <c r="H8" i="8"/>
  <c r="H9" i="8"/>
  <c r="H10" i="8"/>
  <c r="H3" i="8"/>
  <c r="I5" i="6"/>
  <c r="M5" i="7"/>
  <c r="G19" i="9" l="1" a="1"/>
  <c r="G19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<sst xmlns="http://schemas.openxmlformats.org/spreadsheetml/2006/main" count="329" uniqueCount="147">
  <si>
    <t>Tabla 1. Organizaciones de la Agricultura Familiar (OAF) participantes de los encuentros territoriales en el municipio de Pelaya</t>
  </si>
  <si>
    <t>Nombre y sigla asociación</t>
  </si>
  <si>
    <t>Principales productos comercializados</t>
  </si>
  <si>
    <t>No. de familias asociadas</t>
  </si>
  <si>
    <t>Servicios que presta la OAF</t>
  </si>
  <si>
    <t>Asociación de Agricultores sin Tierras y Campesinos Desplazados - ASOAGRICAMEL</t>
  </si>
  <si>
    <t>Tilpia roja</t>
  </si>
  <si>
    <t>Gestion para la adquisicion de proyectos de capacitacion, produccion y comercializacion de productos agropecuarios.</t>
  </si>
  <si>
    <t xml:space="preserve">Asociacion de Cultivadores de Maiz de Pelaya </t>
  </si>
  <si>
    <t xml:space="preserve">
Maíz amarillo tecnificado
Maíz blanco tecnificado </t>
  </si>
  <si>
    <t>Comercialización colectiva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</si>
  <si>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Pelaya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</si>
  <si>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</si>
  <si>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</si>
  <si>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</si>
  <si>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</si>
  <si>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</si>
  <si>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</si>
  <si>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</si>
  <si>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Tilapia Roja</t>
  </si>
  <si>
    <t>Kilogramo</t>
  </si>
  <si>
    <t>Intermediarios 100%</t>
  </si>
  <si>
    <t>No</t>
  </si>
  <si>
    <t>Contado</t>
  </si>
  <si>
    <t>Finca 100%</t>
  </si>
  <si>
    <t>Maiz amarillo tecnificado</t>
  </si>
  <si>
    <t>Bulto X 50 kg</t>
  </si>
  <si>
    <t>Agroindustria 100%</t>
  </si>
  <si>
    <t>Cabecera municipal 100%</t>
  </si>
  <si>
    <t xml:space="preserve">Maiz blanco tecnificado 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</si>
  <si>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</si>
  <si>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Pelaya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</si>
  <si>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</si>
  <si>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</si>
  <si>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</si>
  <si>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</si>
  <si>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</si>
  <si>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Duván Solano</t>
  </si>
  <si>
    <t>Intermediario</t>
  </si>
  <si>
    <t>Res kg en pie</t>
  </si>
  <si>
    <t>Cabecera municipal</t>
  </si>
  <si>
    <t>Productores del municipio 100%</t>
  </si>
  <si>
    <t>Ggi Ganadería del Sur</t>
  </si>
  <si>
    <t>Supermercado</t>
  </si>
  <si>
    <t>Leche</t>
  </si>
  <si>
    <t>Ramiro Cárdenas</t>
  </si>
  <si>
    <t>Minorista</t>
  </si>
  <si>
    <t>Tienda el Divino Niñlo</t>
  </si>
  <si>
    <t>Yuca
Frijol</t>
  </si>
  <si>
    <t>Trilladora San Isidro</t>
  </si>
  <si>
    <t>Maíz tecnificado
Maíz amarillo certificado
Maíz blanco certificado</t>
  </si>
  <si>
    <t>Productores del municipio 70% - Productores La Gloria 30%
Productorees del municioio 70% - Productores La Gloria 30%
Productores del municipio 80% - Productores La Gloria 20%</t>
  </si>
  <si>
    <t>Verdureria Central Los Crespos</t>
  </si>
  <si>
    <t>Aguacate
Mango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</si>
  <si>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Pelaya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</si>
  <si>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</si>
  <si>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</si>
  <si>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</si>
  <si>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</si>
  <si>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</si>
  <si>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</si>
  <si>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Res</t>
  </si>
  <si>
    <t>kg en pie</t>
  </si>
  <si>
    <t>Semanal</t>
  </si>
  <si>
    <t>Finca</t>
  </si>
  <si>
    <t>Litro</t>
  </si>
  <si>
    <t>Diaria</t>
  </si>
  <si>
    <t>Crédito</t>
  </si>
  <si>
    <t>Centro de acopio</t>
  </si>
  <si>
    <t>Tienda El Divino Niño</t>
  </si>
  <si>
    <t>Yuca</t>
  </si>
  <si>
    <t>Bolsa X 40 kg</t>
  </si>
  <si>
    <t>Cointado</t>
  </si>
  <si>
    <t>Tienda</t>
  </si>
  <si>
    <t>Frijol</t>
  </si>
  <si>
    <t>Bolsa X 50 kg</t>
  </si>
  <si>
    <t>Mensual</t>
  </si>
  <si>
    <t>Maíz tecnificado</t>
  </si>
  <si>
    <t>Tienda Pelaya 60% - Aguachica 40%</t>
  </si>
  <si>
    <t>Maíz amarillo certificado</t>
  </si>
  <si>
    <t>Tienda Pelaya 30% - Aguachica 70%</t>
  </si>
  <si>
    <t>Maíz blanco certificado</t>
  </si>
  <si>
    <t>Tienda Pelaya 100%</t>
  </si>
  <si>
    <t>Aguacate</t>
  </si>
  <si>
    <t>Mango</t>
  </si>
  <si>
    <t>Bolsa X 25 kg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</si>
  <si>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</si>
  <si>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</si>
  <si>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</si>
  <si>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</si>
  <si>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</si>
  <si>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</si>
  <si>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</si>
  <si>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</si>
  <si>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</si>
  <si>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</si>
  <si>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</si>
  <si>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</si>
  <si>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05Vbs1-61</t>
  </si>
  <si>
    <t xml:space="preserve">Piscicultura tilapia </t>
  </si>
  <si>
    <t>Intermediarios</t>
  </si>
  <si>
    <t>Porcicultura ceba</t>
  </si>
  <si>
    <t>07Ve2s1-49</t>
  </si>
  <si>
    <t>Ganadería dp (carne bovina)</t>
  </si>
  <si>
    <t>Ganadería dp (leche)</t>
  </si>
  <si>
    <t>Maíz amarillo tecnificado</t>
  </si>
  <si>
    <t>Intermediarios
Minoristas</t>
  </si>
  <si>
    <t>90%
10%</t>
  </si>
  <si>
    <t>Maíz blanco tecnificado</t>
  </si>
  <si>
    <t>Frijol cabeza negra</t>
  </si>
  <si>
    <t>Bulto X 65 kg</t>
  </si>
  <si>
    <t>10VbpL-30</t>
  </si>
  <si>
    <t>Aguacate criollo</t>
  </si>
  <si>
    <t>Intermediarios
Consumidor final</t>
  </si>
  <si>
    <t>80%
20%</t>
  </si>
  <si>
    <t>Mango Tommy</t>
  </si>
  <si>
    <t>Canastilla X 25 kg</t>
  </si>
  <si>
    <t>Intermediarios
Mayoristas</t>
  </si>
  <si>
    <t>Arroba X 12,5 kg</t>
  </si>
  <si>
    <t>Minoristas
Consumidor final</t>
  </si>
  <si>
    <t>Cabecera municipal 80%
Zona rural Pelaya 20%</t>
  </si>
  <si>
    <t>linea</t>
  </si>
  <si>
    <t>ufh</t>
  </si>
  <si>
    <t>piscicultura_tilapia</t>
  </si>
  <si>
    <t>porcicultura_ceba</t>
  </si>
  <si>
    <t>ganaderia_doble_proposito</t>
  </si>
  <si>
    <t>maiz_amarillo_tecnificado</t>
  </si>
  <si>
    <t>maiz_blanco_tecnificado</t>
  </si>
  <si>
    <t>frijol_cabeza_negra</t>
  </si>
  <si>
    <t>aguacate_criollo</t>
  </si>
  <si>
    <t>mango_tommy</t>
  </si>
  <si>
    <t>yuca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</si>
  <si>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</si>
  <si>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</si>
  <si>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</si>
  <si>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</si>
  <si>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</si>
  <si>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</si>
  <si>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</si>
  <si>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Piscicultura tilapia</t>
  </si>
  <si>
    <t>Ganadería dp (carne bovina)*</t>
  </si>
  <si>
    <t>Porcicultura ceba**</t>
  </si>
  <si>
    <t>Precio a escala municipal</t>
  </si>
  <si>
    <t>Precio a escala departamental</t>
  </si>
  <si>
    <t>Precios a escala nacional</t>
  </si>
  <si>
    <t>Precios gremios (Fedegan*, Porkcolombia**)</t>
  </si>
  <si>
    <t xml:space="preserve">Frijol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</si>
</sst>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9" fillId="5" borderId="1" xfId="0" applyFont="1" applyFill="1" applyBorder="1" applyAlignment="1">
      <alignment horizontal="left"/>
    </xf>
    <xf numFmtId="0" fontId="13" fillId="11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9" fontId="3" fillId="5" borderId="1" xfId="9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5" borderId="1" xfId="0" applyFont="1" applyFill="1" applyBorder="1" applyAlignment="1">
      <alignment horizontal="left" vertical="center" wrapText="1"/>
    </xf>
    <xf numFmtId="165" fontId="3" fillId="0" borderId="9" xfId="1" applyNumberFormat="1" applyFont="1" applyFill="1" applyBorder="1" applyAlignment="1">
      <alignment horizontal="center" vertical="center" wrapText="1"/>
    </xf>
    <xf numFmtId="43" fontId="3" fillId="5" borderId="9" xfId="8" applyFont="1" applyFill="1" applyBorder="1" applyAlignment="1">
      <alignment horizontal="center" vertical="center"/>
    </xf>
    <xf numFmtId="43" fontId="3" fillId="10" borderId="9" xfId="8" applyFont="1" applyFill="1" applyBorder="1" applyAlignment="1">
      <alignment horizontal="center" vertical="center"/>
    </xf>
    <xf numFmtId="43" fontId="3" fillId="6" borderId="9" xfId="8" applyFont="1" applyFill="1" applyBorder="1" applyAlignment="1">
      <alignment horizontal="center" vertical="center"/>
    </xf>
    <xf numFmtId="10" fontId="4" fillId="10" borderId="1" xfId="9" applyNumberFormat="1" applyFont="1" applyFill="1" applyBorder="1" applyAlignment="1">
      <alignment horizontal="center" vertical="center"/>
    </xf>
    <xf numFmtId="10" fontId="4" fillId="6" borderId="1" xfId="9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9" fillId="6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/>
    <xf numFmtId="10" fontId="4" fillId="8" borderId="1" xfId="9" applyNumberFormat="1" applyFont="1" applyFill="1" applyBorder="1" applyAlignment="1">
      <alignment horizontal="center" vertical="center"/>
    </xf>
    <xf numFmtId="0" fontId="9" fillId="12" borderId="1" xfId="0" applyFont="1" applyFill="1" applyBorder="1" applyAlignment="1">
      <alignment horizontal="left"/>
    </xf>
    <xf numFmtId="43" fontId="4" fillId="5" borderId="3" xfId="8" applyFont="1" applyFill="1" applyBorder="1" applyAlignment="1">
      <alignment horizontal="center" vertical="center"/>
    </xf>
    <xf numFmtId="43" fontId="4" fillId="10" borderId="3" xfId="8" applyFont="1" applyFill="1" applyBorder="1" applyAlignment="1">
      <alignment horizontal="center" vertical="center"/>
    </xf>
    <xf numFmtId="43" fontId="4" fillId="6" borderId="3" xfId="8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48687664041992"/>
          <c:y val="2.834467120181406E-2"/>
          <c:w val="0.76495756780402446"/>
          <c:h val="0.629427125180780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SIPSA'!$B$26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SIPSA'!$A$27:$A$36</c:f>
              <c:strCache>
                <c:ptCount val="10"/>
                <c:pt idx="0">
                  <c:v>Aguacate criollo</c:v>
                </c:pt>
                <c:pt idx="1">
                  <c:v>Frijol </c:v>
                </c:pt>
                <c:pt idx="2">
                  <c:v>Maíz amarillo tecnificado</c:v>
                </c:pt>
                <c:pt idx="3">
                  <c:v>Maíz blanco tecnificado</c:v>
                </c:pt>
                <c:pt idx="4">
                  <c:v>Mango Tommy</c:v>
                </c:pt>
                <c:pt idx="5">
                  <c:v>Yuca</c:v>
                </c:pt>
                <c:pt idx="6">
                  <c:v>Piscicultura tilapia</c:v>
                </c:pt>
                <c:pt idx="7">
                  <c:v>Ganadería dp (carne bovina)</c:v>
                </c:pt>
                <c:pt idx="8">
                  <c:v>Ganadería dp (leche)</c:v>
                </c:pt>
                <c:pt idx="9">
                  <c:v>Porcicultura ceba</c:v>
                </c:pt>
              </c:strCache>
            </c:strRef>
          </c:cat>
          <c:val>
            <c:numRef>
              <c:f>'4.3.3. PRECIOS PROMEDIO SIPSA'!$B$27:$B$36</c:f>
              <c:numCache>
                <c:formatCode>_-"$"\ * #,##0_-;\-"$"\ * #,##0_-;_-"$"\ * "-"??_-;_-@_-</c:formatCode>
                <c:ptCount val="10"/>
                <c:pt idx="0">
                  <c:v>1424</c:v>
                </c:pt>
                <c:pt idx="1">
                  <c:v>1653</c:v>
                </c:pt>
                <c:pt idx="2">
                  <c:v>1653</c:v>
                </c:pt>
                <c:pt idx="3">
                  <c:v>1693</c:v>
                </c:pt>
                <c:pt idx="4">
                  <c:v>3404</c:v>
                </c:pt>
                <c:pt idx="5">
                  <c:v>4003</c:v>
                </c:pt>
                <c:pt idx="6">
                  <c:v>12381</c:v>
                </c:pt>
                <c:pt idx="7">
                  <c:v>7524</c:v>
                </c:pt>
                <c:pt idx="8">
                  <c:v>6277</c:v>
                </c:pt>
                <c:pt idx="9">
                  <c:v>1358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01-43E3-A5E7-02DD094F7A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09299423"/>
        <c:axId val="1209299839"/>
      </c:barChart>
      <c:catAx>
        <c:axId val="12092994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39449343832021"/>
              <c:y val="0.938955139125496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09299839"/>
        <c:crosses val="autoZero"/>
        <c:auto val="1"/>
        <c:lblAlgn val="ctr"/>
        <c:lblOffset val="100"/>
        <c:noMultiLvlLbl val="0"/>
      </c:catAx>
      <c:valAx>
        <c:axId val="1209299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09299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/>
              <a:t>Variación anual  precios mayoristas líneas productivas del municipio de Pelaya</a:t>
            </a:r>
          </a:p>
        </c:rich>
      </c:tx>
      <c:layout>
        <c:manualLayout>
          <c:xMode val="edge"/>
          <c:yMode val="edge"/>
          <c:x val="0.156666666666666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4446156538444122"/>
          <c:w val="0.87291622922134737"/>
          <c:h val="0.563534932401795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MAYOR'!$B$19</c:f>
              <c:strCache>
                <c:ptCount val="1"/>
                <c:pt idx="0">
                  <c:v>Aguacate criollo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8.2044198895027591</c:v>
                </c:pt>
                <c:pt idx="1">
                  <c:v>-3.7528720959918331</c:v>
                </c:pt>
                <c:pt idx="2">
                  <c:v>11.220159151193627</c:v>
                </c:pt>
                <c:pt idx="3">
                  <c:v>7.6556165036966348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2B-41FF-9BCA-E7B04A7455C4}"/>
            </c:ext>
          </c:extLst>
        </c:ser>
        <c:ser>
          <c:idx val="1"/>
          <c:order val="1"/>
          <c:tx>
            <c:strRef>
              <c:f>'4.3.4. VARIACION $ PLAZAS MAYOR'!$B$20</c:f>
              <c:strCache>
                <c:ptCount val="1"/>
                <c:pt idx="0">
                  <c:v>Frijol cabeza negra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8.1734317343173473</c:v>
                </c:pt>
                <c:pt idx="1">
                  <c:v>1.7908920347944814</c:v>
                </c:pt>
                <c:pt idx="2">
                  <c:v>72.503351206434331</c:v>
                </c:pt>
                <c:pt idx="3">
                  <c:v>-2.1466731423020917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2B-41FF-9BCA-E7B04A7455C4}"/>
            </c:ext>
          </c:extLst>
        </c:ser>
        <c:ser>
          <c:idx val="2"/>
          <c:order val="2"/>
          <c:tx>
            <c:strRef>
              <c:f>'4.3.4. VARIACION $ PLAZAS MAYOR'!$B$21</c:f>
              <c:strCache>
                <c:ptCount val="1"/>
                <c:pt idx="0">
                  <c:v>Maíz amarillo tecnificado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1.1727912431587271</c:v>
                </c:pt>
                <c:pt idx="1">
                  <c:v>18.933539412673881</c:v>
                </c:pt>
                <c:pt idx="2">
                  <c:v>34.307992202729054</c:v>
                </c:pt>
                <c:pt idx="3">
                  <c:v>0.82244799225932752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C2B-41FF-9BCA-E7B04A7455C4}"/>
            </c:ext>
          </c:extLst>
        </c:ser>
        <c:ser>
          <c:idx val="3"/>
          <c:order val="3"/>
          <c:tx>
            <c:strRef>
              <c:f>'4.3.4. VARIACION $ PLAZAS MAYOR'!$B$22</c:f>
              <c:strCache>
                <c:ptCount val="1"/>
                <c:pt idx="0">
                  <c:v>Maíz blanco tecnificado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-3.560830860534125</c:v>
                </c:pt>
                <c:pt idx="1">
                  <c:v>15.15384615384616</c:v>
                </c:pt>
                <c:pt idx="2">
                  <c:v>39.478957915831671</c:v>
                </c:pt>
                <c:pt idx="3">
                  <c:v>6.8965517241379217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2B-41FF-9BCA-E7B04A7455C4}"/>
            </c:ext>
          </c:extLst>
        </c:ser>
        <c:ser>
          <c:idx val="4"/>
          <c:order val="4"/>
          <c:tx>
            <c:strRef>
              <c:f>'4.3.4. VARIACION $ PLAZAS MAYOR'!$B$23</c:f>
              <c:strCache>
                <c:ptCount val="1"/>
                <c:pt idx="0">
                  <c:v>Mango Tommy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-8.5877222408587812</c:v>
                </c:pt>
                <c:pt idx="1">
                  <c:v>1.431192660550451</c:v>
                </c:pt>
                <c:pt idx="2">
                  <c:v>45.441389290882768</c:v>
                </c:pt>
                <c:pt idx="3">
                  <c:v>12.661691542288551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C2B-41FF-9BCA-E7B04A7455C4}"/>
            </c:ext>
          </c:extLst>
        </c:ser>
        <c:ser>
          <c:idx val="5"/>
          <c:order val="5"/>
          <c:tx>
            <c:strRef>
              <c:f>'4.3.4. VARIACION $ PLAZAS MAYOR'!$B$24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-44.278606965174127</c:v>
                </c:pt>
                <c:pt idx="1">
                  <c:v>22.959183673469383</c:v>
                </c:pt>
                <c:pt idx="2">
                  <c:v>142.11618257261409</c:v>
                </c:pt>
                <c:pt idx="3">
                  <c:v>-30.119965724078838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C2B-41FF-9BCA-E7B04A7455C4}"/>
            </c:ext>
          </c:extLst>
        </c:ser>
        <c:ser>
          <c:idx val="6"/>
          <c:order val="6"/>
          <c:tx>
            <c:strRef>
              <c:f>'4.3.4. VARIACION $ PLAZAS MAYOR'!$B$25</c:f>
              <c:strCache>
                <c:ptCount val="1"/>
                <c:pt idx="0">
                  <c:v>Piscicultura tilapia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5.5506950520073843</c:v>
                </c:pt>
                <c:pt idx="1">
                  <c:v>12.755571928531964</c:v>
                </c:pt>
                <c:pt idx="2">
                  <c:v>9.4829698603283532</c:v>
                </c:pt>
                <c:pt idx="3">
                  <c:v>12.764846314532988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C2B-41FF-9BCA-E7B04A7455C4}"/>
            </c:ext>
          </c:extLst>
        </c:ser>
        <c:ser>
          <c:idx val="7"/>
          <c:order val="7"/>
          <c:tx>
            <c:strRef>
              <c:f>'4.3.4. VARIACION $ PLAZAS MAYOR'!$B$26</c:f>
              <c:strCache>
                <c:ptCount val="1"/>
                <c:pt idx="0">
                  <c:v>Ganadería dp (carne bovina)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C2B-41FF-9BCA-E7B04A7455C4}"/>
            </c:ext>
          </c:extLst>
        </c:ser>
        <c:ser>
          <c:idx val="8"/>
          <c:order val="8"/>
          <c:tx>
            <c:strRef>
              <c:f>'4.3.4. VARIACION $ PLAZAS MAYOR'!$B$27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8.1053698074974818</c:v>
                </c:pt>
                <c:pt idx="1">
                  <c:v>5.6232427366448121</c:v>
                </c:pt>
                <c:pt idx="2">
                  <c:v>40.372670807453403</c:v>
                </c:pt>
                <c:pt idx="3">
                  <c:v>28.192161820480408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C2B-41FF-9BCA-E7B04A7455C4}"/>
            </c:ext>
          </c:extLst>
        </c:ser>
        <c:ser>
          <c:idx val="9"/>
          <c:order val="9"/>
          <c:tx>
            <c:strRef>
              <c:f>'4.3.4. VARIACION $ PLAZAS MAYOR'!$B$28</c:f>
              <c:strCache>
                <c:ptCount val="1"/>
                <c:pt idx="0">
                  <c:v>Porcicultura ceba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C2B-41FF-9BCA-E7B04A745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9206127"/>
        <c:axId val="649212783"/>
      </c:lineChart>
      <c:catAx>
        <c:axId val="64920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49212783"/>
        <c:crosses val="autoZero"/>
        <c:auto val="1"/>
        <c:lblAlgn val="ctr"/>
        <c:lblOffset val="100"/>
        <c:noMultiLvlLbl val="0"/>
      </c:catAx>
      <c:valAx>
        <c:axId val="64921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4920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0824584426946632E-3"/>
          <c:y val="0.71450332469893763"/>
          <c:w val="0.99691754155730539"/>
          <c:h val="0.234570886562155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902970</xdr:colOff>
      <xdr:row>24</xdr:row>
      <xdr:rowOff>76200</xdr:rowOff>
    </xdr:from>
    <xdr:to>
      <xdr:col>9</xdr:col>
      <xdr:colOff>72390</xdr:colOff>
      <xdr:row>50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6C7FB33-34FB-47CE-806A-A2853E21CD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270934</xdr:colOff>
      <xdr:row>1</xdr:row>
      <xdr:rowOff>21167</xdr:rowOff>
    </xdr:from>
    <xdr:to>
      <xdr:col>14</xdr:col>
      <xdr:colOff>482600</xdr:colOff>
      <xdr:row>21</xdr:row>
      <xdr:rowOff>25400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732D088-4041-4AE8-B617-EF6EEB45D2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7"/>
  <sheetViews>
    <sheetView topLeftCell="B1" workbookViewId="0">
      <selection activeCell="D10" sqref="D10"/>
    </sheetView>
  </sheetViews>
  <sheetFormatPr defaultColWidth="11.42578125" defaultRowHeight="13.9"/>
  <cols>
    <col min="2" max="2" width="27.42578125" customWidth="1"/>
    <col min="3" max="3" width="15.7109375" customWidth="1"/>
    <col min="4" max="4" width="11" customWidth="1"/>
    <col min="5" max="5" width="31.5703125" customWidth="1"/>
  </cols>
  <sheetData>
    <row r="3" spans="2:5">
      <c r="B3" s="50" t="s">
        <v>0</v>
      </c>
      <c r="C3" s="50"/>
      <c r="D3" s="50"/>
      <c r="E3" s="50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 ht="34.15">
      <c r="B5" s="1" t="s">
        <v>5</v>
      </c>
      <c r="C5" s="1" t="s">
        <v>6</v>
      </c>
      <c r="D5" s="1">
        <v>70</v>
      </c>
      <c r="E5" s="1" t="s">
        <v>7</v>
      </c>
    </row>
    <row r="6" spans="2:5" ht="57">
      <c r="B6" s="11" t="s">
        <v>8</v>
      </c>
      <c r="C6" s="11" t="s">
        <v>9</v>
      </c>
      <c r="D6" s="11">
        <v>38</v>
      </c>
      <c r="E6" s="10" t="s">
        <v>10</v>
      </c>
    </row>
    <row r="7" spans="2:5">
      <c r="D7" s="11">
        <v>108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9"/>
  <sheetViews>
    <sheetView workbookViewId="0">
      <selection activeCell="B23" sqref="B23"/>
    </sheetView>
  </sheetViews>
  <sheetFormatPr defaultColWidth="11.42578125" defaultRowHeight="13.9"/>
  <cols>
    <col min="1" max="1" width="36.140625" customWidth="1"/>
    <col min="2" max="2" width="19.42578125" customWidth="1"/>
    <col min="3" max="3" width="14.140625" customWidth="1"/>
    <col min="4" max="4" width="18.42578125" customWidth="1"/>
    <col min="6" max="6" width="9" customWidth="1"/>
    <col min="7" max="7" width="18.140625" customWidth="1"/>
  </cols>
  <sheetData>
    <row r="3" spans="1:7">
      <c r="A3" s="52" t="s">
        <v>11</v>
      </c>
      <c r="B3" s="52"/>
      <c r="C3" s="52"/>
      <c r="D3" s="52"/>
      <c r="E3" s="52"/>
      <c r="F3" s="52"/>
      <c r="G3" s="52"/>
    </row>
    <row r="4" spans="1:7" ht="38.450000000000003" customHeight="1">
      <c r="A4" s="53" t="s">
        <v>1</v>
      </c>
      <c r="B4" s="53" t="s">
        <v>12</v>
      </c>
      <c r="C4" s="53" t="s">
        <v>13</v>
      </c>
      <c r="D4" s="24" t="s">
        <v>14</v>
      </c>
      <c r="E4" s="53" t="s">
        <v>15</v>
      </c>
      <c r="F4" s="53" t="s">
        <v>16</v>
      </c>
      <c r="G4" s="24" t="s">
        <v>17</v>
      </c>
    </row>
    <row r="5" spans="1:7">
      <c r="A5" s="53"/>
      <c r="B5" s="53"/>
      <c r="C5" s="53"/>
      <c r="D5" s="24" t="s">
        <v>18</v>
      </c>
      <c r="E5" s="53"/>
      <c r="F5" s="53"/>
      <c r="G5" s="24" t="s">
        <v>18</v>
      </c>
    </row>
    <row r="6" spans="1:7" ht="22.9" customHeight="1">
      <c r="A6" s="1" t="s">
        <v>5</v>
      </c>
      <c r="B6" s="48" t="s">
        <v>19</v>
      </c>
      <c r="C6" s="13" t="s">
        <v>20</v>
      </c>
      <c r="D6" s="13" t="s">
        <v>21</v>
      </c>
      <c r="E6" s="13" t="s">
        <v>22</v>
      </c>
      <c r="F6" s="13" t="s">
        <v>23</v>
      </c>
      <c r="G6" s="13" t="s">
        <v>24</v>
      </c>
    </row>
    <row r="7" spans="1:7">
      <c r="A7" s="54" t="s">
        <v>8</v>
      </c>
      <c r="B7" s="49" t="s">
        <v>25</v>
      </c>
      <c r="C7" s="13" t="s">
        <v>26</v>
      </c>
      <c r="D7" s="13" t="s">
        <v>27</v>
      </c>
      <c r="E7" s="13" t="s">
        <v>22</v>
      </c>
      <c r="F7" s="13" t="s">
        <v>23</v>
      </c>
      <c r="G7" s="13" t="s">
        <v>28</v>
      </c>
    </row>
    <row r="8" spans="1:7">
      <c r="A8" s="55"/>
      <c r="B8" s="49" t="s">
        <v>29</v>
      </c>
      <c r="C8" s="13" t="s">
        <v>26</v>
      </c>
      <c r="D8" s="13" t="s">
        <v>27</v>
      </c>
      <c r="E8" s="13" t="s">
        <v>22</v>
      </c>
      <c r="F8" s="13" t="s">
        <v>23</v>
      </c>
      <c r="G8" s="13" t="s">
        <v>28</v>
      </c>
    </row>
    <row r="9" spans="1:7">
      <c r="A9" s="51" t="s">
        <v>30</v>
      </c>
      <c r="B9" s="51"/>
      <c r="C9" s="51"/>
      <c r="D9" s="51"/>
      <c r="E9" s="51"/>
      <c r="F9" s="51"/>
      <c r="G9" s="51"/>
    </row>
  </sheetData>
  <mergeCells count="8">
    <mergeCell ref="A9:G9"/>
    <mergeCell ref="A3:G3"/>
    <mergeCell ref="A4:A5"/>
    <mergeCell ref="B4:B5"/>
    <mergeCell ref="C4:C5"/>
    <mergeCell ref="E4:E5"/>
    <mergeCell ref="F4:F5"/>
    <mergeCell ref="A7:A8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2"/>
  <sheetViews>
    <sheetView topLeftCell="A3" workbookViewId="0">
      <selection activeCell="B5" sqref="B5:F11"/>
    </sheetView>
  </sheetViews>
  <sheetFormatPr defaultColWidth="11.42578125" defaultRowHeight="13.9"/>
  <cols>
    <col min="2" max="2" width="25.28515625" customWidth="1"/>
    <col min="3" max="3" width="16.85546875" customWidth="1"/>
    <col min="4" max="5" width="21.140625" customWidth="1"/>
    <col min="6" max="6" width="42.42578125" customWidth="1"/>
  </cols>
  <sheetData>
    <row r="4" spans="2:6">
      <c r="B4" s="52" t="s">
        <v>31</v>
      </c>
      <c r="C4" s="52"/>
      <c r="D4" s="52"/>
      <c r="E4" s="52"/>
      <c r="F4" s="52"/>
    </row>
    <row r="5" spans="2:6" ht="26.45">
      <c r="B5" s="24" t="s">
        <v>32</v>
      </c>
      <c r="C5" s="24" t="s">
        <v>33</v>
      </c>
      <c r="D5" s="24" t="s">
        <v>34</v>
      </c>
      <c r="E5" s="24" t="s">
        <v>35</v>
      </c>
      <c r="F5" s="24" t="s">
        <v>36</v>
      </c>
    </row>
    <row r="6" spans="2:6">
      <c r="B6" s="1" t="s">
        <v>37</v>
      </c>
      <c r="C6" s="27" t="s">
        <v>38</v>
      </c>
      <c r="D6" s="13" t="s">
        <v>39</v>
      </c>
      <c r="E6" s="13" t="s">
        <v>40</v>
      </c>
      <c r="F6" s="13" t="s">
        <v>41</v>
      </c>
    </row>
    <row r="7" spans="2:6" ht="14.45" customHeight="1">
      <c r="B7" s="13" t="s">
        <v>42</v>
      </c>
      <c r="C7" s="13" t="s">
        <v>43</v>
      </c>
      <c r="D7" s="13" t="s">
        <v>44</v>
      </c>
      <c r="E7" s="13" t="s">
        <v>40</v>
      </c>
      <c r="F7" s="13" t="s">
        <v>41</v>
      </c>
    </row>
    <row r="8" spans="2:6" ht="14.45" customHeight="1">
      <c r="B8" s="13" t="s">
        <v>45</v>
      </c>
      <c r="C8" s="13" t="s">
        <v>46</v>
      </c>
      <c r="D8" s="13" t="s">
        <v>19</v>
      </c>
      <c r="E8" s="13" t="s">
        <v>40</v>
      </c>
      <c r="F8" s="13" t="s">
        <v>41</v>
      </c>
    </row>
    <row r="9" spans="2:6" ht="28.15" customHeight="1">
      <c r="B9" s="13" t="s">
        <v>47</v>
      </c>
      <c r="C9" s="13" t="s">
        <v>46</v>
      </c>
      <c r="D9" s="13" t="s">
        <v>48</v>
      </c>
      <c r="E9" s="13" t="s">
        <v>40</v>
      </c>
      <c r="F9" s="13" t="s">
        <v>41</v>
      </c>
    </row>
    <row r="10" spans="2:6" ht="40.9" customHeight="1">
      <c r="B10" s="13" t="s">
        <v>49</v>
      </c>
      <c r="C10" s="13" t="s">
        <v>46</v>
      </c>
      <c r="D10" s="13" t="s">
        <v>50</v>
      </c>
      <c r="E10" s="13" t="s">
        <v>40</v>
      </c>
      <c r="F10" s="13" t="s">
        <v>51</v>
      </c>
    </row>
    <row r="11" spans="2:6" ht="30" customHeight="1">
      <c r="B11" s="13" t="s">
        <v>52</v>
      </c>
      <c r="C11" s="13" t="s">
        <v>46</v>
      </c>
      <c r="D11" s="13" t="s">
        <v>53</v>
      </c>
      <c r="E11" s="13" t="s">
        <v>40</v>
      </c>
      <c r="F11" s="13" t="s">
        <v>41</v>
      </c>
    </row>
    <row r="12" spans="2:6">
      <c r="B12" s="51" t="s">
        <v>30</v>
      </c>
      <c r="C12" s="51"/>
      <c r="D12" s="51"/>
      <c r="E12" s="51"/>
      <c r="F12" s="51"/>
    </row>
  </sheetData>
  <mergeCells count="2">
    <mergeCell ref="B12:F12"/>
    <mergeCell ref="B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6"/>
  <sheetViews>
    <sheetView zoomScale="102" zoomScaleNormal="102" workbookViewId="0">
      <selection activeCell="B5" sqref="B5:G15"/>
    </sheetView>
  </sheetViews>
  <sheetFormatPr defaultColWidth="11.42578125" defaultRowHeight="13.9"/>
  <cols>
    <col min="2" max="2" width="33" customWidth="1"/>
    <col min="3" max="3" width="22.85546875" customWidth="1"/>
    <col min="4" max="4" width="15.140625" customWidth="1"/>
    <col min="5" max="5" width="11.140625" customWidth="1"/>
    <col min="7" max="7" width="33.7109375" customWidth="1"/>
  </cols>
  <sheetData>
    <row r="4" spans="2:7">
      <c r="B4" s="56" t="s">
        <v>54</v>
      </c>
      <c r="C4" s="56"/>
      <c r="D4" s="56"/>
      <c r="E4" s="56"/>
      <c r="F4" s="56"/>
      <c r="G4" s="56"/>
    </row>
    <row r="5" spans="2:7" ht="26.45">
      <c r="B5" s="24" t="s">
        <v>55</v>
      </c>
      <c r="C5" s="24" t="s">
        <v>56</v>
      </c>
      <c r="D5" s="24" t="s">
        <v>57</v>
      </c>
      <c r="E5" s="24" t="s">
        <v>58</v>
      </c>
      <c r="F5" s="24" t="s">
        <v>59</v>
      </c>
      <c r="G5" s="24" t="s">
        <v>60</v>
      </c>
    </row>
    <row r="6" spans="2:7">
      <c r="B6" s="1" t="s">
        <v>37</v>
      </c>
      <c r="C6" s="1" t="s">
        <v>61</v>
      </c>
      <c r="D6" s="1" t="s">
        <v>62</v>
      </c>
      <c r="E6" s="1" t="s">
        <v>63</v>
      </c>
      <c r="F6" s="1" t="s">
        <v>23</v>
      </c>
      <c r="G6" s="1" t="s">
        <v>64</v>
      </c>
    </row>
    <row r="7" spans="2:7">
      <c r="B7" s="10" t="s">
        <v>42</v>
      </c>
      <c r="C7" s="10" t="s">
        <v>44</v>
      </c>
      <c r="D7" s="10" t="s">
        <v>65</v>
      </c>
      <c r="E7" s="10" t="s">
        <v>66</v>
      </c>
      <c r="F7" s="10" t="s">
        <v>67</v>
      </c>
      <c r="G7" s="10" t="s">
        <v>68</v>
      </c>
    </row>
    <row r="8" spans="2:7">
      <c r="B8" s="13" t="s">
        <v>45</v>
      </c>
      <c r="C8" s="10" t="s">
        <v>19</v>
      </c>
      <c r="D8" s="10" t="s">
        <v>20</v>
      </c>
      <c r="E8" s="10" t="s">
        <v>63</v>
      </c>
      <c r="F8" s="10" t="s">
        <v>23</v>
      </c>
      <c r="G8" s="10" t="s">
        <v>64</v>
      </c>
    </row>
    <row r="9" spans="2:7">
      <c r="B9" s="57" t="s">
        <v>69</v>
      </c>
      <c r="C9" s="10" t="s">
        <v>70</v>
      </c>
      <c r="D9" s="10" t="s">
        <v>71</v>
      </c>
      <c r="E9" s="10" t="s">
        <v>63</v>
      </c>
      <c r="F9" s="10" t="s">
        <v>72</v>
      </c>
      <c r="G9" s="10" t="s">
        <v>73</v>
      </c>
    </row>
    <row r="10" spans="2:7">
      <c r="B10" s="58"/>
      <c r="C10" s="10" t="s">
        <v>74</v>
      </c>
      <c r="D10" s="10" t="s">
        <v>75</v>
      </c>
      <c r="E10" s="10" t="s">
        <v>76</v>
      </c>
      <c r="F10" s="10" t="s">
        <v>23</v>
      </c>
      <c r="G10" s="10" t="s">
        <v>73</v>
      </c>
    </row>
    <row r="11" spans="2:7">
      <c r="B11" s="59" t="s">
        <v>49</v>
      </c>
      <c r="C11" s="10" t="s">
        <v>77</v>
      </c>
      <c r="D11" s="10" t="s">
        <v>26</v>
      </c>
      <c r="E11" s="10" t="s">
        <v>63</v>
      </c>
      <c r="F11" s="10" t="s">
        <v>23</v>
      </c>
      <c r="G11" s="10" t="s">
        <v>78</v>
      </c>
    </row>
    <row r="12" spans="2:7">
      <c r="B12" s="60"/>
      <c r="C12" s="10" t="s">
        <v>79</v>
      </c>
      <c r="D12" s="10" t="s">
        <v>26</v>
      </c>
      <c r="E12" s="10" t="s">
        <v>63</v>
      </c>
      <c r="F12" s="10" t="s">
        <v>23</v>
      </c>
      <c r="G12" s="10" t="s">
        <v>80</v>
      </c>
    </row>
    <row r="13" spans="2:7">
      <c r="B13" s="61"/>
      <c r="C13" s="10" t="s">
        <v>81</v>
      </c>
      <c r="D13" s="10" t="s">
        <v>26</v>
      </c>
      <c r="E13" s="10" t="s">
        <v>63</v>
      </c>
      <c r="F13" s="10" t="s">
        <v>23</v>
      </c>
      <c r="G13" s="10" t="s">
        <v>82</v>
      </c>
    </row>
    <row r="14" spans="2:7">
      <c r="B14" s="59" t="s">
        <v>52</v>
      </c>
      <c r="C14" s="10" t="s">
        <v>83</v>
      </c>
      <c r="D14" s="10" t="s">
        <v>26</v>
      </c>
      <c r="E14" s="10" t="s">
        <v>63</v>
      </c>
      <c r="F14" s="10" t="s">
        <v>23</v>
      </c>
      <c r="G14" s="10" t="s">
        <v>64</v>
      </c>
    </row>
    <row r="15" spans="2:7">
      <c r="B15" s="61"/>
      <c r="C15" s="10" t="s">
        <v>84</v>
      </c>
      <c r="D15" s="10" t="s">
        <v>85</v>
      </c>
      <c r="E15" s="10" t="s">
        <v>63</v>
      </c>
      <c r="F15" s="10" t="s">
        <v>23</v>
      </c>
      <c r="G15" s="10" t="s">
        <v>64</v>
      </c>
    </row>
    <row r="16" spans="2:7">
      <c r="B16" s="56" t="s">
        <v>30</v>
      </c>
      <c r="C16" s="56"/>
      <c r="D16" s="56"/>
      <c r="E16" s="56"/>
      <c r="F16" s="56"/>
      <c r="G16" s="56"/>
    </row>
  </sheetData>
  <mergeCells count="5">
    <mergeCell ref="B4:G4"/>
    <mergeCell ref="B16:G16"/>
    <mergeCell ref="B9:B10"/>
    <mergeCell ref="B11:B13"/>
    <mergeCell ref="B14:B15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8"/>
  <sheetViews>
    <sheetView tabSelected="1" zoomScaleNormal="100" workbookViewId="0">
      <selection activeCell="B1" sqref="B1:I1048576"/>
    </sheetView>
  </sheetViews>
  <sheetFormatPr defaultColWidth="11.42578125" defaultRowHeight="13.9"/>
  <cols>
    <col min="1" max="1" width="10" customWidth="1"/>
    <col min="2" max="2" width="20.7109375" customWidth="1"/>
    <col min="3" max="3" width="17" customWidth="1"/>
    <col min="4" max="4" width="17.42578125" customWidth="1"/>
    <col min="5" max="5" width="5.85546875" customWidth="1"/>
    <col min="6" max="6" width="19.140625" customWidth="1"/>
    <col min="7" max="7" width="12.28515625" customWidth="1"/>
    <col min="8" max="8" width="9.5703125" customWidth="1"/>
    <col min="9" max="9" width="12" customWidth="1"/>
    <col min="10" max="10" width="8.5703125" customWidth="1"/>
    <col min="11" max="11" width="4.42578125" customWidth="1"/>
  </cols>
  <sheetData>
    <row r="2" spans="1:9">
      <c r="A2" s="56" t="s">
        <v>86</v>
      </c>
      <c r="B2" s="56"/>
      <c r="C2" s="56"/>
      <c r="D2" s="56"/>
      <c r="E2" s="56"/>
      <c r="F2" s="56"/>
      <c r="G2" s="56"/>
      <c r="H2" s="56"/>
    </row>
    <row r="3" spans="1:9" ht="33.6" customHeight="1">
      <c r="A3" s="62" t="s">
        <v>87</v>
      </c>
      <c r="B3" s="62" t="s">
        <v>88</v>
      </c>
      <c r="C3" s="62" t="s">
        <v>89</v>
      </c>
      <c r="D3" s="62" t="s">
        <v>90</v>
      </c>
      <c r="E3" s="62"/>
      <c r="F3" s="62" t="s">
        <v>17</v>
      </c>
      <c r="G3" s="25" t="s">
        <v>91</v>
      </c>
      <c r="H3" s="25" t="s">
        <v>92</v>
      </c>
      <c r="I3" s="25" t="s">
        <v>93</v>
      </c>
    </row>
    <row r="4" spans="1:9">
      <c r="A4" s="62"/>
      <c r="B4" s="62"/>
      <c r="C4" s="62"/>
      <c r="D4" s="25" t="s">
        <v>94</v>
      </c>
      <c r="E4" s="25" t="s">
        <v>95</v>
      </c>
      <c r="F4" s="62"/>
      <c r="G4" s="25" t="s">
        <v>96</v>
      </c>
      <c r="H4" s="25" t="s">
        <v>96</v>
      </c>
      <c r="I4" s="26" t="s">
        <v>97</v>
      </c>
    </row>
    <row r="5" spans="1:9" ht="14.45" customHeight="1">
      <c r="A5" s="63" t="s">
        <v>98</v>
      </c>
      <c r="B5" s="30" t="s">
        <v>99</v>
      </c>
      <c r="C5" s="13" t="s">
        <v>20</v>
      </c>
      <c r="D5" s="13" t="s">
        <v>100</v>
      </c>
      <c r="E5" s="28">
        <v>1</v>
      </c>
      <c r="F5" s="13" t="s">
        <v>24</v>
      </c>
      <c r="G5" s="21">
        <v>0</v>
      </c>
      <c r="H5" s="21">
        <v>11000</v>
      </c>
      <c r="I5" s="43">
        <f>G5/H5</f>
        <v>0</v>
      </c>
    </row>
    <row r="6" spans="1:9" ht="13.15" customHeight="1">
      <c r="A6" s="64"/>
      <c r="B6" s="29" t="s">
        <v>101</v>
      </c>
      <c r="C6" s="13" t="s">
        <v>62</v>
      </c>
      <c r="D6" s="13" t="s">
        <v>100</v>
      </c>
      <c r="E6" s="28">
        <v>1</v>
      </c>
      <c r="F6" s="13" t="s">
        <v>24</v>
      </c>
      <c r="G6" s="21">
        <v>0</v>
      </c>
      <c r="H6" s="21">
        <v>8500</v>
      </c>
      <c r="I6" s="43">
        <f t="shared" ref="I6:I14" si="0">G6/H6</f>
        <v>0</v>
      </c>
    </row>
    <row r="7" spans="1:9" ht="13.15" customHeight="1">
      <c r="A7" s="63" t="s">
        <v>102</v>
      </c>
      <c r="B7" s="29" t="s">
        <v>103</v>
      </c>
      <c r="C7" s="13" t="s">
        <v>62</v>
      </c>
      <c r="D7" s="13" t="s">
        <v>100</v>
      </c>
      <c r="E7" s="28">
        <v>1</v>
      </c>
      <c r="F7" s="13" t="s">
        <v>24</v>
      </c>
      <c r="G7" s="21">
        <v>0</v>
      </c>
      <c r="H7" s="21">
        <v>6250</v>
      </c>
      <c r="I7" s="43">
        <f t="shared" si="0"/>
        <v>0</v>
      </c>
    </row>
    <row r="8" spans="1:9" ht="13.15" customHeight="1">
      <c r="A8" s="65"/>
      <c r="B8" s="29" t="s">
        <v>104</v>
      </c>
      <c r="C8" s="13" t="s">
        <v>65</v>
      </c>
      <c r="D8" s="13" t="s">
        <v>100</v>
      </c>
      <c r="E8" s="28">
        <v>1</v>
      </c>
      <c r="F8" s="13" t="s">
        <v>24</v>
      </c>
      <c r="G8" s="21">
        <v>0</v>
      </c>
      <c r="H8" s="21">
        <v>1650</v>
      </c>
      <c r="I8" s="43">
        <f t="shared" si="0"/>
        <v>0</v>
      </c>
    </row>
    <row r="9" spans="1:9" ht="21.6" customHeight="1">
      <c r="A9" s="65"/>
      <c r="B9" s="29" t="s">
        <v>105</v>
      </c>
      <c r="C9" s="13" t="s">
        <v>26</v>
      </c>
      <c r="D9" s="13" t="s">
        <v>106</v>
      </c>
      <c r="E9" s="28" t="s">
        <v>107</v>
      </c>
      <c r="F9" s="13" t="s">
        <v>28</v>
      </c>
      <c r="G9" s="21">
        <v>128</v>
      </c>
      <c r="H9" s="21">
        <v>1325</v>
      </c>
      <c r="I9" s="35">
        <f t="shared" si="0"/>
        <v>9.6603773584905656E-2</v>
      </c>
    </row>
    <row r="10" spans="1:9" ht="24" customHeight="1">
      <c r="A10" s="65"/>
      <c r="B10" s="29" t="s">
        <v>108</v>
      </c>
      <c r="C10" s="13" t="s">
        <v>26</v>
      </c>
      <c r="D10" s="13" t="s">
        <v>106</v>
      </c>
      <c r="E10" s="28" t="s">
        <v>107</v>
      </c>
      <c r="F10" s="13" t="s">
        <v>28</v>
      </c>
      <c r="G10" s="21">
        <v>128</v>
      </c>
      <c r="H10" s="21">
        <v>1450</v>
      </c>
      <c r="I10" s="35">
        <f t="shared" si="0"/>
        <v>8.827586206896551E-2</v>
      </c>
    </row>
    <row r="11" spans="1:9" ht="13.15" customHeight="1">
      <c r="A11" s="64"/>
      <c r="B11" s="29" t="s">
        <v>109</v>
      </c>
      <c r="C11" s="13" t="s">
        <v>110</v>
      </c>
      <c r="D11" s="13" t="s">
        <v>100</v>
      </c>
      <c r="E11" s="28">
        <v>1</v>
      </c>
      <c r="F11" s="13" t="s">
        <v>28</v>
      </c>
      <c r="G11" s="21">
        <v>55</v>
      </c>
      <c r="H11" s="21">
        <v>5200</v>
      </c>
      <c r="I11" s="36">
        <f t="shared" si="0"/>
        <v>1.0576923076923078E-2</v>
      </c>
    </row>
    <row r="12" spans="1:9" ht="22.9">
      <c r="A12" s="63" t="s">
        <v>111</v>
      </c>
      <c r="B12" s="29" t="s">
        <v>112</v>
      </c>
      <c r="C12" s="13" t="s">
        <v>110</v>
      </c>
      <c r="D12" s="13" t="s">
        <v>113</v>
      </c>
      <c r="E12" s="28" t="s">
        <v>114</v>
      </c>
      <c r="F12" s="13" t="s">
        <v>28</v>
      </c>
      <c r="G12" s="21">
        <v>153</v>
      </c>
      <c r="H12" s="21">
        <v>3000</v>
      </c>
      <c r="I12" s="36">
        <f t="shared" si="0"/>
        <v>5.0999999999999997E-2</v>
      </c>
    </row>
    <row r="13" spans="1:9" ht="22.9">
      <c r="A13" s="65"/>
      <c r="B13" s="29" t="s">
        <v>115</v>
      </c>
      <c r="C13" s="13" t="s">
        <v>116</v>
      </c>
      <c r="D13" s="13" t="s">
        <v>117</v>
      </c>
      <c r="E13" s="28" t="s">
        <v>114</v>
      </c>
      <c r="F13" s="13" t="s">
        <v>24</v>
      </c>
      <c r="G13" s="21">
        <v>0</v>
      </c>
      <c r="H13" s="21">
        <v>2200</v>
      </c>
      <c r="I13" s="43">
        <f t="shared" si="0"/>
        <v>0</v>
      </c>
    </row>
    <row r="14" spans="1:9" ht="22.9">
      <c r="A14" s="64"/>
      <c r="B14" s="30" t="s">
        <v>70</v>
      </c>
      <c r="C14" s="13" t="s">
        <v>118</v>
      </c>
      <c r="D14" s="13" t="s">
        <v>119</v>
      </c>
      <c r="E14" s="28" t="s">
        <v>114</v>
      </c>
      <c r="F14" s="13" t="s">
        <v>120</v>
      </c>
      <c r="G14" s="21">
        <v>211</v>
      </c>
      <c r="H14" s="21">
        <v>1146</v>
      </c>
      <c r="I14" s="35">
        <f t="shared" si="0"/>
        <v>0.18411867364746945</v>
      </c>
    </row>
    <row r="15" spans="1:9">
      <c r="A15" s="56" t="s">
        <v>30</v>
      </c>
      <c r="B15" s="56"/>
      <c r="C15" s="56"/>
      <c r="D15" s="56"/>
      <c r="E15" s="56"/>
      <c r="F15" s="56"/>
      <c r="G15" s="56"/>
      <c r="H15" s="56"/>
    </row>
    <row r="19" spans="2:3" ht="14.45">
      <c r="B19" s="41" t="s">
        <v>121</v>
      </c>
      <c r="C19" s="41" t="s">
        <v>122</v>
      </c>
    </row>
    <row r="20" spans="2:3" ht="14.45">
      <c r="B20" s="42" t="s">
        <v>123</v>
      </c>
      <c r="C20" s="42" t="s">
        <v>98</v>
      </c>
    </row>
    <row r="21" spans="2:3" ht="14.45">
      <c r="B21" s="42" t="s">
        <v>124</v>
      </c>
      <c r="C21" s="42" t="s">
        <v>98</v>
      </c>
    </row>
    <row r="22" spans="2:3" ht="14.45" customHeight="1">
      <c r="B22" s="42" t="s">
        <v>125</v>
      </c>
      <c r="C22" s="42" t="s">
        <v>102</v>
      </c>
    </row>
    <row r="23" spans="2:3" ht="14.45" customHeight="1">
      <c r="B23" s="42" t="s">
        <v>126</v>
      </c>
      <c r="C23" s="42" t="s">
        <v>102</v>
      </c>
    </row>
    <row r="24" spans="2:3" ht="14.45" customHeight="1">
      <c r="B24" s="42" t="s">
        <v>127</v>
      </c>
      <c r="C24" s="42" t="s">
        <v>102</v>
      </c>
    </row>
    <row r="25" spans="2:3" ht="14.45" customHeight="1">
      <c r="B25" s="42" t="s">
        <v>128</v>
      </c>
      <c r="C25" s="42" t="s">
        <v>102</v>
      </c>
    </row>
    <row r="26" spans="2:3" ht="14.45" customHeight="1">
      <c r="B26" s="42" t="s">
        <v>129</v>
      </c>
      <c r="C26" s="42" t="s">
        <v>111</v>
      </c>
    </row>
    <row r="27" spans="2:3" ht="14.45" customHeight="1">
      <c r="B27" s="42" t="s">
        <v>130</v>
      </c>
      <c r="C27" s="42" t="s">
        <v>111</v>
      </c>
    </row>
    <row r="28" spans="2:3" ht="14.45" customHeight="1">
      <c r="B28" s="42" t="s">
        <v>131</v>
      </c>
      <c r="C28" s="42" t="s">
        <v>111</v>
      </c>
    </row>
  </sheetData>
  <autoFilter ref="B19:C28" xr:uid="{00000000-0001-0000-0600-000000000000}"/>
  <mergeCells count="10">
    <mergeCell ref="A3:A4"/>
    <mergeCell ref="D3:E3"/>
    <mergeCell ref="F3:F4"/>
    <mergeCell ref="A2:H2"/>
    <mergeCell ref="A15:H15"/>
    <mergeCell ref="B3:B4"/>
    <mergeCell ref="C3:C4"/>
    <mergeCell ref="A5:A6"/>
    <mergeCell ref="A7:A11"/>
    <mergeCell ref="A12:A1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4"/>
  <sheetViews>
    <sheetView topLeftCell="G1" zoomScaleNormal="100" workbookViewId="0">
      <selection activeCell="B3" sqref="B3:G14"/>
    </sheetView>
  </sheetViews>
  <sheetFormatPr defaultColWidth="11.42578125" defaultRowHeight="13.9"/>
  <cols>
    <col min="1" max="1" width="8.85546875" customWidth="1"/>
    <col min="2" max="2" width="11" customWidth="1"/>
    <col min="3" max="3" width="20.42578125" customWidth="1"/>
    <col min="4" max="4" width="14.425781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66" t="s">
        <v>132</v>
      </c>
      <c r="C2" s="67"/>
      <c r="D2" s="67"/>
      <c r="E2" s="67"/>
      <c r="F2" s="67"/>
      <c r="G2" s="67"/>
    </row>
    <row r="3" spans="2:13" ht="28.5" customHeight="1">
      <c r="B3" s="53" t="s">
        <v>87</v>
      </c>
      <c r="C3" s="53" t="s">
        <v>88</v>
      </c>
      <c r="D3" s="53" t="s">
        <v>89</v>
      </c>
      <c r="E3" s="24" t="s">
        <v>133</v>
      </c>
      <c r="F3" s="24" t="s">
        <v>134</v>
      </c>
      <c r="G3" s="24" t="s">
        <v>92</v>
      </c>
      <c r="I3" s="53" t="s">
        <v>88</v>
      </c>
      <c r="J3" s="24" t="s">
        <v>133</v>
      </c>
      <c r="K3" s="24" t="s">
        <v>134</v>
      </c>
      <c r="L3" s="24" t="s">
        <v>92</v>
      </c>
      <c r="M3" s="53" t="s">
        <v>135</v>
      </c>
    </row>
    <row r="4" spans="2:13" ht="15.75" customHeight="1">
      <c r="B4" s="53"/>
      <c r="C4" s="53"/>
      <c r="D4" s="53"/>
      <c r="E4" s="24" t="s">
        <v>96</v>
      </c>
      <c r="F4" s="24" t="s">
        <v>96</v>
      </c>
      <c r="G4" s="24" t="s">
        <v>96</v>
      </c>
      <c r="I4" s="53"/>
      <c r="J4" s="24" t="s">
        <v>96</v>
      </c>
      <c r="K4" s="24" t="s">
        <v>96</v>
      </c>
      <c r="L4" s="24" t="s">
        <v>96</v>
      </c>
      <c r="M4" s="53"/>
    </row>
    <row r="5" spans="2:13">
      <c r="B5" s="63" t="s">
        <v>98</v>
      </c>
      <c r="C5" s="30" t="s">
        <v>99</v>
      </c>
      <c r="D5" s="13" t="s">
        <v>20</v>
      </c>
      <c r="E5" s="3">
        <v>10000</v>
      </c>
      <c r="F5" s="21">
        <v>16000</v>
      </c>
      <c r="G5" s="21">
        <v>11000</v>
      </c>
      <c r="I5" s="30" t="s">
        <v>99</v>
      </c>
      <c r="J5" s="3">
        <v>10000</v>
      </c>
      <c r="K5" s="21">
        <v>16000</v>
      </c>
      <c r="L5" s="21">
        <v>11000</v>
      </c>
      <c r="M5" s="32">
        <f>K5/J5*100-100</f>
        <v>60</v>
      </c>
    </row>
    <row r="6" spans="2:13">
      <c r="B6" s="64"/>
      <c r="C6" s="29" t="s">
        <v>101</v>
      </c>
      <c r="D6" s="13" t="s">
        <v>62</v>
      </c>
      <c r="E6" s="31">
        <v>6500</v>
      </c>
      <c r="F6" s="31">
        <v>9000</v>
      </c>
      <c r="G6" s="21">
        <v>8500</v>
      </c>
      <c r="I6" s="29" t="s">
        <v>101</v>
      </c>
      <c r="J6" s="31">
        <v>6500</v>
      </c>
      <c r="K6" s="31">
        <v>9000</v>
      </c>
      <c r="L6" s="21">
        <v>8500</v>
      </c>
      <c r="M6" s="34">
        <f t="shared" ref="M6:M14" si="0">K6/J6*100-100</f>
        <v>38.461538461538453</v>
      </c>
    </row>
    <row r="7" spans="2:13">
      <c r="B7" s="63" t="s">
        <v>102</v>
      </c>
      <c r="C7" s="29" t="s">
        <v>103</v>
      </c>
      <c r="D7" s="13" t="s">
        <v>62</v>
      </c>
      <c r="E7" s="2">
        <v>4900</v>
      </c>
      <c r="F7" s="2">
        <v>8500</v>
      </c>
      <c r="G7" s="21">
        <v>6250</v>
      </c>
      <c r="I7" s="29" t="s">
        <v>103</v>
      </c>
      <c r="J7" s="2">
        <v>4900</v>
      </c>
      <c r="K7" s="2">
        <v>8500</v>
      </c>
      <c r="L7" s="21">
        <v>6250</v>
      </c>
      <c r="M7" s="32">
        <f t="shared" si="0"/>
        <v>73.469387755102048</v>
      </c>
    </row>
    <row r="8" spans="2:13">
      <c r="B8" s="65"/>
      <c r="C8" s="29" t="s">
        <v>104</v>
      </c>
      <c r="D8" s="13" t="s">
        <v>65</v>
      </c>
      <c r="E8" s="4">
        <v>1000</v>
      </c>
      <c r="F8" s="4">
        <v>2200</v>
      </c>
      <c r="G8" s="21">
        <v>1650</v>
      </c>
      <c r="I8" s="29" t="s">
        <v>104</v>
      </c>
      <c r="J8" s="4">
        <v>1000</v>
      </c>
      <c r="K8" s="4">
        <v>2200</v>
      </c>
      <c r="L8" s="21">
        <v>1650</v>
      </c>
      <c r="M8" s="32">
        <f t="shared" si="0"/>
        <v>120.00000000000003</v>
      </c>
    </row>
    <row r="9" spans="2:13">
      <c r="B9" s="65"/>
      <c r="C9" s="29" t="s">
        <v>105</v>
      </c>
      <c r="D9" s="13" t="s">
        <v>26</v>
      </c>
      <c r="E9" s="3">
        <v>625</v>
      </c>
      <c r="F9" s="3">
        <v>1950</v>
      </c>
      <c r="G9" s="21">
        <v>1325</v>
      </c>
      <c r="I9" s="29" t="s">
        <v>105</v>
      </c>
      <c r="J9" s="3">
        <v>625</v>
      </c>
      <c r="K9" s="3">
        <v>1950</v>
      </c>
      <c r="L9" s="21">
        <v>1325</v>
      </c>
      <c r="M9" s="33">
        <f t="shared" si="0"/>
        <v>212</v>
      </c>
    </row>
    <row r="10" spans="2:13">
      <c r="B10" s="65"/>
      <c r="C10" s="29" t="s">
        <v>108</v>
      </c>
      <c r="D10" s="13" t="s">
        <v>26</v>
      </c>
      <c r="E10" s="3">
        <v>725</v>
      </c>
      <c r="F10" s="3">
        <v>2150</v>
      </c>
      <c r="G10" s="21">
        <v>1450</v>
      </c>
      <c r="I10" s="29" t="s">
        <v>108</v>
      </c>
      <c r="J10" s="3">
        <v>725</v>
      </c>
      <c r="K10" s="3">
        <v>2150</v>
      </c>
      <c r="L10" s="21">
        <v>1450</v>
      </c>
      <c r="M10" s="33">
        <f t="shared" si="0"/>
        <v>196.55172413793105</v>
      </c>
    </row>
    <row r="11" spans="2:13">
      <c r="B11" s="64"/>
      <c r="C11" s="29" t="s">
        <v>109</v>
      </c>
      <c r="D11" s="13" t="s">
        <v>110</v>
      </c>
      <c r="E11" s="3">
        <v>4500</v>
      </c>
      <c r="F11" s="3">
        <v>5200</v>
      </c>
      <c r="G11" s="21">
        <v>5200</v>
      </c>
      <c r="I11" s="29" t="s">
        <v>109</v>
      </c>
      <c r="J11" s="3">
        <v>4500</v>
      </c>
      <c r="K11" s="3">
        <v>5200</v>
      </c>
      <c r="L11" s="21">
        <v>5200</v>
      </c>
      <c r="M11" s="34">
        <f t="shared" si="0"/>
        <v>15.555555555555543</v>
      </c>
    </row>
    <row r="12" spans="2:13">
      <c r="B12" s="63" t="s">
        <v>111</v>
      </c>
      <c r="C12" s="29" t="s">
        <v>112</v>
      </c>
      <c r="D12" s="13" t="s">
        <v>110</v>
      </c>
      <c r="E12" s="31">
        <v>2500</v>
      </c>
      <c r="F12" s="31">
        <v>5000</v>
      </c>
      <c r="G12" s="21">
        <v>3000</v>
      </c>
      <c r="I12" s="29" t="s">
        <v>112</v>
      </c>
      <c r="J12" s="31">
        <v>2500</v>
      </c>
      <c r="K12" s="31">
        <v>5000</v>
      </c>
      <c r="L12" s="21">
        <v>3000</v>
      </c>
      <c r="M12" s="32">
        <f t="shared" si="0"/>
        <v>100</v>
      </c>
    </row>
    <row r="13" spans="2:13">
      <c r="B13" s="65"/>
      <c r="C13" s="29" t="s">
        <v>115</v>
      </c>
      <c r="D13" s="13" t="s">
        <v>116</v>
      </c>
      <c r="E13" s="3">
        <v>1200</v>
      </c>
      <c r="F13" s="21">
        <v>3400</v>
      </c>
      <c r="G13" s="21">
        <v>2200</v>
      </c>
      <c r="I13" s="29" t="s">
        <v>115</v>
      </c>
      <c r="J13" s="3">
        <v>1200</v>
      </c>
      <c r="K13" s="21">
        <v>3400</v>
      </c>
      <c r="L13" s="21">
        <v>2200</v>
      </c>
      <c r="M13" s="33">
        <f t="shared" si="0"/>
        <v>183.33333333333337</v>
      </c>
    </row>
    <row r="14" spans="2:13">
      <c r="B14" s="64"/>
      <c r="C14" s="30" t="s">
        <v>70</v>
      </c>
      <c r="D14" s="13" t="s">
        <v>118</v>
      </c>
      <c r="E14" s="3">
        <v>1058</v>
      </c>
      <c r="F14" s="21">
        <v>1587</v>
      </c>
      <c r="G14" s="21">
        <v>1146</v>
      </c>
      <c r="I14" s="30" t="s">
        <v>70</v>
      </c>
      <c r="J14" s="3">
        <v>1058</v>
      </c>
      <c r="K14" s="21">
        <v>1587</v>
      </c>
      <c r="L14" s="21">
        <v>1146</v>
      </c>
      <c r="M14" s="34">
        <f t="shared" si="0"/>
        <v>50</v>
      </c>
    </row>
  </sheetData>
  <mergeCells count="9">
    <mergeCell ref="B5:B6"/>
    <mergeCell ref="B7:B11"/>
    <mergeCell ref="B12:B14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6"/>
  <sheetViews>
    <sheetView topLeftCell="A17" zoomScaleNormal="100" workbookViewId="0">
      <selection activeCell="D23" sqref="D23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4" t="s">
        <v>136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137</v>
      </c>
      <c r="H2" s="12" t="s">
        <v>138</v>
      </c>
    </row>
    <row r="3" spans="1:9">
      <c r="A3" s="38" t="s">
        <v>112</v>
      </c>
      <c r="B3" s="6">
        <v>3620</v>
      </c>
      <c r="C3" s="6">
        <v>3917</v>
      </c>
      <c r="D3" s="6">
        <v>3770</v>
      </c>
      <c r="E3" s="6">
        <v>4193</v>
      </c>
      <c r="F3" s="6">
        <v>4514</v>
      </c>
      <c r="G3" s="6">
        <v>4003</v>
      </c>
      <c r="H3" s="6">
        <f>(+B3+C3+D3+E3+F3)/5</f>
        <v>4002.8</v>
      </c>
      <c r="I3" s="22"/>
    </row>
    <row r="4" spans="1:9">
      <c r="A4" s="39" t="s">
        <v>74</v>
      </c>
      <c r="B4" s="6">
        <v>5420</v>
      </c>
      <c r="C4" s="6">
        <v>5863</v>
      </c>
      <c r="D4" s="6">
        <v>5968</v>
      </c>
      <c r="E4" s="6">
        <v>10295</v>
      </c>
      <c r="F4" s="6">
        <v>10074</v>
      </c>
      <c r="G4" s="6">
        <v>7524</v>
      </c>
      <c r="H4" s="6">
        <f t="shared" ref="H4:H11" si="0">(+B4+C4+D4+E4+F4)/5</f>
        <v>7524</v>
      </c>
      <c r="I4" s="22"/>
    </row>
    <row r="5" spans="1:9">
      <c r="A5" s="38" t="s">
        <v>105</v>
      </c>
      <c r="B5" s="6">
        <v>1279</v>
      </c>
      <c r="C5" s="6">
        <v>1294</v>
      </c>
      <c r="D5" s="6">
        <v>1539</v>
      </c>
      <c r="E5" s="6">
        <v>2067</v>
      </c>
      <c r="F5" s="6">
        <v>2084</v>
      </c>
      <c r="G5" s="6">
        <v>1653</v>
      </c>
      <c r="H5" s="6">
        <f t="shared" si="0"/>
        <v>1652.6</v>
      </c>
      <c r="I5" s="22"/>
    </row>
    <row r="6" spans="1:9">
      <c r="A6" s="37" t="s">
        <v>108</v>
      </c>
      <c r="B6" s="6">
        <v>1348</v>
      </c>
      <c r="C6" s="6">
        <v>1300</v>
      </c>
      <c r="D6" s="6">
        <v>1497</v>
      </c>
      <c r="E6" s="6">
        <v>2088</v>
      </c>
      <c r="F6" s="6">
        <v>2232</v>
      </c>
      <c r="G6" s="6">
        <v>1693</v>
      </c>
      <c r="H6" s="6">
        <f t="shared" si="0"/>
        <v>1693</v>
      </c>
      <c r="I6" s="22"/>
    </row>
    <row r="7" spans="1:9">
      <c r="A7" s="37" t="s">
        <v>115</v>
      </c>
      <c r="B7" s="6">
        <v>2981</v>
      </c>
      <c r="C7" s="6">
        <v>2725</v>
      </c>
      <c r="D7" s="6">
        <v>2764</v>
      </c>
      <c r="E7" s="6">
        <v>4020</v>
      </c>
      <c r="F7" s="6">
        <v>4529</v>
      </c>
      <c r="G7" s="6">
        <v>3404</v>
      </c>
      <c r="H7" s="6">
        <f t="shared" si="0"/>
        <v>3403.8</v>
      </c>
      <c r="I7" s="22"/>
    </row>
    <row r="8" spans="1:9">
      <c r="A8" s="38" t="s">
        <v>70</v>
      </c>
      <c r="B8" s="6">
        <v>1407</v>
      </c>
      <c r="C8" s="6">
        <v>784</v>
      </c>
      <c r="D8" s="6">
        <v>964</v>
      </c>
      <c r="E8" s="6">
        <v>2334</v>
      </c>
      <c r="F8" s="6">
        <v>1631</v>
      </c>
      <c r="G8" s="6">
        <v>1424</v>
      </c>
      <c r="H8" s="6">
        <f t="shared" si="0"/>
        <v>1424</v>
      </c>
      <c r="I8" s="22"/>
    </row>
    <row r="9" spans="1:9">
      <c r="A9" s="39" t="s">
        <v>139</v>
      </c>
      <c r="B9" s="6">
        <v>10287</v>
      </c>
      <c r="C9" s="6">
        <v>10858</v>
      </c>
      <c r="D9" s="6">
        <v>12243</v>
      </c>
      <c r="E9" s="6">
        <v>13404</v>
      </c>
      <c r="F9" s="6">
        <v>15115</v>
      </c>
      <c r="G9" s="6">
        <v>12381</v>
      </c>
      <c r="H9" s="6">
        <f t="shared" si="0"/>
        <v>12381.4</v>
      </c>
      <c r="I9" s="22"/>
    </row>
    <row r="10" spans="1:9" ht="16.149999999999999" customHeight="1">
      <c r="A10" s="40" t="s">
        <v>140</v>
      </c>
      <c r="B10" s="6">
        <v>4384</v>
      </c>
      <c r="C10" s="6">
        <v>4667</v>
      </c>
      <c r="D10" s="6">
        <v>6470</v>
      </c>
      <c r="E10" s="6">
        <v>8027</v>
      </c>
      <c r="F10" s="6">
        <v>7835</v>
      </c>
      <c r="G10" s="6">
        <v>6277</v>
      </c>
      <c r="H10" s="6">
        <f t="shared" si="0"/>
        <v>6276.6</v>
      </c>
    </row>
    <row r="11" spans="1:9" ht="16.149999999999999" customHeight="1">
      <c r="A11" s="38" t="s">
        <v>104</v>
      </c>
      <c r="B11" s="6">
        <v>987</v>
      </c>
      <c r="C11" s="6">
        <v>1067</v>
      </c>
      <c r="D11" s="6">
        <v>1127</v>
      </c>
      <c r="E11" s="6">
        <v>1582</v>
      </c>
      <c r="F11" s="6">
        <v>2028</v>
      </c>
      <c r="G11" s="6">
        <v>1358</v>
      </c>
      <c r="H11" s="6">
        <f t="shared" si="0"/>
        <v>1358.2</v>
      </c>
    </row>
    <row r="12" spans="1:9" ht="16.149999999999999" customHeight="1">
      <c r="A12" s="44" t="s">
        <v>141</v>
      </c>
      <c r="B12" s="6">
        <v>5174</v>
      </c>
      <c r="C12" s="6">
        <v>5481</v>
      </c>
      <c r="D12" s="6">
        <v>7564</v>
      </c>
      <c r="E12" s="6">
        <v>8609</v>
      </c>
      <c r="F12" s="6">
        <v>9687</v>
      </c>
      <c r="G12" s="6">
        <v>7303</v>
      </c>
      <c r="H12" s="6">
        <f t="shared" ref="H12" si="1">(+B12+C12+D12+E12+F12)/5</f>
        <v>7303</v>
      </c>
    </row>
    <row r="13" spans="1:9" ht="16.149999999999999" customHeight="1">
      <c r="A13" s="8"/>
      <c r="B13" s="8"/>
      <c r="C13" s="8"/>
      <c r="D13" s="8"/>
      <c r="E13" s="8"/>
      <c r="F13" s="8"/>
      <c r="G13" s="8"/>
      <c r="H13" s="8"/>
    </row>
    <row r="14" spans="1:9">
      <c r="A14" s="8"/>
      <c r="B14" s="8"/>
      <c r="C14" s="8"/>
      <c r="D14" s="8"/>
      <c r="E14" s="8"/>
      <c r="F14" s="8"/>
      <c r="G14" s="8"/>
      <c r="H14" s="8"/>
    </row>
    <row r="15" spans="1:9">
      <c r="A15" s="15"/>
      <c r="B15" s="8"/>
      <c r="C15" s="8"/>
      <c r="D15" s="8"/>
      <c r="E15" s="8"/>
      <c r="F15" s="8"/>
      <c r="G15" s="8"/>
      <c r="H15" s="8"/>
    </row>
    <row r="16" spans="1:9" ht="14.45" thickBot="1">
      <c r="A16" s="8"/>
      <c r="B16" s="8"/>
      <c r="C16" s="8"/>
      <c r="D16" s="8"/>
      <c r="E16" s="8"/>
      <c r="F16" s="8"/>
      <c r="G16" s="8"/>
      <c r="H16" s="8"/>
    </row>
    <row r="17" spans="1:8">
      <c r="A17" s="19" t="s">
        <v>142</v>
      </c>
      <c r="B17" s="8"/>
      <c r="C17" s="8"/>
      <c r="D17" s="8"/>
      <c r="E17" s="8"/>
      <c r="F17" s="8"/>
      <c r="G17" s="8"/>
      <c r="H17" s="8"/>
    </row>
    <row r="18" spans="1:8">
      <c r="A18" s="20" t="s">
        <v>143</v>
      </c>
      <c r="B18" s="8"/>
      <c r="C18" s="8"/>
      <c r="D18" s="8"/>
      <c r="E18" s="8"/>
      <c r="F18" s="8"/>
      <c r="G18" s="8"/>
      <c r="H18" s="8"/>
    </row>
    <row r="19" spans="1:8">
      <c r="A19" s="17" t="s">
        <v>144</v>
      </c>
      <c r="C19" s="8"/>
      <c r="D19" s="8"/>
      <c r="E19" s="8"/>
      <c r="F19" s="8"/>
      <c r="G19" s="8"/>
      <c r="H19" s="8"/>
    </row>
    <row r="20" spans="1:8" ht="23.45" thickBot="1">
      <c r="A20" s="18" t="s">
        <v>145</v>
      </c>
      <c r="C20" s="8"/>
      <c r="D20" s="8"/>
      <c r="E20" s="8"/>
      <c r="F20" s="8"/>
      <c r="G20" s="8"/>
      <c r="H20" s="8"/>
    </row>
    <row r="21" spans="1:8">
      <c r="C21" s="8"/>
      <c r="D21" s="8"/>
      <c r="E21" s="8"/>
      <c r="F21" s="8"/>
      <c r="G21" s="8"/>
      <c r="H21" s="8"/>
    </row>
    <row r="22" spans="1:8">
      <c r="C22" s="8"/>
      <c r="D22" s="8"/>
      <c r="E22" s="8"/>
      <c r="F22" s="8"/>
      <c r="G22" s="8"/>
      <c r="H22" s="8"/>
    </row>
    <row r="23" spans="1:8">
      <c r="C23" s="8"/>
      <c r="D23" s="8"/>
      <c r="E23" s="8"/>
      <c r="F23" s="8"/>
      <c r="G23" s="8"/>
      <c r="H23" s="8"/>
    </row>
    <row r="26" spans="1:8">
      <c r="A26" s="12" t="s">
        <v>88</v>
      </c>
      <c r="B26" s="12" t="s">
        <v>137</v>
      </c>
    </row>
    <row r="27" spans="1:8">
      <c r="A27" s="23" t="s">
        <v>112</v>
      </c>
      <c r="B27" s="6">
        <v>1424</v>
      </c>
    </row>
    <row r="28" spans="1:8">
      <c r="A28" s="23" t="s">
        <v>146</v>
      </c>
      <c r="B28" s="6">
        <v>1653</v>
      </c>
    </row>
    <row r="29" spans="1:8">
      <c r="A29" s="23" t="s">
        <v>105</v>
      </c>
      <c r="B29" s="6">
        <v>1653</v>
      </c>
    </row>
    <row r="30" spans="1:8">
      <c r="A30" s="23" t="s">
        <v>108</v>
      </c>
      <c r="B30" s="6">
        <v>1693</v>
      </c>
    </row>
    <row r="31" spans="1:8">
      <c r="A31" s="23" t="s">
        <v>115</v>
      </c>
      <c r="B31" s="6">
        <v>3404</v>
      </c>
    </row>
    <row r="32" spans="1:8">
      <c r="A32" s="23" t="s">
        <v>70</v>
      </c>
      <c r="B32" s="6">
        <v>4003</v>
      </c>
    </row>
    <row r="33" spans="1:2">
      <c r="A33" s="23" t="s">
        <v>139</v>
      </c>
      <c r="B33" s="6">
        <v>12381</v>
      </c>
    </row>
    <row r="34" spans="1:2">
      <c r="A34" s="23" t="s">
        <v>103</v>
      </c>
      <c r="B34" s="6">
        <v>7524</v>
      </c>
    </row>
    <row r="35" spans="1:2">
      <c r="A35" s="23" t="s">
        <v>104</v>
      </c>
      <c r="B35" s="6">
        <v>6277</v>
      </c>
    </row>
    <row r="36" spans="1:2">
      <c r="A36" s="23" t="s">
        <v>101</v>
      </c>
      <c r="B36" s="6">
        <v>1358</v>
      </c>
    </row>
  </sheetData>
  <sortState xmlns:xlrd2="http://schemas.microsoft.com/office/spreadsheetml/2017/richdata2" ref="A33:B36">
    <sortCondition descending="1" ref="B33:B3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2"/>
  <sheetViews>
    <sheetView topLeftCell="A5" zoomScale="90" zoomScaleNormal="90" workbookViewId="0">
      <selection activeCell="J27" sqref="J27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136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137</v>
      </c>
    </row>
    <row r="3" spans="2:8">
      <c r="B3" s="38" t="s">
        <v>112</v>
      </c>
      <c r="C3" s="6">
        <v>3620</v>
      </c>
      <c r="D3" s="6">
        <v>3917</v>
      </c>
      <c r="E3" s="6">
        <v>3770</v>
      </c>
      <c r="F3" s="6">
        <v>4193</v>
      </c>
      <c r="G3" s="6">
        <v>4514</v>
      </c>
      <c r="H3" s="6">
        <v>4003</v>
      </c>
    </row>
    <row r="4" spans="2:8">
      <c r="B4" s="39" t="s">
        <v>109</v>
      </c>
      <c r="C4" s="6">
        <v>5420</v>
      </c>
      <c r="D4" s="6">
        <v>5863</v>
      </c>
      <c r="E4" s="6">
        <v>5968</v>
      </c>
      <c r="F4" s="6">
        <v>10295</v>
      </c>
      <c r="G4" s="6">
        <v>10074</v>
      </c>
      <c r="H4" s="6">
        <v>7524</v>
      </c>
    </row>
    <row r="5" spans="2:8">
      <c r="B5" s="38" t="s">
        <v>105</v>
      </c>
      <c r="C5" s="6">
        <v>1279</v>
      </c>
      <c r="D5" s="6">
        <v>1294</v>
      </c>
      <c r="E5" s="6">
        <v>1539</v>
      </c>
      <c r="F5" s="6">
        <v>2067</v>
      </c>
      <c r="G5" s="6">
        <v>2084</v>
      </c>
      <c r="H5" s="6">
        <v>1653</v>
      </c>
    </row>
    <row r="6" spans="2:8">
      <c r="B6" s="37" t="s">
        <v>108</v>
      </c>
      <c r="C6" s="6">
        <v>1348</v>
      </c>
      <c r="D6" s="6">
        <v>1300</v>
      </c>
      <c r="E6" s="6">
        <v>1497</v>
      </c>
      <c r="F6" s="6">
        <v>2088</v>
      </c>
      <c r="G6" s="6">
        <v>2232</v>
      </c>
      <c r="H6" s="6">
        <v>1693</v>
      </c>
    </row>
    <row r="7" spans="2:8">
      <c r="B7" s="37" t="s">
        <v>115</v>
      </c>
      <c r="C7" s="6">
        <v>2981</v>
      </c>
      <c r="D7" s="6">
        <v>2725</v>
      </c>
      <c r="E7" s="6">
        <v>2764</v>
      </c>
      <c r="F7" s="6">
        <v>4020</v>
      </c>
      <c r="G7" s="6">
        <v>4529</v>
      </c>
      <c r="H7" s="6">
        <v>3404</v>
      </c>
    </row>
    <row r="8" spans="2:8">
      <c r="B8" s="38" t="s">
        <v>70</v>
      </c>
      <c r="C8" s="6">
        <v>1407</v>
      </c>
      <c r="D8" s="6">
        <v>784</v>
      </c>
      <c r="E8" s="6">
        <v>964</v>
      </c>
      <c r="F8" s="6">
        <v>2334</v>
      </c>
      <c r="G8" s="6">
        <v>1631</v>
      </c>
      <c r="H8" s="6">
        <v>1424</v>
      </c>
    </row>
    <row r="9" spans="2:8">
      <c r="B9" s="39" t="s">
        <v>139</v>
      </c>
      <c r="C9" s="6">
        <v>10287</v>
      </c>
      <c r="D9" s="6">
        <v>10858</v>
      </c>
      <c r="E9" s="6">
        <v>12243</v>
      </c>
      <c r="F9" s="6">
        <v>13404</v>
      </c>
      <c r="G9" s="6">
        <v>15115</v>
      </c>
      <c r="H9" s="6">
        <v>12381</v>
      </c>
    </row>
    <row r="10" spans="2:8">
      <c r="B10" s="40" t="s">
        <v>140</v>
      </c>
      <c r="C10" s="6">
        <v>4384</v>
      </c>
      <c r="D10" s="6">
        <v>4667</v>
      </c>
      <c r="E10" s="6">
        <v>6470</v>
      </c>
      <c r="F10" s="6">
        <v>8027</v>
      </c>
      <c r="G10" s="6">
        <v>7835</v>
      </c>
      <c r="H10" s="6">
        <v>6277</v>
      </c>
    </row>
    <row r="11" spans="2:8">
      <c r="B11" s="38" t="s">
        <v>104</v>
      </c>
      <c r="C11" s="6">
        <v>987</v>
      </c>
      <c r="D11" s="6">
        <v>1067</v>
      </c>
      <c r="E11" s="6">
        <v>1127</v>
      </c>
      <c r="F11" s="6">
        <v>1582</v>
      </c>
      <c r="G11" s="6">
        <v>2028</v>
      </c>
      <c r="H11" s="6">
        <v>1358</v>
      </c>
    </row>
    <row r="12" spans="2:8">
      <c r="B12" s="44" t="s">
        <v>141</v>
      </c>
      <c r="C12" s="6">
        <v>5174</v>
      </c>
      <c r="D12" s="6">
        <v>5481</v>
      </c>
      <c r="E12" s="6">
        <v>7564</v>
      </c>
      <c r="F12" s="6">
        <v>8609</v>
      </c>
      <c r="G12" s="6">
        <v>9687</v>
      </c>
      <c r="H12" s="6">
        <v>7303</v>
      </c>
    </row>
    <row r="13" spans="2:8">
      <c r="B13" s="8"/>
      <c r="C13" s="8"/>
      <c r="D13" s="8"/>
      <c r="E13" s="9"/>
      <c r="H13" s="9"/>
    </row>
    <row r="14" spans="2:8">
      <c r="B14" s="8"/>
      <c r="C14" s="8"/>
      <c r="D14" s="8"/>
      <c r="E14" s="9"/>
      <c r="H14" s="9"/>
    </row>
    <row r="15" spans="2:8">
      <c r="B15" s="7"/>
      <c r="C15" s="7"/>
      <c r="D15" s="8"/>
      <c r="E15" s="8"/>
      <c r="F15" s="8"/>
      <c r="G15" s="8"/>
      <c r="H15" s="9"/>
    </row>
    <row r="16" spans="2:8">
      <c r="B16" s="7"/>
      <c r="C16" s="7"/>
      <c r="D16" s="8"/>
      <c r="E16" s="8"/>
      <c r="F16" s="8"/>
      <c r="G16" s="8"/>
      <c r="H16" s="9"/>
    </row>
    <row r="17" spans="2:8">
      <c r="B17" s="7"/>
      <c r="C17" s="7"/>
      <c r="D17" s="8"/>
      <c r="E17" s="8"/>
      <c r="F17" s="8"/>
      <c r="G17" s="8"/>
      <c r="H17" s="9"/>
    </row>
    <row r="18" spans="2:8">
      <c r="B18" s="5" t="s">
        <v>136</v>
      </c>
      <c r="C18" s="5">
        <v>2020</v>
      </c>
      <c r="D18" s="5">
        <v>2021</v>
      </c>
      <c r="E18" s="5">
        <v>2022</v>
      </c>
      <c r="F18" s="5">
        <v>2023</v>
      </c>
      <c r="G18" s="8"/>
      <c r="H18" s="9"/>
    </row>
    <row r="19" spans="2:8">
      <c r="B19" s="23" t="s">
        <v>112</v>
      </c>
      <c r="C19" s="16">
        <f>D3/C3*100-100</f>
        <v>8.2044198895027591</v>
      </c>
      <c r="D19" s="16">
        <f t="shared" ref="D19:F19" si="0">E3/D3*100-100</f>
        <v>-3.7528720959918331</v>
      </c>
      <c r="E19" s="16">
        <f t="shared" si="0"/>
        <v>11.220159151193627</v>
      </c>
      <c r="F19" s="16">
        <f t="shared" si="0"/>
        <v>7.6556165036966348</v>
      </c>
      <c r="G19" s="47" cm="1">
        <f t="array" ref="G19">+AVERAGE(ABS(C19:F19))</f>
        <v>7.7082669100962136</v>
      </c>
      <c r="H19" s="9"/>
    </row>
    <row r="20" spans="2:8">
      <c r="B20" s="23" t="s">
        <v>109</v>
      </c>
      <c r="C20" s="16">
        <f t="shared" ref="C20:F28" si="1">D4/C4*100-100</f>
        <v>8.1734317343173473</v>
      </c>
      <c r="D20" s="16">
        <f t="shared" si="1"/>
        <v>1.7908920347944814</v>
      </c>
      <c r="E20" s="16">
        <f t="shared" si="1"/>
        <v>72.503351206434331</v>
      </c>
      <c r="F20" s="16">
        <f t="shared" si="1"/>
        <v>-2.1466731423020917</v>
      </c>
      <c r="G20" s="46" cm="1">
        <f t="array" ref="G20">+AVERAGE(ABS(C20:F20))</f>
        <v>21.153587029462063</v>
      </c>
      <c r="H20" s="9"/>
    </row>
    <row r="21" spans="2:8">
      <c r="B21" s="23" t="s">
        <v>105</v>
      </c>
      <c r="C21" s="16">
        <f t="shared" si="1"/>
        <v>1.1727912431587271</v>
      </c>
      <c r="D21" s="16">
        <f t="shared" si="1"/>
        <v>18.933539412673881</v>
      </c>
      <c r="E21" s="16">
        <f t="shared" si="1"/>
        <v>34.307992202729054</v>
      </c>
      <c r="F21" s="16">
        <f t="shared" si="1"/>
        <v>0.82244799225932752</v>
      </c>
      <c r="G21" s="47" cm="1">
        <f t="array" ref="G21">+AVERAGE(ABS(C21:F21))</f>
        <v>13.809192712705247</v>
      </c>
      <c r="H21" s="9"/>
    </row>
    <row r="22" spans="2:8">
      <c r="B22" s="23" t="s">
        <v>108</v>
      </c>
      <c r="C22" s="16">
        <f t="shared" si="1"/>
        <v>-3.560830860534125</v>
      </c>
      <c r="D22" s="16">
        <f t="shared" si="1"/>
        <v>15.15384615384616</v>
      </c>
      <c r="E22" s="16">
        <f t="shared" si="1"/>
        <v>39.478957915831671</v>
      </c>
      <c r="F22" s="16">
        <f t="shared" si="1"/>
        <v>6.8965517241379217</v>
      </c>
      <c r="G22" s="45" cm="1">
        <f t="array" ref="G22">+AVERAGE(ABS(C22:F22))</f>
        <v>16.27254666358747</v>
      </c>
      <c r="H22" s="9"/>
    </row>
    <row r="23" spans="2:8">
      <c r="B23" s="23" t="s">
        <v>115</v>
      </c>
      <c r="C23" s="16">
        <f t="shared" si="1"/>
        <v>-8.5877222408587812</v>
      </c>
      <c r="D23" s="16">
        <f t="shared" si="1"/>
        <v>1.431192660550451</v>
      </c>
      <c r="E23" s="16">
        <f t="shared" si="1"/>
        <v>45.441389290882768</v>
      </c>
      <c r="F23" s="16">
        <f t="shared" si="1"/>
        <v>12.661691542288551</v>
      </c>
      <c r="G23" s="45" cm="1">
        <f t="array" ref="G23">+AVERAGE(ABS(C23:F23))</f>
        <v>17.030498933645138</v>
      </c>
      <c r="H23" s="9"/>
    </row>
    <row r="24" spans="2:8">
      <c r="B24" s="23" t="s">
        <v>70</v>
      </c>
      <c r="C24" s="16">
        <f t="shared" si="1"/>
        <v>-44.278606965174127</v>
      </c>
      <c r="D24" s="16">
        <f t="shared" si="1"/>
        <v>22.959183673469383</v>
      </c>
      <c r="E24" s="16">
        <f t="shared" si="1"/>
        <v>142.11618257261409</v>
      </c>
      <c r="F24" s="16">
        <f t="shared" si="1"/>
        <v>-30.119965724078838</v>
      </c>
      <c r="G24" s="46" cm="1">
        <f t="array" ref="G24">+AVERAGE(ABS(C24:F24))</f>
        <v>59.868484733834109</v>
      </c>
    </row>
    <row r="25" spans="2:8" ht="15" customHeight="1">
      <c r="B25" s="23" t="s">
        <v>139</v>
      </c>
      <c r="C25" s="16">
        <f t="shared" si="1"/>
        <v>5.5506950520073843</v>
      </c>
      <c r="D25" s="16">
        <f t="shared" si="1"/>
        <v>12.755571928531964</v>
      </c>
      <c r="E25" s="16">
        <f t="shared" si="1"/>
        <v>9.4829698603283532</v>
      </c>
      <c r="F25" s="16">
        <f t="shared" si="1"/>
        <v>12.764846314532988</v>
      </c>
      <c r="G25" s="47" cm="1">
        <f t="array" ref="G25">+AVERAGE(ABS(C25:F25))</f>
        <v>10.138520788850172</v>
      </c>
    </row>
    <row r="26" spans="2:8">
      <c r="B26" s="23" t="s">
        <v>103</v>
      </c>
      <c r="C26" s="16">
        <f t="shared" si="1"/>
        <v>6.4552919708029179</v>
      </c>
      <c r="D26" s="16">
        <f t="shared" si="1"/>
        <v>38.632954788943636</v>
      </c>
      <c r="E26" s="16">
        <f t="shared" si="1"/>
        <v>24.064914992272037</v>
      </c>
      <c r="F26" s="16">
        <f t="shared" si="1"/>
        <v>-2.3919272455462703</v>
      </c>
      <c r="G26" s="45" cm="1">
        <f t="array" ref="G26">+AVERAGE(ABS(C26:F26))</f>
        <v>17.886272249391215</v>
      </c>
    </row>
    <row r="27" spans="2:8">
      <c r="B27" s="23" t="s">
        <v>104</v>
      </c>
      <c r="C27" s="16">
        <f t="shared" si="1"/>
        <v>8.1053698074974818</v>
      </c>
      <c r="D27" s="16">
        <f t="shared" si="1"/>
        <v>5.6232427366448121</v>
      </c>
      <c r="E27" s="16">
        <f t="shared" si="1"/>
        <v>40.372670807453403</v>
      </c>
      <c r="F27" s="16">
        <f t="shared" si="1"/>
        <v>28.192161820480408</v>
      </c>
      <c r="G27" s="46" cm="1">
        <f t="array" ref="G27">+AVERAGE(ABS(C27:F27))</f>
        <v>20.573361293019026</v>
      </c>
    </row>
    <row r="28" spans="2:8">
      <c r="B28" s="23" t="s">
        <v>101</v>
      </c>
      <c r="C28" s="16">
        <f t="shared" si="1"/>
        <v>5.9335137224584571</v>
      </c>
      <c r="D28" s="16">
        <f t="shared" si="1"/>
        <v>38.004013866082829</v>
      </c>
      <c r="E28" s="16">
        <f t="shared" si="1"/>
        <v>13.815441565309357</v>
      </c>
      <c r="F28" s="16">
        <f t="shared" si="1"/>
        <v>12.521779533046811</v>
      </c>
      <c r="G28" s="45" cm="1">
        <f t="array" ref="G28">+AVERAGE(ABS(C28:F28))</f>
        <v>17.568687171724363</v>
      </c>
    </row>
    <row r="32" spans="2:8" ht="14.25" customHeight="1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2025-09-19T20:09:15+00:00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244FACD3-45FF-49E6-BF9C-FB603C7BC3B9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2025-09-23T14:59:18Z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