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1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mnum\OneDrive\Escritorio\ANT 2025\3. MUNICIPIOS 2025\1. MERCADOS\1. ESCRITURA-DTS\3. JULIO\4. LA PAZ-CESAR\"/>
    </mc:Choice>
  </mc:AlternateContent>
  <xr:revisionPtr revIDLastSave="1" documentId="13_ncr:1_{424734E7-181D-4A0E-99AE-61759BCDEA00}" xr6:coauthVersionLast="47" xr6:coauthVersionMax="47" xr10:uidLastSave="{8085CFE8-3274-41C9-9AF7-7563C6D84B57}"/>
  <bookViews>
    <workbookView xWindow="-120" yWindow="-120" windowWidth="20730" windowHeight="11040" firstSheet="4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2" hidden="1">'4.2.4. AGENTES COMERCIALES 1'!#REF!</definedName>
    <definedName name="_xlnm._FilterDatabase" localSheetId="3" hidden="1">'4.2.5. AGENTES COMERCIALES 2'!$B$4:$G$17</definedName>
    <definedName name="_xlnm._FilterDatabase" localSheetId="5" hidden="1">'4.3.2. PRECIOS PAGAD PRODUCTOR'!$B$2:$G$5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9" l="1"/>
  <c r="H9" i="15"/>
  <c r="C23" i="9"/>
  <c r="D23" i="9"/>
  <c r="E23" i="9"/>
  <c r="F23" i="9"/>
  <c r="C24" i="9"/>
  <c r="D24" i="9"/>
  <c r="E24" i="9"/>
  <c r="F24" i="9"/>
  <c r="C25" i="9"/>
  <c r="D25" i="9"/>
  <c r="E25" i="9"/>
  <c r="F25" i="9"/>
  <c r="C26" i="9"/>
  <c r="D26" i="9"/>
  <c r="E26" i="9"/>
  <c r="F26" i="9"/>
  <c r="C27" i="9"/>
  <c r="D27" i="9"/>
  <c r="E27" i="9"/>
  <c r="F27" i="9"/>
  <c r="C28" i="9"/>
  <c r="D28" i="9"/>
  <c r="E28" i="9"/>
  <c r="F28" i="9"/>
  <c r="C29" i="9"/>
  <c r="D29" i="9"/>
  <c r="E29" i="9"/>
  <c r="F29" i="9"/>
  <c r="C22" i="9"/>
  <c r="E22" i="9"/>
  <c r="F22" i="9"/>
  <c r="D21" i="9"/>
  <c r="E21" i="9"/>
  <c r="F21" i="9"/>
  <c r="C21" i="9"/>
  <c r="H13" i="9"/>
  <c r="H12" i="9"/>
  <c r="H11" i="9"/>
  <c r="H10" i="9"/>
  <c r="H9" i="9"/>
  <c r="H8" i="9"/>
  <c r="H7" i="9"/>
  <c r="H6" i="9"/>
  <c r="H5" i="9"/>
  <c r="H4" i="9"/>
  <c r="H3" i="9"/>
  <c r="H5" i="8"/>
  <c r="H4" i="8"/>
  <c r="H8" i="8"/>
  <c r="H6" i="8"/>
  <c r="H7" i="8"/>
  <c r="H3" i="8"/>
  <c r="G8" i="8"/>
  <c r="G4" i="8"/>
  <c r="G5" i="8"/>
  <c r="G6" i="8"/>
  <c r="G7" i="8"/>
  <c r="G3" i="8"/>
  <c r="M13" i="7"/>
  <c r="M14" i="7"/>
  <c r="M15" i="7"/>
  <c r="M12" i="7"/>
  <c r="M9" i="7"/>
  <c r="M10" i="7"/>
  <c r="M11" i="7"/>
  <c r="M7" i="7"/>
  <c r="M8" i="7"/>
  <c r="J15" i="6"/>
  <c r="J14" i="6"/>
  <c r="J13" i="6"/>
  <c r="J12" i="6"/>
  <c r="J11" i="6"/>
  <c r="G28" i="9" l="1" a="1"/>
  <c r="G28" i="9" s="1"/>
  <c r="G29" i="9" a="1"/>
  <c r="G29" i="9" s="1"/>
  <c r="H13" i="8"/>
  <c r="H12" i="8"/>
  <c r="H11" i="8"/>
  <c r="G23" i="9" l="1" a="1"/>
  <c r="G23" i="9" s="1"/>
  <c r="G25" i="9" a="1"/>
  <c r="G25" i="9" s="1"/>
  <c r="G27" i="9" a="1"/>
  <c r="G27" i="9" s="1"/>
  <c r="G24" i="9" a="1"/>
  <c r="G24" i="9" s="1"/>
  <c r="G21" i="9" a="1"/>
  <c r="G21" i="9" s="1"/>
  <c r="G22" i="9" a="1"/>
  <c r="G22" i="9" s="1"/>
  <c r="H10" i="8"/>
  <c r="H9" i="8"/>
  <c r="G10" i="8"/>
  <c r="G9" i="8"/>
  <c r="G11" i="8"/>
  <c r="G12" i="8"/>
  <c r="G13" i="8"/>
  <c r="M6" i="7"/>
  <c r="M5" i="7"/>
  <c r="J10" i="6" l="1"/>
  <c r="J7" i="6"/>
  <c r="J5" i="6"/>
  <c r="J6" i="6"/>
  <c r="J8" i="6"/>
  <c r="J9" i="6"/>
  <c r="G26" i="9" l="1" a="1"/>
  <c r="G26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<sst xmlns="http://schemas.openxmlformats.org/spreadsheetml/2006/main" count="374" uniqueCount="136">
  <si>
    <r>
      <t xml:space="preserve">Tabla 1. </t>
    </r>
    <r>
      <rPr>
        <sz val="10"/>
        <color rgb="FF000000"/>
        <rFont val="Arial"/>
        <family val="2"/>
      </rPr>
      <t>Organizaciones de la Agricultura Familiar (OAF) participantes de los encuentros territoriales en el municipio de La Paz</t>
    </r>
  </si>
  <si>
    <t>Nombre y sigla asociación</t>
  </si>
  <si>
    <t>Principales productos comercializados</t>
  </si>
  <si>
    <t>No. de familias asociadas</t>
  </si>
  <si>
    <t>Servicios que presta la OAF</t>
  </si>
  <si>
    <t>Asociación de productores y comercializadores de cacao CACAORIENTE</t>
  </si>
  <si>
    <t>Cacao</t>
  </si>
  <si>
    <t>Asistencia técnica, Capacitación o formación, Comercialización colectiva</t>
  </si>
  <si>
    <t>Asociación de mujeres caficultoras y agropecuarias del Cesar ASOMUCAR</t>
  </si>
  <si>
    <t>Café</t>
  </si>
  <si>
    <t>Asociación de pequeños y medianos ganaderos de la paz ASOPEMEGAPAZ</t>
  </si>
  <si>
    <t>Cerdo en pie, Leche, Res en pie</t>
  </si>
  <si>
    <t>Consecución de proyectos</t>
  </si>
  <si>
    <t>Asociación de mujeres emprendedoras rurales de Sardinata MERDS</t>
  </si>
  <si>
    <t>Pollo en pie</t>
  </si>
  <si>
    <t>Comercialización colectiva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</si>
  <si>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La Paz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</si>
  <si>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</si>
  <si>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</si>
  <si>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</si>
  <si>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</si>
  <si>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</si>
  <si>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</si>
  <si>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</si>
  <si>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Bulto de 50 kilogramos</t>
  </si>
  <si>
    <t>Agroindustria 100%</t>
  </si>
  <si>
    <t>Si</t>
  </si>
  <si>
    <t>Contado</t>
  </si>
  <si>
    <t>Valledupar 100%</t>
  </si>
  <si>
    <t>Asociación de pequeños y medianos ganaderos de la paz  ASOPEMEGAPAZ</t>
  </si>
  <si>
    <t>Cerdo en pie</t>
  </si>
  <si>
    <t>Kilogramo en pie</t>
  </si>
  <si>
    <t>Intermediario 100%</t>
  </si>
  <si>
    <t>No</t>
  </si>
  <si>
    <t>Finca 100%</t>
  </si>
  <si>
    <t>Res en pie</t>
  </si>
  <si>
    <t>Leche</t>
  </si>
  <si>
    <t>Litro</t>
  </si>
  <si>
    <t>Asociación de mujeres emprendedoras rurales de sardinata MERDS</t>
  </si>
  <si>
    <t>Cabecera municipal La Paz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</si>
  <si>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</si>
  <si>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La Paz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</si>
  <si>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</si>
  <si>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</si>
  <si>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</si>
  <si>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</si>
  <si>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</si>
  <si>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Delíin Alvarez</t>
  </si>
  <si>
    <t>Minoristas</t>
  </si>
  <si>
    <t>Aguacate</t>
  </si>
  <si>
    <t>Plaza de mercado de La Paz</t>
  </si>
  <si>
    <t>Cabecera municipal La Paz</t>
  </si>
  <si>
    <t>Provisiones y verduras el paisa</t>
  </si>
  <si>
    <t>Supermercado</t>
  </si>
  <si>
    <t>Ahuyama, Maíz tradicional, Yuca</t>
  </si>
  <si>
    <t>Asociaciación de productores y comercializadores de cacao</t>
  </si>
  <si>
    <t>Asociación</t>
  </si>
  <si>
    <t xml:space="preserve">Corregimiento San José de Oriente </t>
  </si>
  <si>
    <t>Asociaciación de mujeres caficultoras y agricultoras del Cesar</t>
  </si>
  <si>
    <t>Tienda el gangazo paisa</t>
  </si>
  <si>
    <t>Fríjol cabeza negra</t>
  </si>
  <si>
    <t>Venta de carne de cerdo Don Ramiro</t>
  </si>
  <si>
    <t xml:space="preserve">Quesera José Zequeira </t>
  </si>
  <si>
    <t xml:space="preserve">Leche </t>
  </si>
  <si>
    <t xml:space="preserve">Barrio San Francisco </t>
  </si>
  <si>
    <t>Punto campollo</t>
  </si>
  <si>
    <t>Cabecera municipal La Paz, Valledupar</t>
  </si>
  <si>
    <t>Fama Miguel Martinez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</si>
  <si>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La Paz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</si>
  <si>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</si>
  <si>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</si>
  <si>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</si>
  <si>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</si>
  <si>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</si>
  <si>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</si>
  <si>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Canastilla de 20 kilogramos</t>
  </si>
  <si>
    <t>Diaria</t>
  </si>
  <si>
    <t>Finca</t>
  </si>
  <si>
    <t>Ahuyama</t>
  </si>
  <si>
    <t>Semanal</t>
  </si>
  <si>
    <t>Punto de venta</t>
  </si>
  <si>
    <t>Maíz tradicional</t>
  </si>
  <si>
    <t>Yuca</t>
  </si>
  <si>
    <t>Bulto de 30 kilogramos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</si>
  <si>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</si>
  <si>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</si>
  <si>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</si>
  <si>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</si>
  <si>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</si>
  <si>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</si>
  <si>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</si>
  <si>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</si>
  <si>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</si>
  <si>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</si>
  <si>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</si>
  <si>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</si>
  <si>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10Qf2s1-30 (Guaymaral)</t>
  </si>
  <si>
    <t>Bulto de 60 Kilogramos</t>
  </si>
  <si>
    <t>Intermediario</t>
  </si>
  <si>
    <t xml:space="preserve">Café </t>
  </si>
  <si>
    <t>Bulto de 16 Kilogramos</t>
  </si>
  <si>
    <t>Agroindustria</t>
  </si>
  <si>
    <t>06Wa2s1-55 (Minguillo)</t>
  </si>
  <si>
    <t>Bulto de 50 Kilogramos</t>
  </si>
  <si>
    <t>Intermediario, Minorista</t>
  </si>
  <si>
    <t>11Vf3s2-23                  (Laguna de los Indios)</t>
  </si>
  <si>
    <t>Lata de 15 kilogramos</t>
  </si>
  <si>
    <t>Agroindustria, Intermediario</t>
  </si>
  <si>
    <t>Cabecera municipal La Paz 15%, Centro poblado 50%, Valledupar 35%</t>
  </si>
  <si>
    <t>03Wa-73 (Minguillo)</t>
  </si>
  <si>
    <t>Cabecera municipal La Paz 50%, Centro poblado Minguillo 50%</t>
  </si>
  <si>
    <t>04Wa-67 (Laguna de los Indios, Minguillo</t>
  </si>
  <si>
    <t>Cabecera municipal La Paz 75%, Valledupar 25%</t>
  </si>
  <si>
    <t>Ganadería doble propósito (leche)</t>
  </si>
  <si>
    <t>Ganadería doble propósito (res en pie)</t>
  </si>
  <si>
    <t>06Wai-55 (Minguillo)</t>
  </si>
  <si>
    <t>Avicultura de engorde (pollo en pie)</t>
  </si>
  <si>
    <t>03Was1-73 (Laguna de los Indios)</t>
  </si>
  <si>
    <t>Porcicultura de ceba (cerdo en pie)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</si>
  <si>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</si>
  <si>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 ($/kg)</t>
  </si>
  <si>
    <t>Precio máximo ($/kg)</t>
  </si>
  <si>
    <t>Precio actual($/kg)</t>
  </si>
  <si>
    <t>Variación</t>
  </si>
  <si>
    <t>11Vf3s2-23                                                   (Laguna de los Indios)</t>
  </si>
  <si>
    <t xml:space="preserve">Línea productiva </t>
  </si>
  <si>
    <t>Promedio</t>
  </si>
  <si>
    <t>Verificar</t>
  </si>
  <si>
    <t>Ganaderia doble propósito (leche)</t>
  </si>
  <si>
    <t>Avicultura de engorde (pollo)</t>
  </si>
  <si>
    <t>Ganaderia doble propósito (res)</t>
  </si>
  <si>
    <t>Porcicultura de ceba (cerdo)</t>
  </si>
  <si>
    <t>Precio a escala municipal</t>
  </si>
  <si>
    <t>Precio a escala departamental</t>
  </si>
  <si>
    <t>Precios a escala nacional</t>
  </si>
  <si>
    <t>Precios gremios (FEDECACAO, FEDECAFE,FENAVI, FEDEGAN, PORKCOLOMBIA)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</si>
</sst>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* #,##0.0_-;\-* #,##0.0_-;_-* &quot;-&quot;??_-;_-@_-"/>
  </numFmts>
  <fonts count="2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0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7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6" borderId="1" xfId="0" applyFont="1" applyFill="1" applyBorder="1" applyAlignment="1">
      <alignment horizontal="center" vertical="center" wrapText="1"/>
    </xf>
    <xf numFmtId="165" fontId="10" fillId="0" borderId="0" xfId="1" applyNumberFormat="1" applyFont="1" applyBorder="1"/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1" fillId="9" borderId="4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0" fontId="12" fillId="10" borderId="1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165" fontId="17" fillId="0" borderId="1" xfId="1" applyNumberFormat="1" applyFont="1" applyBorder="1" applyAlignment="1">
      <alignment horizontal="center" vertical="center"/>
    </xf>
    <xf numFmtId="0" fontId="17" fillId="8" borderId="1" xfId="0" applyFont="1" applyFill="1" applyBorder="1" applyAlignment="1">
      <alignment horizontal="center" vertical="top" wrapText="1"/>
    </xf>
    <xf numFmtId="165" fontId="14" fillId="0" borderId="1" xfId="1" applyNumberFormat="1" applyFont="1" applyBorder="1" applyAlignment="1"/>
    <xf numFmtId="168" fontId="4" fillId="0" borderId="1" xfId="0" applyNumberFormat="1" applyFont="1" applyBorder="1" applyAlignment="1">
      <alignment horizontal="center" vertical="center"/>
    </xf>
    <xf numFmtId="165" fontId="4" fillId="0" borderId="1" xfId="1" applyNumberFormat="1" applyFont="1" applyFill="1" applyBorder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9" fontId="8" fillId="4" borderId="1" xfId="0" applyNumberFormat="1" applyFont="1" applyFill="1" applyBorder="1" applyAlignment="1">
      <alignment horizontal="center" vertical="center" wrapText="1"/>
    </xf>
    <xf numFmtId="165" fontId="8" fillId="4" borderId="1" xfId="1" applyNumberFormat="1" applyFont="1" applyFill="1" applyBorder="1" applyAlignment="1">
      <alignment horizontal="center" vertical="center" wrapText="1"/>
    </xf>
    <xf numFmtId="169" fontId="4" fillId="5" borderId="10" xfId="0" applyNumberFormat="1" applyFont="1" applyFill="1" applyBorder="1" applyAlignment="1">
      <alignment horizontal="center" vertical="center"/>
    </xf>
    <xf numFmtId="169" fontId="4" fillId="5" borderId="3" xfId="0" applyNumberFormat="1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wrapText="1"/>
      <protection locked="0"/>
    </xf>
    <xf numFmtId="1" fontId="3" fillId="4" borderId="1" xfId="0" applyNumberFormat="1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/>
    </xf>
    <xf numFmtId="165" fontId="17" fillId="0" borderId="1" xfId="1" applyNumberFormat="1" applyFont="1" applyBorder="1" applyAlignment="1"/>
    <xf numFmtId="165" fontId="17" fillId="0" borderId="1" xfId="1" applyNumberFormat="1" applyFont="1" applyBorder="1" applyAlignment="1">
      <alignment vertical="center"/>
    </xf>
    <xf numFmtId="165" fontId="4" fillId="0" borderId="1" xfId="1" applyNumberFormat="1" applyFont="1" applyBorder="1" applyAlignment="1">
      <alignment vertical="center"/>
    </xf>
    <xf numFmtId="1" fontId="0" fillId="0" borderId="0" xfId="0" applyNumberFormat="1"/>
    <xf numFmtId="0" fontId="8" fillId="0" borderId="1" xfId="0" applyFont="1" applyBorder="1" applyAlignment="1" applyProtection="1">
      <alignment horizontal="center" vertical="center"/>
      <protection locked="0"/>
    </xf>
    <xf numFmtId="0" fontId="1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/>
    </xf>
    <xf numFmtId="16" fontId="0" fillId="0" borderId="0" xfId="0" applyNumberFormat="1"/>
    <xf numFmtId="0" fontId="8" fillId="5" borderId="1" xfId="0" applyFont="1" applyFill="1" applyBorder="1" applyAlignment="1">
      <alignment horizontal="center" vertical="center"/>
    </xf>
    <xf numFmtId="0" fontId="8" fillId="11" borderId="1" xfId="0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1" fontId="3" fillId="11" borderId="1" xfId="0" applyNumberFormat="1" applyFont="1" applyFill="1" applyBorder="1" applyAlignment="1">
      <alignment horizontal="center" vertical="center"/>
    </xf>
    <xf numFmtId="169" fontId="4" fillId="0" borderId="10" xfId="0" applyNumberFormat="1" applyFont="1" applyBorder="1" applyAlignment="1">
      <alignment horizontal="center" vertical="center"/>
    </xf>
    <xf numFmtId="169" fontId="4" fillId="13" borderId="3" xfId="0" applyNumberFormat="1" applyFont="1" applyFill="1" applyBorder="1" applyAlignment="1">
      <alignment horizontal="center" vertical="center"/>
    </xf>
    <xf numFmtId="169" fontId="4" fillId="13" borderId="10" xfId="0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/>
      <protection locked="0"/>
    </xf>
    <xf numFmtId="0" fontId="2" fillId="10" borderId="1" xfId="0" applyFont="1" applyFill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8" fillId="12" borderId="1" xfId="0" applyFont="1" applyFill="1" applyBorder="1" applyAlignment="1">
      <alignment horizontal="center" vertical="center" wrapText="1"/>
    </xf>
  </cellXfs>
  <cellStyles count="10">
    <cellStyle name="Moneda" xfId="1" builtinId="4"/>
    <cellStyle name="Moneda 2" xfId="6" xr:uid="{00000000-0005-0000-0000-000001000000}"/>
    <cellStyle name="Moneda 2 2" xfId="7" xr:uid="{00000000-0005-0000-0000-000002000000}"/>
    <cellStyle name="Moneda 2 3" xfId="9" xr:uid="{2B774ADA-9EF1-4E48-912F-71AF5F5A9F4C}"/>
    <cellStyle name="Moneda 3" xfId="8" xr:uid="{3C25F54D-7224-4E25-9F10-E16208A9DD8B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7000000}"/>
    <cellStyle name="Porcentaje 2 2 2" xfId="4" xr:uid="{00000000-0005-0000-0000-000008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SIPSA'!$B$20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'4.3.3. PRECIOS PROMEDIO SIPSA'!$A$21:$A$31</c:f>
              <c:strCache>
                <c:ptCount val="11"/>
                <c:pt idx="0">
                  <c:v>Ahuyama</c:v>
                </c:pt>
                <c:pt idx="1">
                  <c:v>Yuca</c:v>
                </c:pt>
                <c:pt idx="2">
                  <c:v>Maíz tradicional</c:v>
                </c:pt>
                <c:pt idx="3">
                  <c:v>Fríjol cabeza negra</c:v>
                </c:pt>
                <c:pt idx="4">
                  <c:v>Aguacate</c:v>
                </c:pt>
                <c:pt idx="5">
                  <c:v>Cacao</c:v>
                </c:pt>
                <c:pt idx="6">
                  <c:v>Café </c:v>
                </c:pt>
                <c:pt idx="7">
                  <c:v>Avicultura de engorde (pollo)</c:v>
                </c:pt>
                <c:pt idx="8">
                  <c:v>Porcicultura de ceba (cerdo)</c:v>
                </c:pt>
                <c:pt idx="9">
                  <c:v>Ganaderia doble propósito (res)</c:v>
                </c:pt>
                <c:pt idx="10">
                  <c:v>Ganaderia doble propósito (leche)</c:v>
                </c:pt>
              </c:strCache>
            </c:strRef>
          </c:cat>
          <c:val>
            <c:numRef>
              <c:f>'4.3.3. PRECIOS PROMEDIO SIPSA'!$B$21:$B$31</c:f>
              <c:numCache>
                <c:formatCode>_-"$"\ * #,##0_-;\-"$"\ * #,##0_-;_-"$"\ * "-"??_-;_-@_-</c:formatCode>
                <c:ptCount val="11"/>
                <c:pt idx="0">
                  <c:v>988.04727710866939</c:v>
                </c:pt>
                <c:pt idx="1">
                  <c:v>1160.5273049645389</c:v>
                </c:pt>
                <c:pt idx="2">
                  <c:v>1697.3333333333335</c:v>
                </c:pt>
                <c:pt idx="3">
                  <c:v>5347.8541666666661</c:v>
                </c:pt>
                <c:pt idx="4">
                  <c:v>5952.4612974246484</c:v>
                </c:pt>
                <c:pt idx="5">
                  <c:v>8648.6</c:v>
                </c:pt>
                <c:pt idx="6">
                  <c:v>11410</c:v>
                </c:pt>
                <c:pt idx="7">
                  <c:v>8464</c:v>
                </c:pt>
                <c:pt idx="8">
                  <c:v>7303</c:v>
                </c:pt>
                <c:pt idx="9">
                  <c:v>6277</c:v>
                </c:pt>
                <c:pt idx="10">
                  <c:v>1394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7-4481-920C-C0BE3B400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11172400"/>
        <c:axId val="1611172816"/>
      </c:barChart>
      <c:catAx>
        <c:axId val="1611172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baseline="0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productiva</a:t>
                </a:r>
                <a:endParaRPr lang="es-CO">
                  <a:solidFill>
                    <a:schemeClr val="tx1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816"/>
        <c:crosses val="autoZero"/>
        <c:auto val="1"/>
        <c:lblAlgn val="ctr"/>
        <c:lblOffset val="100"/>
        <c:noMultiLvlLbl val="0"/>
      </c:catAx>
      <c:valAx>
        <c:axId val="1611172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$/kg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1117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105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Variación</a:t>
            </a:r>
            <a:r>
              <a:rPr lang="es-CO" sz="1050" baseline="0">
                <a:solidFill>
                  <a:schemeClr val="tx1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anual precios mayoristas líneas productivas del municipio de La Paz</a:t>
            </a:r>
            <a:endParaRPr lang="es-CO" sz="105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MAYOR'!$B$21</c:f>
              <c:strCache>
                <c:ptCount val="1"/>
                <c:pt idx="0">
                  <c:v>Aguacate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11.213828986716166</c:v>
                </c:pt>
                <c:pt idx="1">
                  <c:v>8.622550250505185</c:v>
                </c:pt>
                <c:pt idx="2">
                  <c:v>23.342061846307544</c:v>
                </c:pt>
                <c:pt idx="3">
                  <c:v>15.452015256159157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CE-472D-85B3-FBBE670BC403}"/>
            </c:ext>
          </c:extLst>
        </c:ser>
        <c:ser>
          <c:idx val="1"/>
          <c:order val="1"/>
          <c:tx>
            <c:strRef>
              <c:f>'4.3.4. VARIACION $ PLAZAS MAYOR'!$B$22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-26.950878922293413</c:v>
                </c:pt>
                <c:pt idx="1">
                  <c:v>-1.2369279208366351</c:v>
                </c:pt>
                <c:pt idx="2">
                  <c:v>163.53182283957648</c:v>
                </c:pt>
                <c:pt idx="3">
                  <c:v>-28.127372773384835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CE-472D-85B3-FBBE670BC403}"/>
            </c:ext>
          </c:extLst>
        </c:ser>
        <c:ser>
          <c:idx val="2"/>
          <c:order val="2"/>
          <c:tx>
            <c:strRef>
              <c:f>'4.3.4. VARIACION $ PLAZAS MAYOR'!$B$23</c:f>
              <c:strCache>
                <c:ptCount val="1"/>
                <c:pt idx="0">
                  <c:v>Ganaderia doble propósito (leche)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6.1386138613861476</c:v>
                </c:pt>
                <c:pt idx="1">
                  <c:v>4.4776119402985017</c:v>
                </c:pt>
                <c:pt idx="2">
                  <c:v>37.678571428571416</c:v>
                </c:pt>
                <c:pt idx="3">
                  <c:v>44.228274967574578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CE-472D-85B3-FBBE670BC403}"/>
            </c:ext>
          </c:extLst>
        </c:ser>
        <c:ser>
          <c:idx val="3"/>
          <c:order val="3"/>
          <c:tx>
            <c:strRef>
              <c:f>'4.3.4. VARIACION $ PLAZAS MAYOR'!$B$24</c:f>
              <c:strCache>
                <c:ptCount val="1"/>
                <c:pt idx="0">
                  <c:v>Ahuyama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-1.4281311399491159</c:v>
                </c:pt>
                <c:pt idx="1">
                  <c:v>34.896481807384504</c:v>
                </c:pt>
                <c:pt idx="2">
                  <c:v>18.14229218394874</c:v>
                </c:pt>
                <c:pt idx="3">
                  <c:v>4.7660981580970798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CE-472D-85B3-FBBE670BC403}"/>
            </c:ext>
          </c:extLst>
        </c:ser>
        <c:ser>
          <c:idx val="4"/>
          <c:order val="4"/>
          <c:tx>
            <c:strRef>
              <c:f>'4.3.4. VARIACION $ PLAZAS MAYOR'!$B$25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5CE-472D-85B3-FBBE670BC403}"/>
            </c:ext>
          </c:extLst>
        </c:ser>
        <c:ser>
          <c:idx val="5"/>
          <c:order val="5"/>
          <c:tx>
            <c:strRef>
              <c:f>'4.3.4. VARIACION $ PLAZAS MAYOR'!$B$26</c:f>
              <c:strCache>
                <c:ptCount val="1"/>
                <c:pt idx="0">
                  <c:v>Café 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33.148030495552717</c:v>
                </c:pt>
                <c:pt idx="1">
                  <c:v>45.031611594894429</c:v>
                </c:pt>
                <c:pt idx="2">
                  <c:v>41.544661950978792</c:v>
                </c:pt>
                <c:pt idx="3">
                  <c:v>-24.434888721018069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5CE-472D-85B3-FBBE670BC403}"/>
            </c:ext>
          </c:extLst>
        </c:ser>
        <c:ser>
          <c:idx val="6"/>
          <c:order val="6"/>
          <c:tx>
            <c:strRef>
              <c:f>'4.3.4. VARIACION $ PLAZAS MAYOR'!$B$27</c:f>
              <c:strCache>
                <c:ptCount val="1"/>
                <c:pt idx="0">
                  <c:v>Avicultura de engorde (pollo)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5CE-472D-85B3-FBBE670BC403}"/>
            </c:ext>
          </c:extLst>
        </c:ser>
        <c:ser>
          <c:idx val="7"/>
          <c:order val="7"/>
          <c:tx>
            <c:strRef>
              <c:f>'4.3.4. VARIACION $ PLAZAS MAYOR'!$B$28</c:f>
              <c:strCache>
                <c:ptCount val="1"/>
                <c:pt idx="0">
                  <c:v>Ganaderia doble propósito (res)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5CE-472D-85B3-FBBE670BC403}"/>
            </c:ext>
          </c:extLst>
        </c:ser>
        <c:ser>
          <c:idx val="8"/>
          <c:order val="8"/>
          <c:tx>
            <c:strRef>
              <c:f>'4.3.4. VARIACION $ PLAZAS MAYOR'!$B$29</c:f>
              <c:strCache>
                <c:ptCount val="1"/>
                <c:pt idx="0">
                  <c:v>Porcicultura de ceba (cerdo)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MAYOR'!$C$20:$F$20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5CE-472D-85B3-FBBE670BC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69213280"/>
        <c:axId val="1669212032"/>
      </c:lineChart>
      <c:catAx>
        <c:axId val="166921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69212032"/>
        <c:crosses val="autoZero"/>
        <c:auto val="1"/>
        <c:lblAlgn val="ctr"/>
        <c:lblOffset val="100"/>
        <c:noMultiLvlLbl val="0"/>
      </c:catAx>
      <c:valAx>
        <c:axId val="1669212032"/>
        <c:scaling>
          <c:orientation val="minMax"/>
          <c:max val="170"/>
          <c:min val="-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669213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574942556518078E-2"/>
          <c:y val="0.70453917082354234"/>
          <c:w val="0.95127907233052178"/>
          <c:h val="0.267683005592887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42861</xdr:colOff>
      <xdr:row>18</xdr:row>
      <xdr:rowOff>19050</xdr:rowOff>
    </xdr:from>
    <xdr:to>
      <xdr:col>8</xdr:col>
      <xdr:colOff>409574</xdr:colOff>
      <xdr:row>30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50D0B83-3503-4C6D-9F1B-A8629CAF7B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452436</xdr:colOff>
      <xdr:row>14</xdr:row>
      <xdr:rowOff>95250</xdr:rowOff>
    </xdr:from>
    <xdr:to>
      <xdr:col>13</xdr:col>
      <xdr:colOff>514350</xdr:colOff>
      <xdr:row>31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11832B5-645D-46E6-952B-435086F4EA2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8"/>
  <sheetViews>
    <sheetView zoomScaleNormal="100" workbookViewId="0">
      <selection activeCell="E6" sqref="E6"/>
    </sheetView>
  </sheetViews>
  <sheetFormatPr defaultColWidth="11.42578125" defaultRowHeight="14.25"/>
  <cols>
    <col min="1" max="1" width="11"/>
    <col min="2" max="2" width="48.5703125" customWidth="1"/>
    <col min="3" max="3" width="19.5703125" customWidth="1"/>
    <col min="4" max="4" width="13.85546875" customWidth="1"/>
    <col min="5" max="5" width="37" customWidth="1"/>
  </cols>
  <sheetData>
    <row r="3" spans="2:5">
      <c r="B3" s="56" t="s">
        <v>0</v>
      </c>
      <c r="C3" s="56"/>
      <c r="D3" s="56"/>
      <c r="E3" s="56"/>
    </row>
    <row r="4" spans="2:5" ht="25.5">
      <c r="B4" s="12" t="s">
        <v>1</v>
      </c>
      <c r="C4" s="12" t="s">
        <v>2</v>
      </c>
      <c r="D4" s="12" t="s">
        <v>3</v>
      </c>
      <c r="E4" s="12" t="s">
        <v>4</v>
      </c>
    </row>
    <row r="5" spans="2:5" ht="24">
      <c r="B5" s="41" t="s">
        <v>5</v>
      </c>
      <c r="C5" s="21" t="s">
        <v>6</v>
      </c>
      <c r="D5" s="20">
        <v>42</v>
      </c>
      <c r="E5" s="23" t="s">
        <v>7</v>
      </c>
    </row>
    <row r="6" spans="2:5" ht="24">
      <c r="B6" s="41" t="s">
        <v>8</v>
      </c>
      <c r="C6" s="21" t="s">
        <v>9</v>
      </c>
      <c r="D6" s="21">
        <v>38</v>
      </c>
      <c r="E6" s="23" t="s">
        <v>7</v>
      </c>
    </row>
    <row r="7" spans="2:5" ht="24">
      <c r="B7" s="41" t="s">
        <v>10</v>
      </c>
      <c r="C7" s="23" t="s">
        <v>11</v>
      </c>
      <c r="D7" s="20">
        <v>230</v>
      </c>
      <c r="E7" s="23" t="s">
        <v>12</v>
      </c>
    </row>
    <row r="8" spans="2:5" ht="24">
      <c r="B8" s="41" t="s">
        <v>13</v>
      </c>
      <c r="C8" s="21" t="s">
        <v>14</v>
      </c>
      <c r="D8" s="22">
        <v>21</v>
      </c>
      <c r="E8" s="23" t="s">
        <v>15</v>
      </c>
    </row>
  </sheetData>
  <mergeCells count="1">
    <mergeCell ref="B3:E3"/>
  </mergeCells>
  <dataValidations count="1">
    <dataValidation type="textLength" allowBlank="1" showInputMessage="1" showErrorMessage="1" sqref="E5:E8" xr:uid="{E33A31BB-0C03-42D2-A6E3-7AC115C8CE82}">
      <formula1>0</formula1>
      <formula2>200</formula2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H12"/>
  <sheetViews>
    <sheetView zoomScaleNormal="100" workbookViewId="0">
      <selection activeCell="G6" sqref="G6"/>
    </sheetView>
  </sheetViews>
  <sheetFormatPr defaultColWidth="11.42578125" defaultRowHeight="14.25"/>
  <cols>
    <col min="2" max="2" width="41.42578125" customWidth="1"/>
    <col min="3" max="3" width="17.42578125" customWidth="1"/>
    <col min="4" max="4" width="19.5703125" customWidth="1"/>
    <col min="5" max="5" width="17.28515625" customWidth="1"/>
    <col min="7" max="7" width="9" customWidth="1"/>
    <col min="8" max="8" width="19.140625" customWidth="1"/>
  </cols>
  <sheetData>
    <row r="3" spans="2:8">
      <c r="B3" s="56" t="s">
        <v>16</v>
      </c>
      <c r="C3" s="56"/>
      <c r="D3" s="56"/>
      <c r="E3" s="56"/>
      <c r="F3" s="56"/>
      <c r="G3" s="56"/>
      <c r="H3" s="56"/>
    </row>
    <row r="4" spans="2:8" ht="38.450000000000003" customHeight="1">
      <c r="B4" s="59" t="s">
        <v>1</v>
      </c>
      <c r="C4" s="59" t="s">
        <v>17</v>
      </c>
      <c r="D4" s="59" t="s">
        <v>18</v>
      </c>
      <c r="E4" s="12" t="s">
        <v>19</v>
      </c>
      <c r="F4" s="59" t="s">
        <v>20</v>
      </c>
      <c r="G4" s="59" t="s">
        <v>21</v>
      </c>
      <c r="H4" s="12" t="s">
        <v>22</v>
      </c>
    </row>
    <row r="5" spans="2:8">
      <c r="B5" s="59"/>
      <c r="C5" s="59"/>
      <c r="D5" s="59"/>
      <c r="E5" s="12" t="s">
        <v>23</v>
      </c>
      <c r="F5" s="59"/>
      <c r="G5" s="59"/>
      <c r="H5" s="12" t="s">
        <v>23</v>
      </c>
    </row>
    <row r="6" spans="2:8" ht="24">
      <c r="B6" s="41" t="s">
        <v>5</v>
      </c>
      <c r="C6" s="21" t="s">
        <v>6</v>
      </c>
      <c r="D6" s="24" t="s">
        <v>24</v>
      </c>
      <c r="E6" s="24" t="s">
        <v>25</v>
      </c>
      <c r="F6" s="24" t="s">
        <v>26</v>
      </c>
      <c r="G6" s="24" t="s">
        <v>27</v>
      </c>
      <c r="H6" s="24" t="s">
        <v>28</v>
      </c>
    </row>
    <row r="7" spans="2:8" ht="24">
      <c r="B7" s="41" t="s">
        <v>8</v>
      </c>
      <c r="C7" s="21" t="s">
        <v>9</v>
      </c>
      <c r="D7" s="24" t="s">
        <v>24</v>
      </c>
      <c r="E7" s="24" t="s">
        <v>25</v>
      </c>
      <c r="F7" s="24" t="s">
        <v>26</v>
      </c>
      <c r="G7" s="24" t="s">
        <v>27</v>
      </c>
      <c r="H7" s="24" t="s">
        <v>28</v>
      </c>
    </row>
    <row r="8" spans="2:8" ht="36" customHeight="1">
      <c r="B8" s="57" t="s">
        <v>29</v>
      </c>
      <c r="C8" s="39" t="s">
        <v>30</v>
      </c>
      <c r="D8" s="24" t="s">
        <v>31</v>
      </c>
      <c r="E8" s="24" t="s">
        <v>32</v>
      </c>
      <c r="F8" s="24" t="s">
        <v>33</v>
      </c>
      <c r="G8" s="24" t="s">
        <v>27</v>
      </c>
      <c r="H8" s="24" t="s">
        <v>34</v>
      </c>
    </row>
    <row r="9" spans="2:8">
      <c r="B9" s="57"/>
      <c r="C9" s="39" t="s">
        <v>35</v>
      </c>
      <c r="D9" s="24" t="s">
        <v>31</v>
      </c>
      <c r="E9" s="24" t="s">
        <v>32</v>
      </c>
      <c r="F9" s="24" t="s">
        <v>33</v>
      </c>
      <c r="G9" s="24" t="s">
        <v>27</v>
      </c>
      <c r="H9" s="24" t="s">
        <v>34</v>
      </c>
    </row>
    <row r="10" spans="2:8">
      <c r="B10" s="57"/>
      <c r="C10" s="39" t="s">
        <v>36</v>
      </c>
      <c r="D10" s="24" t="s">
        <v>37</v>
      </c>
      <c r="E10" s="24" t="s">
        <v>32</v>
      </c>
      <c r="F10" s="24" t="s">
        <v>33</v>
      </c>
      <c r="G10" s="24" t="s">
        <v>27</v>
      </c>
      <c r="H10" s="24" t="s">
        <v>34</v>
      </c>
    </row>
    <row r="11" spans="2:8" ht="24">
      <c r="B11" s="41" t="s">
        <v>38</v>
      </c>
      <c r="C11" s="21" t="s">
        <v>14</v>
      </c>
      <c r="D11" s="24" t="s">
        <v>31</v>
      </c>
      <c r="E11" s="24" t="s">
        <v>32</v>
      </c>
      <c r="F11" s="24" t="s">
        <v>33</v>
      </c>
      <c r="G11" s="24" t="s">
        <v>27</v>
      </c>
      <c r="H11" s="24" t="s">
        <v>39</v>
      </c>
    </row>
    <row r="12" spans="2:8">
      <c r="B12" s="58" t="s">
        <v>40</v>
      </c>
      <c r="C12" s="58"/>
      <c r="D12" s="58"/>
      <c r="E12" s="58"/>
      <c r="F12" s="58"/>
      <c r="G12" s="58"/>
      <c r="H12" s="58"/>
    </row>
  </sheetData>
  <mergeCells count="8">
    <mergeCell ref="B8:B10"/>
    <mergeCell ref="B12:H12"/>
    <mergeCell ref="B3:H3"/>
    <mergeCell ref="B4:B5"/>
    <mergeCell ref="C4:C5"/>
    <mergeCell ref="D4:D5"/>
    <mergeCell ref="F4:F5"/>
    <mergeCell ref="G4:G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5"/>
  <sheetViews>
    <sheetView zoomScaleNormal="100" workbookViewId="0">
      <selection activeCell="D6" sqref="D6"/>
    </sheetView>
  </sheetViews>
  <sheetFormatPr defaultColWidth="11.42578125" defaultRowHeight="14.25"/>
  <cols>
    <col min="2" max="2" width="41" customWidth="1"/>
    <col min="3" max="3" width="18" customWidth="1"/>
    <col min="4" max="4" width="25.140625" customWidth="1"/>
    <col min="5" max="5" width="27" customWidth="1"/>
    <col min="6" max="6" width="25.42578125" customWidth="1"/>
  </cols>
  <sheetData>
    <row r="4" spans="2:6">
      <c r="B4" s="56" t="s">
        <v>41</v>
      </c>
      <c r="C4" s="56"/>
      <c r="D4" s="56"/>
      <c r="E4" s="56"/>
      <c r="F4" s="56"/>
    </row>
    <row r="5" spans="2:6" ht="25.5">
      <c r="B5" s="12" t="s">
        <v>42</v>
      </c>
      <c r="C5" s="12" t="s">
        <v>43</v>
      </c>
      <c r="D5" s="12" t="s">
        <v>44</v>
      </c>
      <c r="E5" s="12" t="s">
        <v>45</v>
      </c>
      <c r="F5" s="12" t="s">
        <v>46</v>
      </c>
    </row>
    <row r="6" spans="2:6">
      <c r="B6" s="43" t="s">
        <v>47</v>
      </c>
      <c r="C6" s="42" t="s">
        <v>48</v>
      </c>
      <c r="D6" s="43" t="s">
        <v>49</v>
      </c>
      <c r="E6" s="43" t="s">
        <v>50</v>
      </c>
      <c r="F6" s="20" t="s">
        <v>51</v>
      </c>
    </row>
    <row r="7" spans="2:6">
      <c r="B7" s="43" t="s">
        <v>52</v>
      </c>
      <c r="C7" s="42" t="s">
        <v>53</v>
      </c>
      <c r="D7" s="43" t="s">
        <v>54</v>
      </c>
      <c r="E7" s="43" t="s">
        <v>50</v>
      </c>
      <c r="F7" s="20" t="s">
        <v>51</v>
      </c>
    </row>
    <row r="8" spans="2:6" ht="24">
      <c r="B8" s="44" t="s">
        <v>55</v>
      </c>
      <c r="C8" s="43" t="s">
        <v>56</v>
      </c>
      <c r="D8" s="43" t="s">
        <v>6</v>
      </c>
      <c r="E8" s="43" t="s">
        <v>57</v>
      </c>
      <c r="F8" s="20" t="s">
        <v>51</v>
      </c>
    </row>
    <row r="9" spans="2:6" ht="24">
      <c r="B9" s="44" t="s">
        <v>58</v>
      </c>
      <c r="C9" s="43" t="s">
        <v>56</v>
      </c>
      <c r="D9" s="43" t="s">
        <v>9</v>
      </c>
      <c r="E9" s="43" t="s">
        <v>57</v>
      </c>
      <c r="F9" s="20" t="s">
        <v>51</v>
      </c>
    </row>
    <row r="10" spans="2:6">
      <c r="B10" s="43" t="s">
        <v>59</v>
      </c>
      <c r="C10" s="42" t="s">
        <v>48</v>
      </c>
      <c r="D10" s="43" t="s">
        <v>60</v>
      </c>
      <c r="E10" s="43" t="s">
        <v>51</v>
      </c>
      <c r="F10" s="20" t="s">
        <v>51</v>
      </c>
    </row>
    <row r="11" spans="2:6">
      <c r="B11" s="43" t="s">
        <v>61</v>
      </c>
      <c r="C11" s="42" t="s">
        <v>53</v>
      </c>
      <c r="D11" s="43" t="s">
        <v>30</v>
      </c>
      <c r="E11" s="43" t="s">
        <v>50</v>
      </c>
      <c r="F11" s="20" t="s">
        <v>51</v>
      </c>
    </row>
    <row r="12" spans="2:6">
      <c r="B12" s="43" t="s">
        <v>62</v>
      </c>
      <c r="C12" s="42" t="s">
        <v>53</v>
      </c>
      <c r="D12" s="43" t="s">
        <v>63</v>
      </c>
      <c r="E12" s="43" t="s">
        <v>64</v>
      </c>
      <c r="F12" s="31" t="s">
        <v>51</v>
      </c>
    </row>
    <row r="13" spans="2:6" ht="24">
      <c r="B13" s="43" t="s">
        <v>65</v>
      </c>
      <c r="C13" s="42" t="s">
        <v>53</v>
      </c>
      <c r="D13" s="43" t="s">
        <v>14</v>
      </c>
      <c r="E13" s="43" t="s">
        <v>50</v>
      </c>
      <c r="F13" s="20" t="s">
        <v>66</v>
      </c>
    </row>
    <row r="14" spans="2:6">
      <c r="B14" s="43" t="s">
        <v>67</v>
      </c>
      <c r="C14" s="42" t="s">
        <v>53</v>
      </c>
      <c r="D14" s="43" t="s">
        <v>35</v>
      </c>
      <c r="E14" s="43" t="s">
        <v>50</v>
      </c>
      <c r="F14" s="20" t="s">
        <v>51</v>
      </c>
    </row>
    <row r="15" spans="2:6">
      <c r="B15" s="58" t="s">
        <v>40</v>
      </c>
      <c r="C15" s="58"/>
      <c r="D15" s="58"/>
      <c r="E15" s="58"/>
      <c r="F15" s="58"/>
    </row>
  </sheetData>
  <mergeCells count="2">
    <mergeCell ref="B15:F15"/>
    <mergeCell ref="B4:F4"/>
  </mergeCells>
  <conditionalFormatting sqref="B6:B14">
    <cfRule type="duplicateValues" dxfId="5" priority="10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H17"/>
  <sheetViews>
    <sheetView zoomScaleNormal="100" workbookViewId="0">
      <selection activeCell="H10" sqref="H10"/>
    </sheetView>
  </sheetViews>
  <sheetFormatPr defaultColWidth="11.42578125" defaultRowHeight="14.25"/>
  <cols>
    <col min="2" max="2" width="44.28515625" bestFit="1" customWidth="1"/>
    <col min="3" max="3" width="20.140625" customWidth="1"/>
    <col min="4" max="4" width="20.42578125" bestFit="1" customWidth="1"/>
    <col min="5" max="5" width="13.42578125" bestFit="1" customWidth="1"/>
    <col min="7" max="7" width="26.42578125" bestFit="1" customWidth="1"/>
  </cols>
  <sheetData>
    <row r="4" spans="2:8">
      <c r="B4" s="60" t="s">
        <v>68</v>
      </c>
      <c r="C4" s="60"/>
      <c r="D4" s="60"/>
      <c r="E4" s="60"/>
      <c r="F4" s="60"/>
      <c r="G4" s="60"/>
    </row>
    <row r="5" spans="2:8" ht="25.5">
      <c r="B5" s="12" t="s">
        <v>69</v>
      </c>
      <c r="C5" s="12" t="s">
        <v>70</v>
      </c>
      <c r="D5" s="12" t="s">
        <v>71</v>
      </c>
      <c r="E5" s="12" t="s">
        <v>72</v>
      </c>
      <c r="F5" s="12" t="s">
        <v>73</v>
      </c>
      <c r="G5" s="12" t="s">
        <v>74</v>
      </c>
    </row>
    <row r="6" spans="2:8">
      <c r="B6" s="26" t="s">
        <v>47</v>
      </c>
      <c r="C6" s="26" t="s">
        <v>49</v>
      </c>
      <c r="D6" s="20" t="s">
        <v>75</v>
      </c>
      <c r="E6" s="20" t="s">
        <v>76</v>
      </c>
      <c r="F6" s="20" t="s">
        <v>27</v>
      </c>
      <c r="G6" s="20" t="s">
        <v>77</v>
      </c>
    </row>
    <row r="7" spans="2:8">
      <c r="B7" s="61" t="s">
        <v>52</v>
      </c>
      <c r="C7" s="20" t="s">
        <v>78</v>
      </c>
      <c r="D7" s="20" t="s">
        <v>24</v>
      </c>
      <c r="E7" s="25" t="s">
        <v>79</v>
      </c>
      <c r="F7" s="20" t="s">
        <v>27</v>
      </c>
      <c r="G7" s="26" t="s">
        <v>80</v>
      </c>
      <c r="H7" s="48"/>
    </row>
    <row r="8" spans="2:8">
      <c r="B8" s="61"/>
      <c r="C8" s="26" t="s">
        <v>81</v>
      </c>
      <c r="D8" s="20" t="s">
        <v>24</v>
      </c>
      <c r="E8" s="25" t="s">
        <v>79</v>
      </c>
      <c r="F8" s="20" t="s">
        <v>27</v>
      </c>
      <c r="G8" s="26" t="s">
        <v>80</v>
      </c>
    </row>
    <row r="9" spans="2:8">
      <c r="B9" s="61"/>
      <c r="C9" s="26" t="s">
        <v>82</v>
      </c>
      <c r="D9" s="20" t="s">
        <v>83</v>
      </c>
      <c r="E9" s="26" t="s">
        <v>76</v>
      </c>
      <c r="F9" s="20" t="s">
        <v>27</v>
      </c>
      <c r="G9" s="26" t="s">
        <v>80</v>
      </c>
      <c r="H9">
        <f>(5/11)</f>
        <v>0.45454545454545453</v>
      </c>
    </row>
    <row r="10" spans="2:8">
      <c r="B10" s="23" t="s">
        <v>55</v>
      </c>
      <c r="C10" s="26" t="s">
        <v>6</v>
      </c>
      <c r="D10" s="20" t="s">
        <v>24</v>
      </c>
      <c r="E10" s="26" t="s">
        <v>79</v>
      </c>
      <c r="F10" s="20" t="s">
        <v>27</v>
      </c>
      <c r="G10" s="26" t="s">
        <v>80</v>
      </c>
    </row>
    <row r="11" spans="2:8">
      <c r="B11" s="39" t="s">
        <v>58</v>
      </c>
      <c r="C11" s="20" t="s">
        <v>9</v>
      </c>
      <c r="D11" s="20" t="s">
        <v>24</v>
      </c>
      <c r="E11" s="26" t="s">
        <v>79</v>
      </c>
      <c r="F11" s="20" t="s">
        <v>27</v>
      </c>
      <c r="G11" s="26" t="s">
        <v>80</v>
      </c>
    </row>
    <row r="12" spans="2:8">
      <c r="B12" s="26" t="s">
        <v>59</v>
      </c>
      <c r="C12" s="26" t="s">
        <v>60</v>
      </c>
      <c r="D12" s="20" t="s">
        <v>24</v>
      </c>
      <c r="E12" s="26" t="s">
        <v>79</v>
      </c>
      <c r="F12" s="20" t="s">
        <v>27</v>
      </c>
      <c r="G12" s="26" t="s">
        <v>77</v>
      </c>
    </row>
    <row r="13" spans="2:8">
      <c r="B13" s="26" t="s">
        <v>61</v>
      </c>
      <c r="C13" s="26" t="s">
        <v>30</v>
      </c>
      <c r="D13" s="26" t="s">
        <v>31</v>
      </c>
      <c r="E13" s="26" t="s">
        <v>76</v>
      </c>
      <c r="F13" s="20" t="s">
        <v>27</v>
      </c>
      <c r="G13" s="26" t="s">
        <v>77</v>
      </c>
    </row>
    <row r="14" spans="2:8">
      <c r="B14" s="26" t="s">
        <v>62</v>
      </c>
      <c r="C14" s="26" t="s">
        <v>63</v>
      </c>
      <c r="D14" s="26" t="s">
        <v>37</v>
      </c>
      <c r="E14" s="26" t="s">
        <v>76</v>
      </c>
      <c r="F14" s="20" t="s">
        <v>27</v>
      </c>
      <c r="G14" s="26" t="s">
        <v>77</v>
      </c>
    </row>
    <row r="15" spans="2:8">
      <c r="B15" s="26" t="s">
        <v>65</v>
      </c>
      <c r="C15" s="26" t="s">
        <v>14</v>
      </c>
      <c r="D15" s="26" t="s">
        <v>31</v>
      </c>
      <c r="E15" s="26" t="s">
        <v>79</v>
      </c>
      <c r="F15" s="20" t="s">
        <v>27</v>
      </c>
      <c r="G15" s="26" t="s">
        <v>80</v>
      </c>
    </row>
    <row r="16" spans="2:8">
      <c r="B16" s="26" t="s">
        <v>67</v>
      </c>
      <c r="C16" s="26" t="s">
        <v>35</v>
      </c>
      <c r="D16" s="26" t="s">
        <v>31</v>
      </c>
      <c r="E16" s="26" t="s">
        <v>79</v>
      </c>
      <c r="F16" s="20" t="s">
        <v>27</v>
      </c>
      <c r="G16" s="26" t="s">
        <v>77</v>
      </c>
    </row>
    <row r="17" spans="2:7">
      <c r="B17" s="60" t="s">
        <v>40</v>
      </c>
      <c r="C17" s="60"/>
      <c r="D17" s="60"/>
      <c r="E17" s="60"/>
      <c r="F17" s="60"/>
      <c r="G17" s="60"/>
    </row>
  </sheetData>
  <mergeCells count="3">
    <mergeCell ref="B4:G4"/>
    <mergeCell ref="B17:G17"/>
    <mergeCell ref="B7:B9"/>
  </mergeCells>
  <conditionalFormatting sqref="B7">
    <cfRule type="duplicateValues" dxfId="4" priority="9"/>
  </conditionalFormatting>
  <conditionalFormatting sqref="B6">
    <cfRule type="duplicateValues" dxfId="3" priority="4"/>
  </conditionalFormatting>
  <conditionalFormatting sqref="B13">
    <cfRule type="duplicateValues" dxfId="2" priority="2"/>
  </conditionalFormatting>
  <conditionalFormatting sqref="B14:B16">
    <cfRule type="duplicateValues" dxfId="1" priority="1"/>
  </conditionalFormatting>
  <conditionalFormatting sqref="B12">
    <cfRule type="duplicateValues" dxfId="0" priority="11"/>
  </conditionalFormatting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J16"/>
  <sheetViews>
    <sheetView topLeftCell="A7" zoomScaleNormal="100" workbookViewId="0">
      <selection activeCell="G5" sqref="G5"/>
    </sheetView>
  </sheetViews>
  <sheetFormatPr defaultColWidth="11.42578125" defaultRowHeight="14.25"/>
  <cols>
    <col min="2" max="2" width="18.7109375" customWidth="1"/>
    <col min="3" max="3" width="27.85546875" bestFit="1" customWidth="1"/>
    <col min="4" max="4" width="26.28515625" customWidth="1"/>
    <col min="5" max="5" width="17.42578125" customWidth="1"/>
    <col min="6" max="6" width="14.140625" customWidth="1"/>
    <col min="7" max="7" width="14" customWidth="1"/>
    <col min="8" max="8" width="12.28515625" customWidth="1"/>
    <col min="9" max="9" width="10.85546875" bestFit="1" customWidth="1"/>
    <col min="10" max="10" width="12" customWidth="1"/>
  </cols>
  <sheetData>
    <row r="2" spans="2:10">
      <c r="B2" s="60" t="s">
        <v>84</v>
      </c>
      <c r="C2" s="60"/>
      <c r="D2" s="60"/>
      <c r="E2" s="60"/>
      <c r="F2" s="60"/>
      <c r="G2" s="60"/>
      <c r="H2" s="60"/>
      <c r="I2" s="60"/>
    </row>
    <row r="3" spans="2:10" ht="33.6" customHeight="1">
      <c r="B3" s="62" t="s">
        <v>85</v>
      </c>
      <c r="C3" s="62" t="s">
        <v>86</v>
      </c>
      <c r="D3" s="62" t="s">
        <v>87</v>
      </c>
      <c r="E3" s="62" t="s">
        <v>88</v>
      </c>
      <c r="F3" s="62"/>
      <c r="G3" s="62" t="s">
        <v>22</v>
      </c>
      <c r="H3" s="13" t="s">
        <v>89</v>
      </c>
      <c r="I3" s="13" t="s">
        <v>90</v>
      </c>
      <c r="J3" s="13" t="s">
        <v>91</v>
      </c>
    </row>
    <row r="4" spans="2:10">
      <c r="B4" s="62"/>
      <c r="C4" s="62"/>
      <c r="D4" s="62"/>
      <c r="E4" s="13" t="s">
        <v>92</v>
      </c>
      <c r="F4" s="13" t="s">
        <v>93</v>
      </c>
      <c r="G4" s="62"/>
      <c r="H4" s="13" t="s">
        <v>94</v>
      </c>
      <c r="I4" s="13" t="s">
        <v>94</v>
      </c>
      <c r="J4" s="14" t="s">
        <v>95</v>
      </c>
    </row>
    <row r="5" spans="2:10">
      <c r="B5" s="63" t="s">
        <v>96</v>
      </c>
      <c r="C5" s="21" t="s">
        <v>49</v>
      </c>
      <c r="D5" s="20" t="s">
        <v>97</v>
      </c>
      <c r="E5" s="24" t="s">
        <v>98</v>
      </c>
      <c r="F5" s="27">
        <v>1</v>
      </c>
      <c r="G5" s="20" t="s">
        <v>34</v>
      </c>
      <c r="H5" s="28">
        <v>0</v>
      </c>
      <c r="I5" s="28">
        <v>4000</v>
      </c>
      <c r="J5" s="21">
        <f>H5/I5*100</f>
        <v>0</v>
      </c>
    </row>
    <row r="6" spans="2:10">
      <c r="B6" s="64"/>
      <c r="C6" s="21" t="s">
        <v>99</v>
      </c>
      <c r="D6" s="20" t="s">
        <v>100</v>
      </c>
      <c r="E6" s="24" t="s">
        <v>101</v>
      </c>
      <c r="F6" s="27">
        <v>1</v>
      </c>
      <c r="G6" s="20" t="s">
        <v>28</v>
      </c>
      <c r="H6" s="28">
        <v>188</v>
      </c>
      <c r="I6" s="28">
        <v>16000</v>
      </c>
      <c r="J6" s="50">
        <f t="shared" ref="J6:J9" si="0">H6/I6*100</f>
        <v>1.175</v>
      </c>
    </row>
    <row r="7" spans="2:10" ht="36">
      <c r="B7" s="40" t="s">
        <v>102</v>
      </c>
      <c r="C7" s="21" t="s">
        <v>78</v>
      </c>
      <c r="D7" s="20" t="s">
        <v>103</v>
      </c>
      <c r="E7" s="24" t="s">
        <v>104</v>
      </c>
      <c r="F7" s="27">
        <v>1</v>
      </c>
      <c r="G7" s="20" t="s">
        <v>39</v>
      </c>
      <c r="H7" s="28">
        <v>200</v>
      </c>
      <c r="I7" s="28">
        <v>1950</v>
      </c>
      <c r="J7" s="49">
        <f>H7/I7*100</f>
        <v>10.256410256410255</v>
      </c>
    </row>
    <row r="8" spans="2:10" ht="60">
      <c r="B8" s="40" t="s">
        <v>105</v>
      </c>
      <c r="C8" s="20" t="s">
        <v>6</v>
      </c>
      <c r="D8" s="46" t="s">
        <v>106</v>
      </c>
      <c r="E8" s="24" t="s">
        <v>107</v>
      </c>
      <c r="F8" s="27">
        <v>1</v>
      </c>
      <c r="G8" s="20" t="s">
        <v>108</v>
      </c>
      <c r="H8" s="28">
        <v>278</v>
      </c>
      <c r="I8" s="28">
        <v>34000</v>
      </c>
      <c r="J8" s="50">
        <f t="shared" si="0"/>
        <v>0.81764705882352939</v>
      </c>
    </row>
    <row r="9" spans="2:10" ht="36">
      <c r="B9" s="65" t="s">
        <v>109</v>
      </c>
      <c r="C9" s="21" t="s">
        <v>60</v>
      </c>
      <c r="D9" s="20" t="s">
        <v>103</v>
      </c>
      <c r="E9" s="24" t="s">
        <v>104</v>
      </c>
      <c r="F9" s="27">
        <v>1</v>
      </c>
      <c r="G9" s="20" t="s">
        <v>39</v>
      </c>
      <c r="H9" s="28">
        <v>160</v>
      </c>
      <c r="I9" s="28">
        <v>3650</v>
      </c>
      <c r="J9" s="50">
        <f t="shared" si="0"/>
        <v>4.3835616438356162</v>
      </c>
    </row>
    <row r="10" spans="2:10" ht="60">
      <c r="B10" s="65"/>
      <c r="C10" s="21" t="s">
        <v>82</v>
      </c>
      <c r="D10" s="20" t="s">
        <v>103</v>
      </c>
      <c r="E10" s="24" t="s">
        <v>104</v>
      </c>
      <c r="F10" s="27">
        <v>1</v>
      </c>
      <c r="G10" s="20" t="s">
        <v>110</v>
      </c>
      <c r="H10" s="28">
        <v>240</v>
      </c>
      <c r="I10" s="28">
        <v>1500</v>
      </c>
      <c r="J10" s="49">
        <f t="shared" ref="J10:J15" si="1">H10/I10*100</f>
        <v>16</v>
      </c>
    </row>
    <row r="11" spans="2:10" ht="48">
      <c r="B11" s="63" t="s">
        <v>111</v>
      </c>
      <c r="C11" s="45" t="s">
        <v>81</v>
      </c>
      <c r="D11" s="20" t="s">
        <v>103</v>
      </c>
      <c r="E11" s="24" t="s">
        <v>104</v>
      </c>
      <c r="F11" s="27">
        <v>1</v>
      </c>
      <c r="G11" s="20" t="s">
        <v>112</v>
      </c>
      <c r="H11" s="28">
        <v>353</v>
      </c>
      <c r="I11" s="28">
        <v>1450</v>
      </c>
      <c r="J11" s="49">
        <f t="shared" si="1"/>
        <v>24.344827586206897</v>
      </c>
    </row>
    <row r="12" spans="2:10">
      <c r="B12" s="64"/>
      <c r="C12" s="21" t="s">
        <v>113</v>
      </c>
      <c r="D12" s="24" t="s">
        <v>37</v>
      </c>
      <c r="E12" s="24" t="s">
        <v>98</v>
      </c>
      <c r="F12" s="27">
        <v>1</v>
      </c>
      <c r="G12" s="20" t="s">
        <v>34</v>
      </c>
      <c r="H12" s="28">
        <v>0</v>
      </c>
      <c r="I12" s="28">
        <v>1500</v>
      </c>
      <c r="J12" s="21">
        <f t="shared" si="1"/>
        <v>0</v>
      </c>
    </row>
    <row r="13" spans="2:10">
      <c r="B13" s="66"/>
      <c r="C13" s="21" t="s">
        <v>114</v>
      </c>
      <c r="D13" s="24" t="s">
        <v>31</v>
      </c>
      <c r="E13" s="24" t="s">
        <v>98</v>
      </c>
      <c r="F13" s="27">
        <v>1</v>
      </c>
      <c r="G13" s="20" t="s">
        <v>34</v>
      </c>
      <c r="H13" s="28">
        <v>0</v>
      </c>
      <c r="I13" s="28">
        <v>6500</v>
      </c>
      <c r="J13" s="21">
        <f t="shared" si="1"/>
        <v>0</v>
      </c>
    </row>
    <row r="14" spans="2:10" ht="36">
      <c r="B14" s="40" t="s">
        <v>115</v>
      </c>
      <c r="C14" s="21" t="s">
        <v>116</v>
      </c>
      <c r="D14" s="24" t="s">
        <v>31</v>
      </c>
      <c r="E14" s="24" t="s">
        <v>98</v>
      </c>
      <c r="F14" s="27">
        <v>1</v>
      </c>
      <c r="G14" s="20" t="s">
        <v>39</v>
      </c>
      <c r="H14" s="28">
        <v>600</v>
      </c>
      <c r="I14" s="28">
        <v>10000</v>
      </c>
      <c r="J14" s="21">
        <f t="shared" si="1"/>
        <v>6</v>
      </c>
    </row>
    <row r="15" spans="2:10" ht="24">
      <c r="B15" s="40" t="s">
        <v>117</v>
      </c>
      <c r="C15" s="20" t="s">
        <v>118</v>
      </c>
      <c r="D15" s="24" t="s">
        <v>31</v>
      </c>
      <c r="E15" s="24" t="s">
        <v>98</v>
      </c>
      <c r="F15" s="27">
        <v>1</v>
      </c>
      <c r="G15" s="20" t="s">
        <v>34</v>
      </c>
      <c r="H15" s="28">
        <v>0</v>
      </c>
      <c r="I15" s="28">
        <v>7000</v>
      </c>
      <c r="J15" s="21">
        <f t="shared" si="1"/>
        <v>0</v>
      </c>
    </row>
    <row r="16" spans="2:10">
      <c r="B16" s="60" t="s">
        <v>40</v>
      </c>
      <c r="C16" s="60"/>
      <c r="D16" s="60"/>
      <c r="E16" s="60"/>
      <c r="F16" s="60"/>
      <c r="G16" s="60"/>
      <c r="H16" s="60"/>
      <c r="I16" s="60"/>
    </row>
  </sheetData>
  <mergeCells count="10">
    <mergeCell ref="B3:B4"/>
    <mergeCell ref="E3:F3"/>
    <mergeCell ref="G3:G4"/>
    <mergeCell ref="B2:I2"/>
    <mergeCell ref="B16:I16"/>
    <mergeCell ref="C3:C4"/>
    <mergeCell ref="D3:D4"/>
    <mergeCell ref="B5:B6"/>
    <mergeCell ref="B9:B10"/>
    <mergeCell ref="B11:B13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5"/>
  <sheetViews>
    <sheetView zoomScaleNormal="100" workbookViewId="0">
      <selection activeCell="B3" sqref="B3"/>
    </sheetView>
  </sheetViews>
  <sheetFormatPr defaultColWidth="11.42578125" defaultRowHeight="14.25"/>
  <cols>
    <col min="1" max="1" width="8.85546875" customWidth="1"/>
    <col min="2" max="2" width="27.42578125" customWidth="1"/>
    <col min="3" max="3" width="27.85546875" bestFit="1" customWidth="1"/>
    <col min="4" max="4" width="17.42578125" customWidth="1"/>
    <col min="5" max="6" width="12.7109375" customWidth="1"/>
    <col min="7" max="7" width="11.85546875" customWidth="1"/>
    <col min="8" max="8" width="4.42578125" customWidth="1"/>
    <col min="9" max="9" width="27.85546875" bestFit="1" customWidth="1"/>
    <col min="10" max="10" width="12.140625" bestFit="1" customWidth="1"/>
    <col min="11" max="11" width="11.42578125" customWidth="1"/>
    <col min="12" max="12" width="12.140625" bestFit="1" customWidth="1"/>
    <col min="13" max="13" width="8.5703125" customWidth="1"/>
    <col min="14" max="14" width="6" customWidth="1"/>
  </cols>
  <sheetData>
    <row r="2" spans="2:13">
      <c r="B2" s="67" t="s">
        <v>119</v>
      </c>
      <c r="C2" s="68"/>
      <c r="D2" s="68"/>
      <c r="E2" s="68"/>
      <c r="F2" s="68"/>
      <c r="G2" s="68"/>
    </row>
    <row r="3" spans="2:13" ht="28.5" customHeight="1">
      <c r="B3" s="69" t="s">
        <v>85</v>
      </c>
      <c r="C3" s="69" t="s">
        <v>86</v>
      </c>
      <c r="D3" s="69" t="s">
        <v>87</v>
      </c>
      <c r="E3" s="69" t="s">
        <v>120</v>
      </c>
      <c r="F3" s="69" t="s">
        <v>121</v>
      </c>
      <c r="G3" s="69" t="s">
        <v>122</v>
      </c>
      <c r="I3" s="69" t="s">
        <v>86</v>
      </c>
      <c r="J3" s="69" t="s">
        <v>120</v>
      </c>
      <c r="K3" s="69" t="s">
        <v>121</v>
      </c>
      <c r="L3" s="69" t="s">
        <v>122</v>
      </c>
      <c r="M3" s="69" t="s">
        <v>123</v>
      </c>
    </row>
    <row r="4" spans="2:13" ht="15.75" customHeight="1">
      <c r="B4" s="69"/>
      <c r="C4" s="69"/>
      <c r="D4" s="69"/>
      <c r="E4" s="69" t="s">
        <v>94</v>
      </c>
      <c r="F4" s="69" t="s">
        <v>94</v>
      </c>
      <c r="G4" s="69" t="s">
        <v>94</v>
      </c>
      <c r="I4" s="69"/>
      <c r="J4" s="69" t="s">
        <v>94</v>
      </c>
      <c r="K4" s="69" t="s">
        <v>94</v>
      </c>
      <c r="L4" s="69" t="s">
        <v>94</v>
      </c>
      <c r="M4" s="69"/>
    </row>
    <row r="5" spans="2:13">
      <c r="B5" s="63" t="s">
        <v>96</v>
      </c>
      <c r="C5" s="21" t="s">
        <v>49</v>
      </c>
      <c r="D5" s="20" t="s">
        <v>97</v>
      </c>
      <c r="E5" s="28">
        <v>1200</v>
      </c>
      <c r="F5" s="28">
        <v>6000</v>
      </c>
      <c r="G5" s="28">
        <v>4000</v>
      </c>
      <c r="I5" s="21" t="s">
        <v>49</v>
      </c>
      <c r="J5" s="28">
        <v>1200</v>
      </c>
      <c r="K5" s="28">
        <v>6000</v>
      </c>
      <c r="L5" s="28">
        <v>4000</v>
      </c>
      <c r="M5" s="51">
        <f>K5/J5*100-100</f>
        <v>400</v>
      </c>
    </row>
    <row r="6" spans="2:13">
      <c r="B6" s="64"/>
      <c r="C6" s="21" t="s">
        <v>99</v>
      </c>
      <c r="D6" s="20" t="s">
        <v>100</v>
      </c>
      <c r="E6" s="28">
        <v>6700</v>
      </c>
      <c r="F6" s="28">
        <v>16000</v>
      </c>
      <c r="G6" s="28">
        <v>16000</v>
      </c>
      <c r="I6" s="21" t="s">
        <v>99</v>
      </c>
      <c r="J6" s="28">
        <v>6700</v>
      </c>
      <c r="K6" s="28">
        <v>16000</v>
      </c>
      <c r="L6" s="28">
        <v>16000</v>
      </c>
      <c r="M6" s="32">
        <f t="shared" ref="M6:M15" si="0">K6/J6*100-100</f>
        <v>138.80597014925371</v>
      </c>
    </row>
    <row r="7" spans="2:13">
      <c r="B7" s="40" t="s">
        <v>102</v>
      </c>
      <c r="C7" s="21" t="s">
        <v>78</v>
      </c>
      <c r="D7" s="20" t="s">
        <v>103</v>
      </c>
      <c r="E7" s="28">
        <v>600</v>
      </c>
      <c r="F7" s="28">
        <v>2300</v>
      </c>
      <c r="G7" s="28">
        <v>1950</v>
      </c>
      <c r="I7" s="21" t="s">
        <v>78</v>
      </c>
      <c r="J7" s="28">
        <v>600</v>
      </c>
      <c r="K7" s="28">
        <v>2300</v>
      </c>
      <c r="L7" s="28">
        <v>1950</v>
      </c>
      <c r="M7" s="51">
        <f t="shared" si="0"/>
        <v>283.33333333333337</v>
      </c>
    </row>
    <row r="8" spans="2:13" ht="24">
      <c r="B8" s="40" t="s">
        <v>124</v>
      </c>
      <c r="C8" s="20" t="s">
        <v>6</v>
      </c>
      <c r="D8" s="46" t="s">
        <v>106</v>
      </c>
      <c r="E8" s="28">
        <v>7700</v>
      </c>
      <c r="F8" s="28">
        <v>38700</v>
      </c>
      <c r="G8" s="28">
        <v>34000</v>
      </c>
      <c r="I8" s="20" t="s">
        <v>6</v>
      </c>
      <c r="J8" s="28">
        <v>7700</v>
      </c>
      <c r="K8" s="28">
        <v>38700</v>
      </c>
      <c r="L8" s="28">
        <v>34000</v>
      </c>
      <c r="M8" s="51">
        <f t="shared" si="0"/>
        <v>402.59740259740261</v>
      </c>
    </row>
    <row r="9" spans="2:13">
      <c r="B9" s="65" t="s">
        <v>109</v>
      </c>
      <c r="C9" s="21" t="s">
        <v>60</v>
      </c>
      <c r="D9" s="20" t="s">
        <v>103</v>
      </c>
      <c r="E9" s="28">
        <v>2550</v>
      </c>
      <c r="F9" s="28">
        <v>4600</v>
      </c>
      <c r="G9" s="28">
        <v>3650</v>
      </c>
      <c r="I9" s="21" t="s">
        <v>60</v>
      </c>
      <c r="J9" s="28">
        <v>2550</v>
      </c>
      <c r="K9" s="28">
        <v>4600</v>
      </c>
      <c r="L9" s="28">
        <v>3650</v>
      </c>
      <c r="M9" s="32">
        <f t="shared" si="0"/>
        <v>80.392156862745111</v>
      </c>
    </row>
    <row r="10" spans="2:13">
      <c r="B10" s="65"/>
      <c r="C10" s="21" t="s">
        <v>82</v>
      </c>
      <c r="D10" s="20" t="s">
        <v>103</v>
      </c>
      <c r="E10" s="28">
        <v>1000</v>
      </c>
      <c r="F10" s="28">
        <v>2100</v>
      </c>
      <c r="G10" s="28">
        <v>1500</v>
      </c>
      <c r="I10" s="21" t="s">
        <v>82</v>
      </c>
      <c r="J10" s="28">
        <v>1000</v>
      </c>
      <c r="K10" s="28">
        <v>2100</v>
      </c>
      <c r="L10" s="28">
        <v>1500</v>
      </c>
      <c r="M10" s="32">
        <f t="shared" si="0"/>
        <v>110</v>
      </c>
    </row>
    <row r="11" spans="2:13">
      <c r="B11" s="63" t="s">
        <v>111</v>
      </c>
      <c r="C11" s="45" t="s">
        <v>81</v>
      </c>
      <c r="D11" s="20" t="s">
        <v>103</v>
      </c>
      <c r="E11" s="28">
        <v>950</v>
      </c>
      <c r="F11" s="28">
        <v>1900</v>
      </c>
      <c r="G11" s="28">
        <v>1450</v>
      </c>
      <c r="I11" s="45" t="s">
        <v>81</v>
      </c>
      <c r="J11" s="28">
        <v>950</v>
      </c>
      <c r="K11" s="28">
        <v>1900</v>
      </c>
      <c r="L11" s="28">
        <v>1450</v>
      </c>
      <c r="M11" s="32">
        <f t="shared" si="0"/>
        <v>100</v>
      </c>
    </row>
    <row r="12" spans="2:13">
      <c r="B12" s="64"/>
      <c r="C12" s="21" t="s">
        <v>113</v>
      </c>
      <c r="D12" s="24" t="s">
        <v>37</v>
      </c>
      <c r="E12" s="28">
        <v>1100</v>
      </c>
      <c r="F12" s="28">
        <v>2100</v>
      </c>
      <c r="G12" s="28">
        <v>1500</v>
      </c>
      <c r="I12" s="21" t="s">
        <v>113</v>
      </c>
      <c r="J12" s="28">
        <v>1100</v>
      </c>
      <c r="K12" s="28">
        <v>2100</v>
      </c>
      <c r="L12" s="28">
        <v>1500</v>
      </c>
      <c r="M12" s="32">
        <f t="shared" si="0"/>
        <v>90.909090909090907</v>
      </c>
    </row>
    <row r="13" spans="2:13">
      <c r="B13" s="66"/>
      <c r="C13" s="21" t="s">
        <v>114</v>
      </c>
      <c r="D13" s="24" t="s">
        <v>31</v>
      </c>
      <c r="E13" s="28">
        <v>4650</v>
      </c>
      <c r="F13" s="28">
        <v>7850</v>
      </c>
      <c r="G13" s="28">
        <v>6500</v>
      </c>
      <c r="I13" s="21" t="s">
        <v>114</v>
      </c>
      <c r="J13" s="28">
        <v>4650</v>
      </c>
      <c r="K13" s="28">
        <v>7850</v>
      </c>
      <c r="L13" s="28">
        <v>6500</v>
      </c>
      <c r="M13" s="52">
        <f t="shared" si="0"/>
        <v>68.817204301075265</v>
      </c>
    </row>
    <row r="14" spans="2:13">
      <c r="B14" s="40" t="s">
        <v>115</v>
      </c>
      <c r="C14" s="21" t="s">
        <v>116</v>
      </c>
      <c r="D14" s="24" t="s">
        <v>31</v>
      </c>
      <c r="E14" s="28">
        <v>9000</v>
      </c>
      <c r="F14" s="28">
        <v>10000</v>
      </c>
      <c r="G14" s="28">
        <v>10000</v>
      </c>
      <c r="I14" s="21" t="s">
        <v>116</v>
      </c>
      <c r="J14" s="28">
        <v>9000</v>
      </c>
      <c r="K14" s="28">
        <v>10000</v>
      </c>
      <c r="L14" s="28">
        <v>10000</v>
      </c>
      <c r="M14" s="52">
        <f t="shared" si="0"/>
        <v>11.111111111111114</v>
      </c>
    </row>
    <row r="15" spans="2:13">
      <c r="B15" s="40" t="s">
        <v>117</v>
      </c>
      <c r="C15" s="20" t="s">
        <v>118</v>
      </c>
      <c r="D15" s="24" t="s">
        <v>31</v>
      </c>
      <c r="E15" s="28">
        <v>5500</v>
      </c>
      <c r="F15" s="28">
        <v>9500</v>
      </c>
      <c r="G15" s="28">
        <v>7000</v>
      </c>
      <c r="I15" s="20" t="s">
        <v>118</v>
      </c>
      <c r="J15" s="28">
        <v>5500</v>
      </c>
      <c r="K15" s="28">
        <v>9500</v>
      </c>
      <c r="L15" s="28">
        <v>7000</v>
      </c>
      <c r="M15" s="52">
        <f t="shared" si="0"/>
        <v>72.72727272727272</v>
      </c>
    </row>
  </sheetData>
  <mergeCells count="15">
    <mergeCell ref="B9:B10"/>
    <mergeCell ref="B11:B13"/>
    <mergeCell ref="B2:G2"/>
    <mergeCell ref="B5:B6"/>
    <mergeCell ref="M3:M4"/>
    <mergeCell ref="I3:I4"/>
    <mergeCell ref="B3:B4"/>
    <mergeCell ref="C3:C4"/>
    <mergeCell ref="D3:D4"/>
    <mergeCell ref="E3:E4"/>
    <mergeCell ref="F3:F4"/>
    <mergeCell ref="G3:G4"/>
    <mergeCell ref="J3:J4"/>
    <mergeCell ref="K3:K4"/>
    <mergeCell ref="L3:L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32"/>
  <sheetViews>
    <sheetView topLeftCell="A2" zoomScaleNormal="100" workbookViewId="0">
      <selection activeCell="D4" sqref="D4"/>
    </sheetView>
  </sheetViews>
  <sheetFormatPr defaultColWidth="11.42578125" defaultRowHeight="14.25"/>
  <cols>
    <col min="1" max="1" width="27" customWidth="1"/>
    <col min="2" max="2" width="12.5703125" customWidth="1"/>
    <col min="3" max="6" width="12" bestFit="1" customWidth="1"/>
  </cols>
  <sheetData>
    <row r="2" spans="1:8" ht="15">
      <c r="A2" s="47" t="s">
        <v>125</v>
      </c>
      <c r="B2" s="6">
        <v>2019</v>
      </c>
      <c r="C2" s="6">
        <v>2020</v>
      </c>
      <c r="D2" s="6">
        <v>2021</v>
      </c>
      <c r="E2" s="6">
        <v>2022</v>
      </c>
      <c r="F2" s="6">
        <v>2023</v>
      </c>
      <c r="G2" s="6" t="s">
        <v>126</v>
      </c>
      <c r="H2" s="6" t="s">
        <v>127</v>
      </c>
    </row>
    <row r="3" spans="1:8">
      <c r="A3" s="33" t="s">
        <v>49</v>
      </c>
      <c r="B3" s="35">
        <v>4557.4776992444549</v>
      </c>
      <c r="C3" s="35">
        <v>5068.545454545455</v>
      </c>
      <c r="D3" s="35">
        <v>5505.583333333333</v>
      </c>
      <c r="E3" s="35">
        <v>6790.7</v>
      </c>
      <c r="F3" s="35">
        <v>7840</v>
      </c>
      <c r="G3" s="35">
        <f t="shared" ref="G3:G10" si="0">AVERAGE(B3:F3)</f>
        <v>5952.4612974246484</v>
      </c>
      <c r="H3" s="19">
        <f t="shared" ref="H3:H7" si="1">SUM(B3:F3)/5</f>
        <v>5952.4612974246484</v>
      </c>
    </row>
    <row r="4" spans="1:8">
      <c r="A4" s="33" t="s">
        <v>60</v>
      </c>
      <c r="B4" s="35">
        <v>5184.75</v>
      </c>
      <c r="C4" s="35">
        <v>5510.958333333333</v>
      </c>
      <c r="D4" s="35"/>
      <c r="E4" s="35"/>
      <c r="F4" s="35"/>
      <c r="G4" s="35">
        <f t="shared" si="0"/>
        <v>5347.8541666666661</v>
      </c>
      <c r="H4" s="19">
        <f>SUM(B4:F4)/2</f>
        <v>5347.8541666666661</v>
      </c>
    </row>
    <row r="5" spans="1:8">
      <c r="A5" s="33" t="s">
        <v>81</v>
      </c>
      <c r="B5" s="35"/>
      <c r="C5" s="35"/>
      <c r="D5" s="35">
        <v>1452.166666666667</v>
      </c>
      <c r="E5" s="35">
        <v>1942.5</v>
      </c>
      <c r="F5" s="35"/>
      <c r="G5" s="35">
        <f t="shared" si="0"/>
        <v>1697.3333333333335</v>
      </c>
      <c r="H5" s="19">
        <f>SUM(B5:F5)/2</f>
        <v>1697.3333333333335</v>
      </c>
    </row>
    <row r="6" spans="1:8">
      <c r="A6" s="33" t="s">
        <v>82</v>
      </c>
      <c r="B6" s="35">
        <v>1014.5</v>
      </c>
      <c r="C6" s="35">
        <v>741.08333333333337</v>
      </c>
      <c r="D6" s="35">
        <v>731.91666666666652</v>
      </c>
      <c r="E6" s="35">
        <v>1928.833333333333</v>
      </c>
      <c r="F6" s="35">
        <v>1386.303191489362</v>
      </c>
      <c r="G6" s="35">
        <f t="shared" si="0"/>
        <v>1160.5273049645389</v>
      </c>
      <c r="H6" s="19">
        <f t="shared" si="1"/>
        <v>1160.5273049645389</v>
      </c>
    </row>
    <row r="7" spans="1:8">
      <c r="A7" s="33" t="s">
        <v>128</v>
      </c>
      <c r="B7" s="35">
        <v>1010</v>
      </c>
      <c r="C7" s="35">
        <v>1072</v>
      </c>
      <c r="D7" s="35">
        <v>1120</v>
      </c>
      <c r="E7" s="35">
        <v>1542</v>
      </c>
      <c r="F7" s="35">
        <v>2224</v>
      </c>
      <c r="G7" s="35">
        <f t="shared" si="0"/>
        <v>1393.6</v>
      </c>
      <c r="H7" s="19">
        <f t="shared" si="1"/>
        <v>1393.6</v>
      </c>
    </row>
    <row r="8" spans="1:8">
      <c r="A8" s="34" t="s">
        <v>78</v>
      </c>
      <c r="B8" s="35">
        <v>756.29368128081148</v>
      </c>
      <c r="C8" s="35">
        <v>745.49281570897267</v>
      </c>
      <c r="D8" s="35">
        <v>1005.643580518213</v>
      </c>
      <c r="E8" s="35">
        <v>1188.090377224951</v>
      </c>
      <c r="F8" s="35">
        <v>1244.715930810398</v>
      </c>
      <c r="G8" s="35">
        <f>AVERAGE(B8:F8)</f>
        <v>988.04727710866939</v>
      </c>
      <c r="H8" s="19">
        <f>SUM(B8:F8)/5</f>
        <v>988.04727710866939</v>
      </c>
    </row>
    <row r="9" spans="1:8">
      <c r="A9" s="16" t="s">
        <v>6</v>
      </c>
      <c r="B9" s="35">
        <v>6578</v>
      </c>
      <c r="C9" s="35">
        <v>8083</v>
      </c>
      <c r="D9" s="35">
        <v>7795</v>
      </c>
      <c r="E9" s="35">
        <v>8802</v>
      </c>
      <c r="F9" s="35">
        <v>11985</v>
      </c>
      <c r="G9" s="35">
        <f t="shared" si="0"/>
        <v>8648.6</v>
      </c>
      <c r="H9" s="19">
        <f t="shared" ref="H9:H13" si="2">SUM(B9:F9)/5</f>
        <v>8648.6</v>
      </c>
    </row>
    <row r="10" spans="1:8">
      <c r="A10" s="16" t="s">
        <v>99</v>
      </c>
      <c r="B10" s="35">
        <v>6296</v>
      </c>
      <c r="C10" s="35">
        <v>8383</v>
      </c>
      <c r="D10" s="35">
        <v>12158</v>
      </c>
      <c r="E10" s="35">
        <v>17209</v>
      </c>
      <c r="F10" s="35">
        <v>13004</v>
      </c>
      <c r="G10" s="35">
        <f t="shared" si="0"/>
        <v>11410</v>
      </c>
      <c r="H10" s="19">
        <f t="shared" si="2"/>
        <v>11410</v>
      </c>
    </row>
    <row r="11" spans="1:8">
      <c r="A11" s="16" t="s">
        <v>129</v>
      </c>
      <c r="B11" s="35">
        <v>6411</v>
      </c>
      <c r="C11" s="35">
        <v>6629</v>
      </c>
      <c r="D11" s="35">
        <v>8407</v>
      </c>
      <c r="E11" s="35">
        <v>9786</v>
      </c>
      <c r="F11" s="35">
        <v>11087</v>
      </c>
      <c r="G11" s="35">
        <f t="shared" ref="G11:G13" si="3">AVERAGE(B11:F11)</f>
        <v>8464</v>
      </c>
      <c r="H11" s="2">
        <f t="shared" si="2"/>
        <v>8464</v>
      </c>
    </row>
    <row r="12" spans="1:8">
      <c r="A12" s="16" t="s">
        <v>130</v>
      </c>
      <c r="B12" s="35">
        <v>4384</v>
      </c>
      <c r="C12" s="35">
        <v>4667</v>
      </c>
      <c r="D12" s="35">
        <v>6470</v>
      </c>
      <c r="E12" s="35">
        <v>8027</v>
      </c>
      <c r="F12" s="35">
        <v>7835</v>
      </c>
      <c r="G12" s="35">
        <f t="shared" si="3"/>
        <v>6276.6</v>
      </c>
      <c r="H12" s="2">
        <f t="shared" si="2"/>
        <v>6276.6</v>
      </c>
    </row>
    <row r="13" spans="1:8">
      <c r="A13" s="16" t="s">
        <v>131</v>
      </c>
      <c r="B13" s="15">
        <v>5174</v>
      </c>
      <c r="C13" s="15">
        <v>5481</v>
      </c>
      <c r="D13" s="15">
        <v>7564</v>
      </c>
      <c r="E13" s="15">
        <v>8609</v>
      </c>
      <c r="F13" s="15">
        <v>9687</v>
      </c>
      <c r="G13" s="36">
        <f t="shared" si="3"/>
        <v>7303</v>
      </c>
      <c r="H13" s="37">
        <f t="shared" si="2"/>
        <v>7303</v>
      </c>
    </row>
    <row r="14" spans="1:8" ht="15" thickBot="1">
      <c r="A14" s="7"/>
      <c r="B14" s="4"/>
      <c r="C14" s="4"/>
      <c r="D14" s="4"/>
      <c r="E14" s="4"/>
      <c r="F14" s="4"/>
      <c r="G14" s="4"/>
      <c r="H14" s="4"/>
    </row>
    <row r="15" spans="1:8">
      <c r="A15" s="10" t="s">
        <v>132</v>
      </c>
      <c r="B15" s="4"/>
      <c r="C15" s="4"/>
      <c r="D15" s="4"/>
      <c r="E15" s="4"/>
      <c r="F15" s="4"/>
      <c r="G15" s="4"/>
      <c r="H15" s="4"/>
    </row>
    <row r="16" spans="1:8">
      <c r="A16" s="11" t="s">
        <v>133</v>
      </c>
      <c r="B16" s="4"/>
      <c r="C16" s="4"/>
      <c r="D16" s="4"/>
      <c r="E16" s="4"/>
      <c r="F16" s="4"/>
      <c r="G16" s="4"/>
      <c r="H16" s="4"/>
    </row>
    <row r="17" spans="1:8">
      <c r="A17" s="8" t="s">
        <v>134</v>
      </c>
      <c r="C17" s="4"/>
      <c r="D17" s="4"/>
      <c r="E17" s="4"/>
      <c r="F17" s="4"/>
      <c r="G17" s="4"/>
      <c r="H17" s="4"/>
    </row>
    <row r="18" spans="1:8" ht="36.75" thickBot="1">
      <c r="A18" s="9" t="s">
        <v>135</v>
      </c>
      <c r="C18" s="4"/>
      <c r="D18" s="4"/>
      <c r="E18" s="4"/>
      <c r="F18" s="4"/>
      <c r="G18" s="4"/>
      <c r="H18" s="4"/>
    </row>
    <row r="19" spans="1:8">
      <c r="C19" s="4"/>
    </row>
    <row r="20" spans="1:8">
      <c r="A20" s="6" t="s">
        <v>86</v>
      </c>
      <c r="B20" s="6" t="s">
        <v>126</v>
      </c>
      <c r="C20" s="4"/>
    </row>
    <row r="21" spans="1:8">
      <c r="A21" s="34" t="s">
        <v>78</v>
      </c>
      <c r="B21" s="35">
        <v>988.04727710866939</v>
      </c>
      <c r="C21" s="4"/>
    </row>
    <row r="22" spans="1:8">
      <c r="A22" s="33" t="s">
        <v>82</v>
      </c>
      <c r="B22" s="35">
        <v>1160.5273049645389</v>
      </c>
      <c r="C22" s="4"/>
    </row>
    <row r="23" spans="1:8">
      <c r="A23" s="33" t="s">
        <v>81</v>
      </c>
      <c r="B23" s="35">
        <v>1697.3333333333335</v>
      </c>
      <c r="C23" s="4"/>
    </row>
    <row r="24" spans="1:8">
      <c r="A24" s="33" t="s">
        <v>60</v>
      </c>
      <c r="B24" s="35">
        <v>5347.8541666666661</v>
      </c>
      <c r="C24" s="4"/>
    </row>
    <row r="25" spans="1:8">
      <c r="A25" s="33" t="s">
        <v>49</v>
      </c>
      <c r="B25" s="35">
        <v>5952.4612974246484</v>
      </c>
      <c r="C25" s="4"/>
      <c r="E25" s="38"/>
    </row>
    <row r="26" spans="1:8">
      <c r="A26" s="16" t="s">
        <v>6</v>
      </c>
      <c r="B26" s="35">
        <v>8648.6</v>
      </c>
      <c r="C26" s="4"/>
    </row>
    <row r="27" spans="1:8">
      <c r="A27" s="16" t="s">
        <v>99</v>
      </c>
      <c r="B27" s="35">
        <v>11410</v>
      </c>
      <c r="C27" s="4"/>
    </row>
    <row r="28" spans="1:8">
      <c r="A28" s="16" t="s">
        <v>129</v>
      </c>
      <c r="B28" s="19">
        <v>8464</v>
      </c>
      <c r="C28" s="4"/>
    </row>
    <row r="29" spans="1:8">
      <c r="A29" s="16" t="s">
        <v>131</v>
      </c>
      <c r="B29" s="19">
        <v>7303</v>
      </c>
      <c r="C29" s="4"/>
    </row>
    <row r="30" spans="1:8">
      <c r="A30" s="16" t="s">
        <v>130</v>
      </c>
      <c r="B30" s="17">
        <v>6277</v>
      </c>
      <c r="C30" s="4"/>
    </row>
    <row r="31" spans="1:8">
      <c r="A31" s="33" t="s">
        <v>128</v>
      </c>
      <c r="B31" s="17">
        <v>1394</v>
      </c>
      <c r="C31" s="4"/>
    </row>
    <row r="32" spans="1:8">
      <c r="C32" s="4"/>
    </row>
  </sheetData>
  <sortState xmlns:xlrd2="http://schemas.microsoft.com/office/spreadsheetml/2017/richdata2" ref="A21:C29">
    <sortCondition ref="C21:C29"/>
  </sortState>
  <pageMargins left="0.7" right="0.7" top="0.75" bottom="0.75" header="0.3" footer="0.3"/>
  <pageSetup paperSize="9" orientation="portrait" horizontalDpi="300" verticalDpi="300" r:id="rId1"/>
  <ignoredErrors>
    <ignoredError sqref="H4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29"/>
  <sheetViews>
    <sheetView tabSelected="1" topLeftCell="A2" zoomScaleNormal="100" workbookViewId="0">
      <selection activeCell="C6" sqref="C6:G13"/>
    </sheetView>
  </sheetViews>
  <sheetFormatPr defaultColWidth="11.42578125" defaultRowHeight="14.25"/>
  <cols>
    <col min="1" max="1" width="6.42578125" customWidth="1"/>
    <col min="2" max="2" width="30.140625" bestFit="1" customWidth="1"/>
    <col min="3" max="6" width="11.42578125" customWidth="1"/>
    <col min="7" max="7" width="8.7109375" bestFit="1" customWidth="1"/>
    <col min="8" max="8" width="11.42578125" customWidth="1"/>
  </cols>
  <sheetData>
    <row r="2" spans="2:8" ht="15" customHeight="1">
      <c r="B2" s="1" t="s">
        <v>125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126</v>
      </c>
    </row>
    <row r="3" spans="2:8">
      <c r="B3" s="33" t="s">
        <v>49</v>
      </c>
      <c r="C3" s="35">
        <v>4557.4776992444549</v>
      </c>
      <c r="D3" s="35">
        <v>5068.545454545455</v>
      </c>
      <c r="E3" s="35">
        <v>5505.583333333333</v>
      </c>
      <c r="F3" s="35">
        <v>6790.7</v>
      </c>
      <c r="G3" s="35">
        <v>7840</v>
      </c>
      <c r="H3" s="35">
        <f t="shared" ref="H3:H13" si="0">AVERAGE(C3:G3)</f>
        <v>5952.4612974246484</v>
      </c>
    </row>
    <row r="4" spans="2:8">
      <c r="B4" s="33" t="s">
        <v>60</v>
      </c>
      <c r="C4" s="35">
        <v>5184.75</v>
      </c>
      <c r="D4" s="35">
        <v>5510.958333333333</v>
      </c>
      <c r="E4" s="35"/>
      <c r="F4" s="35"/>
      <c r="G4" s="35"/>
      <c r="H4" s="35">
        <f t="shared" si="0"/>
        <v>5347.8541666666661</v>
      </c>
    </row>
    <row r="5" spans="2:8">
      <c r="B5" s="33" t="s">
        <v>81</v>
      </c>
      <c r="C5" s="35"/>
      <c r="D5" s="35"/>
      <c r="E5" s="35">
        <v>1452.166666666667</v>
      </c>
      <c r="F5" s="35">
        <v>1942.5</v>
      </c>
      <c r="G5" s="35"/>
      <c r="H5" s="35">
        <f t="shared" si="0"/>
        <v>1697.3333333333335</v>
      </c>
    </row>
    <row r="6" spans="2:8">
      <c r="B6" s="33" t="s">
        <v>82</v>
      </c>
      <c r="C6" s="35">
        <v>1014.5</v>
      </c>
      <c r="D6" s="35">
        <v>741.08333333333337</v>
      </c>
      <c r="E6" s="35">
        <v>731.91666666666652</v>
      </c>
      <c r="F6" s="35">
        <v>1928.833333333333</v>
      </c>
      <c r="G6" s="35">
        <v>1386.303191489362</v>
      </c>
      <c r="H6" s="35">
        <f t="shared" si="0"/>
        <v>1160.5273049645389</v>
      </c>
    </row>
    <row r="7" spans="2:8">
      <c r="B7" s="33" t="s">
        <v>128</v>
      </c>
      <c r="C7" s="35">
        <v>1010</v>
      </c>
      <c r="D7" s="35">
        <v>1072</v>
      </c>
      <c r="E7" s="35">
        <v>1120</v>
      </c>
      <c r="F7" s="35">
        <v>1542</v>
      </c>
      <c r="G7" s="35">
        <v>2224</v>
      </c>
      <c r="H7" s="35">
        <f t="shared" si="0"/>
        <v>1393.6</v>
      </c>
    </row>
    <row r="8" spans="2:8">
      <c r="B8" s="34" t="s">
        <v>78</v>
      </c>
      <c r="C8" s="35">
        <v>756.29368128081148</v>
      </c>
      <c r="D8" s="35">
        <v>745.49281570897267</v>
      </c>
      <c r="E8" s="35">
        <v>1005.643580518213</v>
      </c>
      <c r="F8" s="35">
        <v>1188.090377224951</v>
      </c>
      <c r="G8" s="35">
        <v>1244.715930810398</v>
      </c>
      <c r="H8" s="35">
        <f>AVERAGE(C8:G8)</f>
        <v>988.04727710866939</v>
      </c>
    </row>
    <row r="9" spans="2:8">
      <c r="B9" s="16" t="s">
        <v>6</v>
      </c>
      <c r="C9" s="35">
        <v>6578</v>
      </c>
      <c r="D9" s="35">
        <v>8083</v>
      </c>
      <c r="E9" s="35">
        <v>7795</v>
      </c>
      <c r="F9" s="35">
        <v>8802</v>
      </c>
      <c r="G9" s="35">
        <v>11985</v>
      </c>
      <c r="H9" s="35">
        <f t="shared" si="0"/>
        <v>8648.6</v>
      </c>
    </row>
    <row r="10" spans="2:8">
      <c r="B10" s="16" t="s">
        <v>99</v>
      </c>
      <c r="C10" s="35">
        <v>6296</v>
      </c>
      <c r="D10" s="35">
        <v>8383</v>
      </c>
      <c r="E10" s="35">
        <v>12158</v>
      </c>
      <c r="F10" s="35">
        <v>17209</v>
      </c>
      <c r="G10" s="35">
        <v>13004</v>
      </c>
      <c r="H10" s="35">
        <f t="shared" si="0"/>
        <v>11410</v>
      </c>
    </row>
    <row r="11" spans="2:8">
      <c r="B11" s="16" t="s">
        <v>129</v>
      </c>
      <c r="C11" s="35">
        <v>6411</v>
      </c>
      <c r="D11" s="35">
        <v>6629</v>
      </c>
      <c r="E11" s="35">
        <v>8407</v>
      </c>
      <c r="F11" s="35">
        <v>9786</v>
      </c>
      <c r="G11" s="35">
        <v>11087</v>
      </c>
      <c r="H11" s="35">
        <f t="shared" si="0"/>
        <v>8464</v>
      </c>
    </row>
    <row r="12" spans="2:8">
      <c r="B12" s="16" t="s">
        <v>130</v>
      </c>
      <c r="C12" s="35">
        <v>4384</v>
      </c>
      <c r="D12" s="35">
        <v>4667</v>
      </c>
      <c r="E12" s="35">
        <v>6470</v>
      </c>
      <c r="F12" s="35">
        <v>8027</v>
      </c>
      <c r="G12" s="35">
        <v>7835</v>
      </c>
      <c r="H12" s="35">
        <f t="shared" si="0"/>
        <v>6276.6</v>
      </c>
    </row>
    <row r="13" spans="2:8">
      <c r="B13" s="16" t="s">
        <v>131</v>
      </c>
      <c r="C13" s="15">
        <v>5174</v>
      </c>
      <c r="D13" s="15">
        <v>5481</v>
      </c>
      <c r="E13" s="15">
        <v>7564</v>
      </c>
      <c r="F13" s="15">
        <v>8609</v>
      </c>
      <c r="G13" s="15">
        <v>9687</v>
      </c>
      <c r="H13" s="36">
        <f t="shared" si="0"/>
        <v>7303</v>
      </c>
    </row>
    <row r="14" spans="2:8" ht="15" thickBot="1">
      <c r="B14" s="4"/>
      <c r="C14" s="4"/>
      <c r="D14" s="4"/>
      <c r="E14" s="5"/>
      <c r="H14" s="5"/>
    </row>
    <row r="15" spans="2:8">
      <c r="B15" s="10" t="s">
        <v>132</v>
      </c>
      <c r="C15" s="4"/>
      <c r="D15" s="4"/>
      <c r="E15" s="5"/>
      <c r="H15" s="5"/>
    </row>
    <row r="16" spans="2:8">
      <c r="B16" s="11" t="s">
        <v>133</v>
      </c>
      <c r="C16" s="4"/>
      <c r="D16" s="4"/>
      <c r="E16" s="5"/>
      <c r="H16" s="5"/>
    </row>
    <row r="17" spans="2:8">
      <c r="B17" s="8" t="s">
        <v>134</v>
      </c>
      <c r="C17" s="4"/>
      <c r="D17" s="4"/>
      <c r="E17" s="5"/>
      <c r="H17" s="5"/>
    </row>
    <row r="18" spans="2:8" ht="36.75" thickBot="1">
      <c r="B18" s="9" t="s">
        <v>135</v>
      </c>
      <c r="C18" s="4"/>
      <c r="D18" s="4"/>
      <c r="E18" s="5"/>
      <c r="H18" s="5"/>
    </row>
    <row r="19" spans="2:8">
      <c r="B19" s="3"/>
      <c r="C19" s="3"/>
      <c r="D19" s="4"/>
      <c r="E19" s="4"/>
      <c r="F19" s="4"/>
      <c r="G19" s="4"/>
      <c r="H19" s="5"/>
    </row>
    <row r="20" spans="2:8">
      <c r="B20" s="1" t="s">
        <v>125</v>
      </c>
      <c r="C20" s="1">
        <v>2020</v>
      </c>
      <c r="D20" s="1">
        <v>2021</v>
      </c>
      <c r="E20" s="1">
        <v>2022</v>
      </c>
      <c r="F20" s="1">
        <v>2023</v>
      </c>
      <c r="G20" s="4"/>
      <c r="H20" s="5"/>
    </row>
    <row r="21" spans="2:8">
      <c r="B21" s="33" t="s">
        <v>49</v>
      </c>
      <c r="C21" s="18">
        <f>D3/C3*100-100</f>
        <v>11.213828986716166</v>
      </c>
      <c r="D21" s="18">
        <f t="shared" ref="D21:F21" si="1">E3/D3*100-100</f>
        <v>8.622550250505185</v>
      </c>
      <c r="E21" s="18">
        <f t="shared" si="1"/>
        <v>23.342061846307544</v>
      </c>
      <c r="F21" s="18">
        <f t="shared" si="1"/>
        <v>15.452015256159157</v>
      </c>
      <c r="G21" s="54" cm="1">
        <f t="array" ref="G21">+AVERAGE(ABS(C21:F21))</f>
        <v>14.657614084922013</v>
      </c>
      <c r="H21" s="5"/>
    </row>
    <row r="22" spans="2:8">
      <c r="B22" s="33" t="s">
        <v>82</v>
      </c>
      <c r="C22" s="18">
        <f>D6/C6*100-100</f>
        <v>-26.950878922293413</v>
      </c>
      <c r="D22" s="18">
        <f>E6/D6*100-100</f>
        <v>-1.2369279208366351</v>
      </c>
      <c r="E22" s="18">
        <f t="shared" ref="D22:F22" si="2">F6/E6*100-100</f>
        <v>163.53182283957648</v>
      </c>
      <c r="F22" s="18">
        <f t="shared" si="2"/>
        <v>-28.127372773384835</v>
      </c>
      <c r="G22" s="30" cm="1">
        <f t="array" ref="G22">+AVERAGE(ABS(C22:F22))</f>
        <v>54.961750614022833</v>
      </c>
      <c r="H22" s="5"/>
    </row>
    <row r="23" spans="2:8">
      <c r="B23" s="33" t="s">
        <v>128</v>
      </c>
      <c r="C23" s="18">
        <f t="shared" ref="C23:F23" si="3">D7/C7*100-100</f>
        <v>6.1386138613861476</v>
      </c>
      <c r="D23" s="18">
        <f t="shared" si="3"/>
        <v>4.4776119402985017</v>
      </c>
      <c r="E23" s="18">
        <f t="shared" si="3"/>
        <v>37.678571428571416</v>
      </c>
      <c r="F23" s="18">
        <f t="shared" si="3"/>
        <v>44.228274967574578</v>
      </c>
      <c r="G23" s="30" cm="1">
        <f t="array" ref="G23">+AVERAGE(ABS(C23:F23))</f>
        <v>23.130768049457661</v>
      </c>
    </row>
    <row r="24" spans="2:8" ht="15" customHeight="1">
      <c r="B24" s="34" t="s">
        <v>78</v>
      </c>
      <c r="C24" s="18">
        <f t="shared" ref="C24:F24" si="4">D8/C8*100-100</f>
        <v>-1.4281311399491159</v>
      </c>
      <c r="D24" s="18">
        <f t="shared" si="4"/>
        <v>34.896481807384504</v>
      </c>
      <c r="E24" s="18">
        <f t="shared" si="4"/>
        <v>18.14229218394874</v>
      </c>
      <c r="F24" s="18">
        <f t="shared" si="4"/>
        <v>4.7660981580970798</v>
      </c>
      <c r="G24" s="54" cm="1">
        <f t="array" ref="G24">+AVERAGE(ABS(C24:F24))</f>
        <v>14.80825082234486</v>
      </c>
    </row>
    <row r="25" spans="2:8">
      <c r="B25" s="16" t="s">
        <v>6</v>
      </c>
      <c r="C25" s="18">
        <f t="shared" ref="C25:F25" si="5">D9/C9*100-100</f>
        <v>22.879294618425064</v>
      </c>
      <c r="D25" s="18">
        <f t="shared" si="5"/>
        <v>-3.5630335271557527</v>
      </c>
      <c r="E25" s="18">
        <f t="shared" si="5"/>
        <v>12.918537524053875</v>
      </c>
      <c r="F25" s="18">
        <f t="shared" si="5"/>
        <v>36.162235855487381</v>
      </c>
      <c r="G25" s="53" cm="1">
        <f t="array" ref="G25">+AVERAGE(ABS(C25:F25))</f>
        <v>18.880775381280518</v>
      </c>
    </row>
    <row r="26" spans="2:8">
      <c r="B26" s="16" t="s">
        <v>99</v>
      </c>
      <c r="C26" s="18">
        <f t="shared" ref="C26:F26" si="6">D10/C10*100-100</f>
        <v>33.148030495552717</v>
      </c>
      <c r="D26" s="18">
        <f t="shared" si="6"/>
        <v>45.031611594894429</v>
      </c>
      <c r="E26" s="18">
        <f t="shared" si="6"/>
        <v>41.544661950978792</v>
      </c>
      <c r="F26" s="18">
        <f t="shared" si="6"/>
        <v>-24.434888721018069</v>
      </c>
      <c r="G26" s="29" cm="1">
        <f t="array" ref="G26">+AVERAGE(ABS(C26:F26))</f>
        <v>36.039798190611002</v>
      </c>
    </row>
    <row r="27" spans="2:8">
      <c r="B27" s="16" t="s">
        <v>129</v>
      </c>
      <c r="C27" s="18">
        <f t="shared" ref="C27:F27" si="7">D11/C11*100-100</f>
        <v>3.4004055529558599</v>
      </c>
      <c r="D27" s="18">
        <f t="shared" si="7"/>
        <v>26.821541710665258</v>
      </c>
      <c r="E27" s="18">
        <f t="shared" si="7"/>
        <v>16.402997502081604</v>
      </c>
      <c r="F27" s="18">
        <f t="shared" si="7"/>
        <v>13.294502350296341</v>
      </c>
      <c r="G27" s="55" cm="1">
        <f t="array" ref="G27">+AVERAGE(ABS(C27:F27))</f>
        <v>14.979861778999766</v>
      </c>
    </row>
    <row r="28" spans="2:8">
      <c r="B28" s="16" t="s">
        <v>130</v>
      </c>
      <c r="C28" s="18">
        <f t="shared" ref="C28:F28" si="8">D12/C12*100-100</f>
        <v>6.4552919708029179</v>
      </c>
      <c r="D28" s="18">
        <f t="shared" si="8"/>
        <v>38.632954788943636</v>
      </c>
      <c r="E28" s="18">
        <f t="shared" si="8"/>
        <v>24.064914992272037</v>
      </c>
      <c r="F28" s="18">
        <f t="shared" si="8"/>
        <v>-2.3919272455462703</v>
      </c>
      <c r="G28" s="53" cm="1">
        <f t="array" ref="G28">+AVERAGE(ABS(C28:F28))</f>
        <v>17.886272249391215</v>
      </c>
    </row>
    <row r="29" spans="2:8">
      <c r="B29" s="16" t="s">
        <v>131</v>
      </c>
      <c r="C29" s="18">
        <f t="shared" ref="C29:F29" si="9">D13/C13*100-100</f>
        <v>5.9335137224584571</v>
      </c>
      <c r="D29" s="18">
        <f t="shared" si="9"/>
        <v>38.004013866082829</v>
      </c>
      <c r="E29" s="18">
        <f t="shared" si="9"/>
        <v>13.815441565309357</v>
      </c>
      <c r="F29" s="18">
        <f t="shared" si="9"/>
        <v>12.521779533046811</v>
      </c>
      <c r="G29" s="53" cm="1">
        <f t="array" ref="G29">+AVERAGE(ABS(C29:F29))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2025-07-26T05:36:25+00:00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6B180FC-3C94-4B29-BE0D-E700448D02F0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2025-07-26T17:35:09Z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