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01"/>
  <workbookPr hidePivotFieldList="1"/>
  <mc:AlternateContent xmlns:mc="http://schemas.openxmlformats.org/markup-compatibility/2006">
    <mc:Choice Requires="x15">
      <x15ac:absPath xmlns:x15ac="http://schemas.microsoft.com/office/spreadsheetml/2010/11/ac" url="C:\Users\dmnum\OneDrive\Escritorio\ANT 2025\5. MUNICIPIOS 2025\1. MERCADOS\1. ESCRITURA-DTS\5.SEPTIEMBRE\SAN ALBERTO\"/>
    </mc:Choice>
  </mc:AlternateContent>
  <xr:revisionPtr revIDLastSave="0" documentId="13_ncr:1_{74DA35A5-DE62-4653-A14D-72E9E69B8022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4.1.1. OAF" sheetId="10" r:id="rId1"/>
    <sheet name="4.1.2. CONDICIONES COMERCIALES" sheetId="11" r:id="rId2"/>
    <sheet name="4.2.4. AGENTES COMERCIALES 1" sheetId="14" r:id="rId3"/>
    <sheet name="4.2.5. AGENTES COMERCIALES 2" sheetId="15" r:id="rId4"/>
    <sheet name="4.3.1. % MERCADO FLETE PRODUCTO" sheetId="6" r:id="rId5"/>
    <sheet name="4.3.2. PRECIOS PAGAD PRODUCTOR" sheetId="7" r:id="rId6"/>
    <sheet name="4.3.3. PRECIOS PROMEDIO SIPSA" sheetId="8" r:id="rId7"/>
    <sheet name="4.3.4. VARIACION $ PLAZAS MAYOR" sheetId="9" r:id="rId8"/>
  </sheets>
  <definedNames>
    <definedName name="_xlnm._FilterDatabase" localSheetId="0" hidden="1">'4.1.2. CONDICIONES COMERCIALES'!#REF!</definedName>
    <definedName name="_xlnm._FilterDatabase" localSheetId="1" hidden="1">'4.1.2. CONDICIONES COMERCIALES'!$B$2:$H$15</definedName>
    <definedName name="_xlnm._FilterDatabase" localSheetId="2" hidden="1">'4.2.4. AGENTES COMERCIALES 1'!#REF!</definedName>
    <definedName name="_xlnm._FilterDatabase" localSheetId="3" hidden="1">'4.2.5. AGENTES COMERCIALES 2'!$B$4:$G$16</definedName>
    <definedName name="_xlnm._FilterDatabase" localSheetId="5" hidden="1">'4.3.2. PRECIOS PAGAD PRODUCTOR'!$B$2:$G$12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4" i="9" l="1"/>
  <c r="D24" i="9"/>
  <c r="E24" i="9"/>
  <c r="F24" i="9"/>
  <c r="C25" i="9"/>
  <c r="D25" i="9"/>
  <c r="E25" i="9"/>
  <c r="F25" i="9"/>
  <c r="C26" i="9"/>
  <c r="D26" i="9"/>
  <c r="E26" i="9"/>
  <c r="F26" i="9"/>
  <c r="D23" i="9"/>
  <c r="E23" i="9"/>
  <c r="F23" i="9"/>
  <c r="C23" i="9"/>
  <c r="D22" i="9"/>
  <c r="E22" i="9"/>
  <c r="F22" i="9"/>
  <c r="C22" i="9"/>
  <c r="G24" i="9" a="1"/>
  <c r="G24" i="9" s="1"/>
  <c r="D21" i="9"/>
  <c r="E21" i="9"/>
  <c r="F21" i="9"/>
  <c r="C21" i="9"/>
  <c r="H4" i="9"/>
  <c r="H3" i="9"/>
  <c r="H7" i="8"/>
  <c r="H6" i="8"/>
  <c r="H5" i="8"/>
  <c r="H4" i="8"/>
  <c r="H9" i="8"/>
  <c r="H3" i="8"/>
  <c r="H8" i="8"/>
  <c r="G3" i="8"/>
  <c r="G9" i="8"/>
  <c r="G4" i="8"/>
  <c r="G5" i="8"/>
  <c r="G6" i="8"/>
  <c r="G7" i="8"/>
  <c r="G8" i="8"/>
  <c r="J12" i="6"/>
  <c r="J11" i="6"/>
  <c r="J10" i="6"/>
  <c r="H10" i="8"/>
  <c r="G25" i="9" l="1" a="1"/>
  <c r="G25" i="9" s="1"/>
  <c r="G26" i="9" a="1"/>
  <c r="G26" i="9" s="1"/>
  <c r="M6" i="7"/>
  <c r="M7" i="7"/>
  <c r="M8" i="7"/>
  <c r="M9" i="7"/>
  <c r="M10" i="7"/>
  <c r="M11" i="7"/>
  <c r="M12" i="7"/>
  <c r="M13" i="7"/>
  <c r="M14" i="7"/>
  <c r="M15" i="7"/>
  <c r="M5" i="7"/>
  <c r="J7" i="6"/>
  <c r="J8" i="6"/>
  <c r="J5" i="6"/>
  <c r="J6" i="6"/>
  <c r="H11" i="8" l="1"/>
  <c r="G11" i="8"/>
  <c r="J15" i="6"/>
  <c r="J14" i="6"/>
  <c r="J13" i="6"/>
  <c r="J9" i="6"/>
  <c r="G21" i="9" l="1" a="1"/>
  <c r="G21" i="9" s="1"/>
  <c r="H13" i="8" l="1"/>
  <c r="H12" i="8"/>
  <c r="G22" i="9" l="1" a="1"/>
  <c r="G22" i="9" s="1"/>
  <c r="G23" i="9" a="1"/>
  <c r="G23" i="9" s="1"/>
  <c r="G10" i="8"/>
  <c r="G12" i="8"/>
  <c r="G13" i="8"/>
  <c r="H5" i="9" l="1"/>
  <c r="H6" i="9"/>
  <c r="H7" i="9"/>
  <c r="H8" i="9"/>
  <c r="H9" i="9"/>
  <c r="H10" i="9"/>
  <c r="H11" i="9"/>
  <c r="H12" i="9"/>
  <c r="H13" i="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<sst xmlns="http://schemas.openxmlformats.org/spreadsheetml/2006/main" count="360" uniqueCount="128">
  <si>
    <r>
      <t xml:space="preserve">Tabla 1. </t>
    </r>
    <r>
      <rPr>
        <sz val="10"/>
        <color rgb="FF000000"/>
        <rFont val="Arial"/>
        <family val="2"/>
      </rPr>
      <t>Organizaciones de la Agricultura Familiar (OAF) participantes de los encuentros territoriales en el municipio de San Alberto</t>
    </r>
  </si>
  <si>
    <t>Nombre y sigla asociación</t>
  </si>
  <si>
    <t>Principales productos comercializados</t>
  </si>
  <si>
    <t>No. de familias asociadas</t>
  </si>
  <si>
    <t>Servicios que presta la OAF</t>
  </si>
  <si>
    <t>Asociación de productores del Cesar APROCESAR</t>
  </si>
  <si>
    <t>Aguacate criollo, Cacao, Plátano, Yuca</t>
  </si>
  <si>
    <t xml:space="preserve">Asistencia técnica, Capacitación o formación </t>
  </si>
  <si>
    <t>Asociación de productores agropecuarios y agrícolas del corregimiento de Puerto Carreño ASOPRODAGRO</t>
  </si>
  <si>
    <t>Limón criollo, Plátano, Cerdo en pie, huevo, leche, Res en pie</t>
  </si>
  <si>
    <r>
      <t xml:space="preserve">Fuente: </t>
    </r>
    <r>
      <rPr>
        <sz val="10"/>
        <color rgb="FF000000"/>
        <rFont val="Arial"/>
        <family val="2"/>
      </rPr>
      <t>ANT, 2025</t>
    </r>
  </si>
  <si>
    <r>
      <t xml:space="preserve">Tabla 2. </t>
    </r>
    <r>
      <rPr>
        <sz val="10"/>
        <color rgb="FF000000"/>
        <rFont val="Arial"/>
        <family val="2"/>
      </rPr>
      <t>Condiciones comerciales de las OAF identificadas en el municipio de San Alberto</t>
    </r>
  </si>
  <si>
    <t>Producto(s)</t>
  </si>
  <si>
    <t>Presentación</t>
  </si>
  <si>
    <t>Clientes</t>
  </si>
  <si>
    <t>Contrato y/o acuerdo comercial establecido</t>
  </si>
  <si>
    <t>Forma de pago</t>
  </si>
  <si>
    <t>Primer punto de comercialización</t>
  </si>
  <si>
    <t xml:space="preserve"> (%)</t>
  </si>
  <si>
    <t>Aguacate</t>
  </si>
  <si>
    <t>Bulto de 60 kilogramos</t>
  </si>
  <si>
    <t>Intermediarios 100%</t>
  </si>
  <si>
    <t>No</t>
  </si>
  <si>
    <t>Contado</t>
  </si>
  <si>
    <t>Cabecera municipal San Alberto 100%</t>
  </si>
  <si>
    <t>Cacao</t>
  </si>
  <si>
    <t>Kilogramo</t>
  </si>
  <si>
    <t>Plátano</t>
  </si>
  <si>
    <t>Bulto de 50 kilogramos</t>
  </si>
  <si>
    <t>Yuca</t>
  </si>
  <si>
    <t>Limón criollo</t>
  </si>
  <si>
    <t>Canastilla de 25 kilogramos</t>
  </si>
  <si>
    <t>Crédito</t>
  </si>
  <si>
    <t>Finca 100%</t>
  </si>
  <si>
    <t>Cerdo en pie</t>
  </si>
  <si>
    <t>Kilogramo en pie</t>
  </si>
  <si>
    <t>Huevo</t>
  </si>
  <si>
    <t>Cubeta por 30 unidades</t>
  </si>
  <si>
    <t>Intermediario 20%, Consumidor final 80%</t>
  </si>
  <si>
    <t>Finca 20%, Cabecera municipal San Alberto 80%</t>
  </si>
  <si>
    <t>Leche</t>
  </si>
  <si>
    <t>Litro</t>
  </si>
  <si>
    <t>Agroindustria 100%</t>
  </si>
  <si>
    <t>Res en pie</t>
  </si>
  <si>
    <r>
      <t xml:space="preserve">Tabla 4. </t>
    </r>
    <r>
      <rPr>
        <sz val="10"/>
        <color rgb="FF000000"/>
        <rFont val="Arial"/>
        <family val="2"/>
      </rPr>
      <t>Información general de los agentes comercializadores de San Alberto</t>
    </r>
  </si>
  <si>
    <t xml:space="preserve">Nombre de la empresa y/o comerciante </t>
  </si>
  <si>
    <t>Tipo de comercializador</t>
  </si>
  <si>
    <t>Producto demandado</t>
  </si>
  <si>
    <t>Ubicación de la empresa y/o comerciante</t>
  </si>
  <si>
    <t>Principal ubicación de los proveedores</t>
  </si>
  <si>
    <t>Surtimass</t>
  </si>
  <si>
    <t>Supermercado</t>
  </si>
  <si>
    <t>Aguacate, Cebolla bulbo, Limón criollo, Plátano, Yuca, Huevo</t>
  </si>
  <si>
    <t>Cabecera municipal San Alberto</t>
  </si>
  <si>
    <t>Bucaramanga</t>
  </si>
  <si>
    <t>Asociación de productores de cacao PROCASUR</t>
  </si>
  <si>
    <t>Intermediario</t>
  </si>
  <si>
    <t>La Cumbre, Fundación, Palma Real, Alto del Oso, Monserrate</t>
  </si>
  <si>
    <t>Compraventa sol Oriente</t>
  </si>
  <si>
    <t>Maíz tradicional</t>
  </si>
  <si>
    <t>Fincas del municipio de Tarazá</t>
  </si>
  <si>
    <t>Carnes San Beto</t>
  </si>
  <si>
    <t>Minorista</t>
  </si>
  <si>
    <t>Cerdo en pie, Res en pie</t>
  </si>
  <si>
    <t>Puerto Carreño, Las Malvinas, La Palma, La Llana, La Palama, Fundación, Alto del Oso</t>
  </si>
  <si>
    <t>De queseros</t>
  </si>
  <si>
    <t>Agroindustria</t>
  </si>
  <si>
    <t>Puerto Carreño, Las Malvinas, La Palma, La Llana, Fundación</t>
  </si>
  <si>
    <r>
      <t xml:space="preserve">Tabla 5. </t>
    </r>
    <r>
      <rPr>
        <sz val="10"/>
        <color rgb="FF000000"/>
        <rFont val="Arial"/>
        <family val="2"/>
      </rPr>
      <t>Descripción de los agentes comerciales participantes de los encuentros territoriales del municipio de San Alberto</t>
    </r>
  </si>
  <si>
    <t>Nombre de la empresa</t>
  </si>
  <si>
    <t>Principal producto comprado</t>
  </si>
  <si>
    <t>Presentación producto</t>
  </si>
  <si>
    <t>Frecuencia compra</t>
  </si>
  <si>
    <t>Modalidad de pago</t>
  </si>
  <si>
    <t>Sitio de compra del producto</t>
  </si>
  <si>
    <t>Semanal</t>
  </si>
  <si>
    <t>Centro de acopio</t>
  </si>
  <si>
    <t>Cebolla bulbo</t>
  </si>
  <si>
    <t>Bulto de 62,5 kilogramos</t>
  </si>
  <si>
    <t>Diario</t>
  </si>
  <si>
    <t>Bulto de 62 kilogramos</t>
  </si>
  <si>
    <t>Finca</t>
  </si>
  <si>
    <r>
      <t xml:space="preserve">Tabla 6. </t>
    </r>
    <r>
      <rPr>
        <sz val="10"/>
        <color rgb="FF000000"/>
        <rFont val="Arial"/>
        <family val="2"/>
      </rPr>
      <t>Principales destinos y valor del flete por UFH de referencia y producto</t>
    </r>
  </si>
  <si>
    <t>UFH</t>
  </si>
  <si>
    <t>Línea productiva</t>
  </si>
  <si>
    <t>Presentación del producto</t>
  </si>
  <si>
    <t>Principales compradores</t>
  </si>
  <si>
    <t>Precio promedio flete</t>
  </si>
  <si>
    <t>Precio actual</t>
  </si>
  <si>
    <t>% precio flete</t>
  </si>
  <si>
    <t>Tipo de cliente</t>
  </si>
  <si>
    <t>%</t>
  </si>
  <si>
    <t xml:space="preserve"> ($/kg)</t>
  </si>
  <si>
    <t>($/kg)</t>
  </si>
  <si>
    <t>10Vf2s1-30 La Trinidad, La Cumbre, Guaduas, Las Delicias</t>
  </si>
  <si>
    <t>Aguacate criollo</t>
  </si>
  <si>
    <t xml:space="preserve"> Intermediario</t>
  </si>
  <si>
    <t xml:space="preserve">
Cabecera municipal San Alberto 100%</t>
  </si>
  <si>
    <t>Intermediarios</t>
  </si>
  <si>
    <t>11Lg-23 Jesús de Belén</t>
  </si>
  <si>
    <t>Finca 20%, Ábrego 40%, Ocaña 40%</t>
  </si>
  <si>
    <t>10Qf2s1-30 La Trinidad</t>
  </si>
  <si>
    <t>Cacao sombrío</t>
  </si>
  <si>
    <t>Avicultura de postura (huevo)</t>
  </si>
  <si>
    <t>Consumidor final</t>
  </si>
  <si>
    <t>Porcicultura de cría (cerdo en pie)</t>
  </si>
  <si>
    <t>05Va-61 La Llana</t>
  </si>
  <si>
    <t>Ganadería doble propósito (leche)</t>
  </si>
  <si>
    <t>Ganadería doble propósito  (res en pie)</t>
  </si>
  <si>
    <r>
      <rPr>
        <b/>
        <sz val="10"/>
        <color theme="1"/>
        <rFont val="Arial"/>
        <family val="2"/>
      </rPr>
      <t>Tabla 7</t>
    </r>
    <r>
      <rPr>
        <sz val="10"/>
        <color theme="1"/>
        <rFont val="Arial"/>
        <family val="2"/>
      </rPr>
      <t>. Precios pagados al productor reportados en las UFH de referencia</t>
    </r>
  </si>
  <si>
    <t>Precio mínimo ($/kg)</t>
  </si>
  <si>
    <t>Precio máximo ($/kg)</t>
  </si>
  <si>
    <t>Precio actual($/kg)</t>
  </si>
  <si>
    <t>Variación</t>
  </si>
  <si>
    <t xml:space="preserve">Línea productiva </t>
  </si>
  <si>
    <t>Promedio</t>
  </si>
  <si>
    <t>Verificar</t>
  </si>
  <si>
    <t>Ganaderia doble propósito (leche)</t>
  </si>
  <si>
    <t>Cacao**</t>
  </si>
  <si>
    <t>Avicultura de postura (huevo)**</t>
  </si>
  <si>
    <t>Ganaderia doble propósito (res, kilogramo en pie)**</t>
  </si>
  <si>
    <t>Porcicultura de cría (cerdo, kilogramo en pie)**</t>
  </si>
  <si>
    <t>*No se presentan precios históricos</t>
  </si>
  <si>
    <t>Precio a escala municipal</t>
  </si>
  <si>
    <t>Precio a escala departamental</t>
  </si>
  <si>
    <t>Precios a escala nacional</t>
  </si>
  <si>
    <t>**Precios gremios (Fedecacao, Fenavi, Fedegan, Porkcolombia)</t>
  </si>
  <si>
    <t>Porcicultura de ceba (cerdo, kilogramo en pie)**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</si>
</sst>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-* #,##0.00_-;\-* #,##0.00_-;_-* &quot;-&quot;??_-;_-@_-"/>
    <numFmt numFmtId="164" formatCode="_-&quot;$&quot;\ * #,##0.00_-;\-&quot;$&quot;\ * #,##0.00_-;_-&quot;$&quot;\ * &quot;-&quot;??_-;_-@_-"/>
    <numFmt numFmtId="165" formatCode="_-&quot;$&quot;\ * #,##0_-;\-&quot;$&quot;\ * #,##0_-;_-&quot;$&quot;\ * &quot;-&quot;??_-;_-@_-"/>
    <numFmt numFmtId="166" formatCode="_-&quot;$&quot;* #,##0.00_-;\-&quot;$&quot;* #,##0.00_-;_-&quot;$&quot;* &quot;-&quot;??_-;_-@_-"/>
    <numFmt numFmtId="167" formatCode="_-&quot;$&quot;* #,##0_-;\-&quot;$&quot;* #,##0_-;_-&quot;$&quot;* &quot;-&quot;??_-;_-@_-"/>
    <numFmt numFmtId="168" formatCode="_-* #,##0_-;\-* #,##0_-;_-* &quot;-&quot;??_-;_-@_-"/>
    <numFmt numFmtId="169" formatCode="_-* #,##0.0_-;\-* #,##0.0_-;_-* &quot;-&quot;??_-;_-@_-"/>
    <numFmt numFmtId="170" formatCode="0.0"/>
  </numFmts>
  <fonts count="19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11"/>
      <color indexed="8"/>
      <name val="Aptos Narrow"/>
      <family val="2"/>
      <scheme val="minor"/>
    </font>
    <font>
      <sz val="11"/>
      <color rgb="FF000000"/>
      <name val="Aptos Narrow"/>
      <family val="2"/>
      <scheme val="minor"/>
    </font>
    <font>
      <sz val="9"/>
      <name val="Arial"/>
      <family val="2"/>
    </font>
    <font>
      <b/>
      <sz val="11"/>
      <color theme="1"/>
      <name val="Aptos Narrow"/>
      <scheme val="minor"/>
    </font>
    <font>
      <sz val="9"/>
      <color theme="1"/>
      <name val="Aptos Narrow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ptos Narrow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9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D0CECE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92D05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5">
    <xf numFmtId="0" fontId="0" fillId="0" borderId="0"/>
    <xf numFmtId="164" fontId="1" fillId="0" borderId="0" applyFont="0" applyFill="0" applyBorder="0" applyAlignment="0" applyProtection="0"/>
    <xf numFmtId="0" fontId="6" fillId="0" borderId="0"/>
    <xf numFmtId="0" fontId="7" fillId="0" borderId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80">
    <xf numFmtId="0" fontId="0" fillId="0" borderId="0" xfId="0"/>
    <xf numFmtId="0" fontId="5" fillId="2" borderId="1" xfId="0" applyFont="1" applyFill="1" applyBorder="1" applyAlignment="1">
      <alignment horizontal="center" vertical="center" wrapText="1"/>
    </xf>
    <xf numFmtId="167" fontId="7" fillId="0" borderId="0" xfId="7" applyNumberFormat="1" applyFont="1" applyBorder="1" applyAlignment="1">
      <alignment horizontal="right" vertical="center"/>
    </xf>
    <xf numFmtId="165" fontId="4" fillId="0" borderId="0" xfId="1" applyNumberFormat="1" applyFont="1" applyBorder="1"/>
    <xf numFmtId="167" fontId="3" fillId="0" borderId="0" xfId="7" applyNumberFormat="1" applyFont="1" applyBorder="1" applyAlignment="1">
      <alignment vertical="center"/>
    </xf>
    <xf numFmtId="0" fontId="5" fillId="6" borderId="1" xfId="0" applyFont="1" applyFill="1" applyBorder="1" applyAlignment="1">
      <alignment horizontal="center" vertical="center" wrapText="1"/>
    </xf>
    <xf numFmtId="0" fontId="4" fillId="5" borderId="5" xfId="0" applyFont="1" applyFill="1" applyBorder="1" applyAlignment="1">
      <alignment horizontal="center"/>
    </xf>
    <xf numFmtId="0" fontId="4" fillId="8" borderId="6" xfId="0" applyFont="1" applyFill="1" applyBorder="1" applyAlignment="1">
      <alignment horizontal="center" vertical="top" wrapText="1"/>
    </xf>
    <xf numFmtId="0" fontId="10" fillId="9" borderId="4" xfId="0" applyFont="1" applyFill="1" applyBorder="1" applyAlignment="1">
      <alignment horizontal="center"/>
    </xf>
    <xf numFmtId="0" fontId="8" fillId="7" borderId="3" xfId="0" applyFont="1" applyFill="1" applyBorder="1" applyAlignment="1">
      <alignment horizontal="center"/>
    </xf>
    <xf numFmtId="0" fontId="11" fillId="10" borderId="1" xfId="0" applyFont="1" applyFill="1" applyBorder="1" applyAlignment="1">
      <alignment horizontal="center" vertical="center" wrapText="1"/>
    </xf>
    <xf numFmtId="0" fontId="2" fillId="10" borderId="1" xfId="0" applyFont="1" applyFill="1" applyBorder="1" applyAlignment="1">
      <alignment horizontal="center" vertical="center" wrapText="1"/>
    </xf>
    <xf numFmtId="0" fontId="2" fillId="10" borderId="3" xfId="0" applyFont="1" applyFill="1" applyBorder="1" applyAlignment="1">
      <alignment horizontal="center" vertical="center" wrapText="1"/>
    </xf>
    <xf numFmtId="165" fontId="4" fillId="0" borderId="1" xfId="1" applyNumberFormat="1" applyFont="1" applyFill="1" applyBorder="1"/>
    <xf numFmtId="0" fontId="4" fillId="0" borderId="1" xfId="0" applyFont="1" applyBorder="1" applyAlignment="1">
      <alignment horizontal="center" vertical="center"/>
    </xf>
    <xf numFmtId="1" fontId="0" fillId="0" borderId="0" xfId="0" applyNumberFormat="1"/>
    <xf numFmtId="0" fontId="9" fillId="6" borderId="8" xfId="0" applyFont="1" applyFill="1" applyBorder="1" applyAlignment="1">
      <alignment horizontal="center"/>
    </xf>
    <xf numFmtId="165" fontId="4" fillId="0" borderId="1" xfId="1" applyNumberFormat="1" applyFont="1" applyFill="1" applyBorder="1" applyAlignment="1">
      <alignment vertical="center"/>
    </xf>
    <xf numFmtId="165" fontId="4" fillId="0" borderId="0" xfId="1" applyNumberFormat="1" applyFont="1" applyFill="1" applyBorder="1"/>
    <xf numFmtId="165" fontId="4" fillId="0" borderId="11" xfId="1" applyNumberFormat="1" applyFont="1" applyFill="1" applyBorder="1"/>
    <xf numFmtId="0" fontId="12" fillId="4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wrapText="1"/>
    </xf>
    <xf numFmtId="0" fontId="3" fillId="4" borderId="1" xfId="0" applyFont="1" applyFill="1" applyBorder="1" applyAlignment="1">
      <alignment horizontal="center" wrapText="1"/>
    </xf>
    <xf numFmtId="0" fontId="10" fillId="0" borderId="1" xfId="0" applyFont="1" applyBorder="1" applyAlignment="1">
      <alignment horizontal="center"/>
    </xf>
    <xf numFmtId="9" fontId="3" fillId="4" borderId="1" xfId="0" applyNumberFormat="1" applyFont="1" applyFill="1" applyBorder="1" applyAlignment="1">
      <alignment horizontal="center" vertical="center" wrapText="1"/>
    </xf>
    <xf numFmtId="165" fontId="3" fillId="4" borderId="1" xfId="1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65" fontId="18" fillId="0" borderId="0" xfId="1" applyNumberFormat="1" applyFont="1" applyBorder="1"/>
    <xf numFmtId="0" fontId="12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43" fontId="4" fillId="0" borderId="1" xfId="10" applyFont="1" applyBorder="1" applyAlignment="1">
      <alignment horizontal="center" vertical="center"/>
    </xf>
    <xf numFmtId="0" fontId="16" fillId="8" borderId="1" xfId="0" applyFont="1" applyFill="1" applyBorder="1" applyAlignment="1">
      <alignment horizontal="center" vertical="top" wrapText="1"/>
    </xf>
    <xf numFmtId="168" fontId="4" fillId="0" borderId="1" xfId="0" applyNumberFormat="1" applyFont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 wrapText="1"/>
    </xf>
    <xf numFmtId="0" fontId="10" fillId="9" borderId="1" xfId="0" applyFont="1" applyFill="1" applyBorder="1" applyAlignment="1">
      <alignment horizontal="center"/>
    </xf>
    <xf numFmtId="0" fontId="8" fillId="7" borderId="1" xfId="0" applyFont="1" applyFill="1" applyBorder="1" applyAlignment="1">
      <alignment horizontal="center"/>
    </xf>
    <xf numFmtId="0" fontId="0" fillId="0" borderId="0" xfId="0" applyAlignment="1">
      <alignment vertical="center"/>
    </xf>
    <xf numFmtId="165" fontId="4" fillId="4" borderId="1" xfId="1" applyNumberFormat="1" applyFont="1" applyFill="1" applyBorder="1" applyAlignment="1">
      <alignment vertical="center"/>
    </xf>
    <xf numFmtId="0" fontId="4" fillId="0" borderId="1" xfId="0" applyFont="1" applyBorder="1" applyAlignment="1">
      <alignment horizontal="center" vertical="center" wrapText="1"/>
    </xf>
    <xf numFmtId="43" fontId="4" fillId="0" borderId="1" xfId="10" applyFont="1" applyFill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2" fillId="4" borderId="8" xfId="0" applyFont="1" applyFill="1" applyBorder="1" applyAlignment="1">
      <alignment horizontal="center" vertical="center" wrapText="1"/>
    </xf>
    <xf numFmtId="0" fontId="8" fillId="7" borderId="5" xfId="0" applyFont="1" applyFill="1" applyBorder="1" applyAlignment="1">
      <alignment horizontal="center"/>
    </xf>
    <xf numFmtId="169" fontId="4" fillId="5" borderId="10" xfId="0" applyNumberFormat="1" applyFont="1" applyFill="1" applyBorder="1" applyAlignment="1">
      <alignment horizontal="center" vertical="center"/>
    </xf>
    <xf numFmtId="169" fontId="4" fillId="12" borderId="3" xfId="0" applyNumberFormat="1" applyFont="1" applyFill="1" applyBorder="1" applyAlignment="1">
      <alignment horizontal="center" vertical="center"/>
    </xf>
    <xf numFmtId="169" fontId="4" fillId="12" borderId="10" xfId="0" applyNumberFormat="1" applyFont="1" applyFill="1" applyBorder="1" applyAlignment="1">
      <alignment horizontal="center" vertical="center"/>
    </xf>
    <xf numFmtId="0" fontId="13" fillId="0" borderId="1" xfId="0" applyFont="1" applyBorder="1" applyAlignment="1" applyProtection="1">
      <alignment horizontal="center" vertical="center" wrapText="1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2" fillId="0" borderId="3" xfId="0" applyFont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170" fontId="3" fillId="0" borderId="1" xfId="0" applyNumberFormat="1" applyFont="1" applyBorder="1" applyAlignment="1">
      <alignment horizontal="center" vertical="center"/>
    </xf>
    <xf numFmtId="165" fontId="4" fillId="0" borderId="11" xfId="1" applyNumberFormat="1" applyFont="1" applyFill="1" applyBorder="1" applyAlignment="1">
      <alignment vertical="center"/>
    </xf>
    <xf numFmtId="169" fontId="4" fillId="0" borderId="1" xfId="10" applyNumberFormat="1" applyFont="1" applyBorder="1" applyAlignment="1">
      <alignment horizontal="center" vertical="center"/>
    </xf>
    <xf numFmtId="170" fontId="3" fillId="5" borderId="1" xfId="0" applyNumberFormat="1" applyFont="1" applyFill="1" applyBorder="1" applyAlignment="1">
      <alignment horizontal="center" vertical="center"/>
    </xf>
    <xf numFmtId="170" fontId="3" fillId="12" borderId="1" xfId="0" applyNumberFormat="1" applyFont="1" applyFill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10" borderId="1" xfId="0" applyFont="1" applyFill="1" applyBorder="1" applyAlignment="1">
      <alignment horizontal="center" vertical="center" wrapText="1"/>
    </xf>
    <xf numFmtId="0" fontId="13" fillId="0" borderId="8" xfId="0" applyFont="1" applyBorder="1" applyAlignment="1" applyProtection="1">
      <alignment horizontal="center" vertical="center" wrapText="1"/>
      <protection locked="0"/>
    </xf>
    <xf numFmtId="0" fontId="13" fillId="0" borderId="3" xfId="0" applyFont="1" applyBorder="1" applyAlignment="1" applyProtection="1">
      <alignment horizontal="center" vertical="center" wrapText="1"/>
      <protection locked="0"/>
    </xf>
    <xf numFmtId="0" fontId="13" fillId="0" borderId="9" xfId="0" applyFont="1" applyBorder="1" applyAlignment="1" applyProtection="1">
      <alignment horizontal="center" vertical="center" wrapText="1"/>
      <protection locked="0"/>
    </xf>
    <xf numFmtId="0" fontId="12" fillId="4" borderId="8" xfId="0" applyFont="1" applyFill="1" applyBorder="1" applyAlignment="1">
      <alignment horizontal="center" vertical="center" wrapText="1"/>
    </xf>
    <xf numFmtId="0" fontId="12" fillId="4" borderId="3" xfId="0" applyFont="1" applyFill="1" applyBorder="1" applyAlignment="1">
      <alignment horizontal="center" vertical="center" wrapText="1"/>
    </xf>
    <xf numFmtId="0" fontId="12" fillId="4" borderId="9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2" fillId="10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2" fillId="4" borderId="9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17" fillId="11" borderId="1" xfId="0" applyFont="1" applyFill="1" applyBorder="1" applyAlignment="1">
      <alignment horizontal="center" vertical="center" wrapText="1"/>
    </xf>
  </cellXfs>
  <cellStyles count="15">
    <cellStyle name="Millares" xfId="10" builtinId="3"/>
    <cellStyle name="Moneda" xfId="1" builtinId="4"/>
    <cellStyle name="Moneda 2" xfId="6" xr:uid="{00000000-0005-0000-0000-000001000000}"/>
    <cellStyle name="Moneda 2 2" xfId="7" xr:uid="{00000000-0005-0000-0000-000002000000}"/>
    <cellStyle name="Moneda 2 3" xfId="9" xr:uid="{2B774ADA-9EF1-4E48-912F-71AF5F5A9F4C}"/>
    <cellStyle name="Moneda 2 3 2" xfId="14" xr:uid="{F8E41CC6-F290-4413-A53A-9D0E0DF303F4}"/>
    <cellStyle name="Moneda 2 4" xfId="12" xr:uid="{6980F122-1AFA-4F92-94D5-8D7A7DC0DAF2}"/>
    <cellStyle name="Moneda 3" xfId="8" xr:uid="{3C25F54D-7224-4E25-9F10-E16208A9DD8B}"/>
    <cellStyle name="Moneda 3 2" xfId="13" xr:uid="{8862CBB4-ECFC-4DD7-AC55-23751B718E06}"/>
    <cellStyle name="Moneda 4" xfId="11" xr:uid="{B3DA166D-79B8-42E1-A6D7-50452F646C57}"/>
    <cellStyle name="Normal" xfId="0" builtinId="0"/>
    <cellStyle name="Normal 2" xfId="2" xr:uid="{00000000-0005-0000-0000-000004000000}"/>
    <cellStyle name="Normal 2 2" xfId="3" xr:uid="{00000000-0005-0000-0000-000005000000}"/>
    <cellStyle name="Porcentaje 2 2" xfId="5" xr:uid="{00000000-0005-0000-0000-000007000000}"/>
    <cellStyle name="Porcentaje 2 2 2" xfId="4" xr:uid="{00000000-0005-0000-0000-00000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'4.3.3. PRECIOS PROMEDIO SIPSA'!$B$20</c:f>
              <c:strCache>
                <c:ptCount val="1"/>
                <c:pt idx="0">
                  <c:v>Promedio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'4.3.3. PRECIOS PROMEDIO SIPSA'!$A$21:$A$31</c:f>
              <c:strCache>
                <c:ptCount val="11"/>
                <c:pt idx="0">
                  <c:v>Cebolla bulbo</c:v>
                </c:pt>
                <c:pt idx="1">
                  <c:v>Yuca</c:v>
                </c:pt>
                <c:pt idx="2">
                  <c:v>Maíz tradicional</c:v>
                </c:pt>
                <c:pt idx="3">
                  <c:v>Limón criollo</c:v>
                </c:pt>
                <c:pt idx="4">
                  <c:v>Plátano</c:v>
                </c:pt>
                <c:pt idx="5">
                  <c:v>Aguacate criollo</c:v>
                </c:pt>
                <c:pt idx="6">
                  <c:v>Cacao**</c:v>
                </c:pt>
                <c:pt idx="7">
                  <c:v>Porcicultura de ceba (cerdo, kilogramo en pie)**</c:v>
                </c:pt>
                <c:pt idx="8">
                  <c:v>Ganaderia doble propósito (res, kilogramo en pie)**</c:v>
                </c:pt>
                <c:pt idx="9">
                  <c:v>Ganaderia doble propósito (leche)</c:v>
                </c:pt>
                <c:pt idx="10">
                  <c:v>Avicultura de postura (huevo)**</c:v>
                </c:pt>
              </c:strCache>
            </c:strRef>
          </c:cat>
          <c:val>
            <c:numRef>
              <c:f>'4.3.3. PRECIOS PROMEDIO SIPSA'!$B$21:$B$31</c:f>
              <c:numCache>
                <c:formatCode>_-"$"\ * #,##0_-;\-"$"\ * #,##0_-;_-"$"\ * "-"??_-;_-@_-</c:formatCode>
                <c:ptCount val="11"/>
                <c:pt idx="0">
                  <c:v>1402.7414324948477</c:v>
                </c:pt>
                <c:pt idx="1">
                  <c:v>1473.5416666666665</c:v>
                </c:pt>
                <c:pt idx="2">
                  <c:v>1569.75</c:v>
                </c:pt>
                <c:pt idx="3">
                  <c:v>1976.0833333333335</c:v>
                </c:pt>
                <c:pt idx="4">
                  <c:v>3102.4166666666665</c:v>
                </c:pt>
                <c:pt idx="5">
                  <c:v>4917.3294393277592</c:v>
                </c:pt>
                <c:pt idx="6">
                  <c:v>8648.6</c:v>
                </c:pt>
                <c:pt idx="7">
                  <c:v>7303</c:v>
                </c:pt>
                <c:pt idx="8">
                  <c:v>6276.6</c:v>
                </c:pt>
                <c:pt idx="9">
                  <c:v>1305</c:v>
                </c:pt>
                <c:pt idx="10">
                  <c:v>400.2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17-4481-920C-C0BE3B400A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11172400"/>
        <c:axId val="1611172816"/>
      </c:barChart>
      <c:catAx>
        <c:axId val="161117240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CO" b="1">
                    <a:solidFill>
                      <a:schemeClr val="tx1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Línea</a:t>
                </a:r>
                <a:r>
                  <a:rPr lang="es-CO" b="1" baseline="0">
                    <a:solidFill>
                      <a:schemeClr val="tx1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 productiva</a:t>
                </a:r>
                <a:endParaRPr lang="es-CO" b="1">
                  <a:solidFill>
                    <a:schemeClr val="tx1"/>
                  </a:solidFill>
                  <a:latin typeface="Arial" panose="020B0604020202020204" pitchFamily="34" charset="0"/>
                  <a:cs typeface="Arial" panose="020B0604020202020204" pitchFamily="34" charset="0"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611172816"/>
        <c:crosses val="autoZero"/>
        <c:auto val="1"/>
        <c:lblAlgn val="ctr"/>
        <c:lblOffset val="100"/>
        <c:noMultiLvlLbl val="0"/>
      </c:catAx>
      <c:valAx>
        <c:axId val="16111728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CO" b="1">
                    <a:solidFill>
                      <a:schemeClr val="tx1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$/kg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_-&quot;$&quot;\ * #,##0_-;\-&quot;$&quot;\ * #,##0_-;_-&quot;$&quot;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611172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s-CO" sz="1050" b="0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CO" sz="1050" b="0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Variación anual precios mayoristas líneas productivas del municipio de San Alberto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s-CO" sz="1050" b="0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'4.3.4. VARIACION $ PLAZAS MAYOR'!$B$21</c:f>
              <c:strCache>
                <c:ptCount val="1"/>
                <c:pt idx="0">
                  <c:v>Aguacate criollo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MAYOR'!$C$20:$F$20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MAYOR'!$C$21:$F$21</c:f>
              <c:numCache>
                <c:formatCode>_-* #,##0_-;\-* #,##0_-;_-* "-"??_-;_-@_-</c:formatCode>
                <c:ptCount val="4"/>
                <c:pt idx="0">
                  <c:v>-0.24335613535927791</c:v>
                </c:pt>
                <c:pt idx="1">
                  <c:v>11.06163724287444</c:v>
                </c:pt>
                <c:pt idx="2">
                  <c:v>19.847394742149874</c:v>
                </c:pt>
                <c:pt idx="3">
                  <c:v>14.494022902789141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BD2-4E1C-B8FA-619D07080178}"/>
            </c:ext>
          </c:extLst>
        </c:ser>
        <c:ser>
          <c:idx val="1"/>
          <c:order val="1"/>
          <c:tx>
            <c:strRef>
              <c:f>'4.3.4. VARIACION $ PLAZAS MAYOR'!$B$22</c:f>
              <c:strCache>
                <c:ptCount val="1"/>
                <c:pt idx="0">
                  <c:v>Ganaderia doble propósito (leche)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MAYOR'!$C$20:$F$20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MAYOR'!$C$22:$F$22</c:f>
              <c:numCache>
                <c:formatCode>_-* #,##0_-;\-* #,##0_-;_-* "-"??_-;_-@_-</c:formatCode>
                <c:ptCount val="4"/>
                <c:pt idx="0">
                  <c:v>6.5241019705234038</c:v>
                </c:pt>
                <c:pt idx="1">
                  <c:v>8.8844405915917264</c:v>
                </c:pt>
                <c:pt idx="2">
                  <c:v>55.078633639036525</c:v>
                </c:pt>
                <c:pt idx="3">
                  <c:v>25.428667110525851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BD2-4E1C-B8FA-619D07080178}"/>
            </c:ext>
          </c:extLst>
        </c:ser>
        <c:ser>
          <c:idx val="2"/>
          <c:order val="2"/>
          <c:tx>
            <c:strRef>
              <c:f>'4.3.4. VARIACION $ PLAZAS MAYOR'!$B$23</c:f>
              <c:strCache>
                <c:ptCount val="1"/>
                <c:pt idx="0">
                  <c:v>Cacao**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MAYOR'!$C$20:$F$20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MAYOR'!$C$23:$F$23</c:f>
              <c:numCache>
                <c:formatCode>_-* #,##0_-;\-* #,##0_-;_-* "-"??_-;_-@_-</c:formatCode>
                <c:ptCount val="4"/>
                <c:pt idx="0">
                  <c:v>22.879294618425064</c:v>
                </c:pt>
                <c:pt idx="1">
                  <c:v>-3.5630335271557527</c:v>
                </c:pt>
                <c:pt idx="2">
                  <c:v>12.918537524053875</c:v>
                </c:pt>
                <c:pt idx="3">
                  <c:v>36.162235855487381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BD2-4E1C-B8FA-619D07080178}"/>
            </c:ext>
          </c:extLst>
        </c:ser>
        <c:ser>
          <c:idx val="3"/>
          <c:order val="3"/>
          <c:tx>
            <c:strRef>
              <c:f>'4.3.4. VARIACION $ PLAZAS MAYOR'!$B$24</c:f>
              <c:strCache>
                <c:ptCount val="1"/>
                <c:pt idx="0">
                  <c:v>Avicultura de postura (huevo)**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MAYOR'!$C$20:$F$20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MAYOR'!$C$24:$F$24</c:f>
              <c:numCache>
                <c:formatCode>_-* #,##0_-;\-* #,##0_-;_-* "-"??_-;_-@_-</c:formatCode>
                <c:ptCount val="4"/>
                <c:pt idx="0">
                  <c:v>-5.5555555555555571</c:v>
                </c:pt>
                <c:pt idx="1">
                  <c:v>25.951557093425606</c:v>
                </c:pt>
                <c:pt idx="2">
                  <c:v>34.615384615384613</c:v>
                </c:pt>
                <c:pt idx="3">
                  <c:v>12.65306122448979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BD2-4E1C-B8FA-619D07080178}"/>
            </c:ext>
          </c:extLst>
        </c:ser>
        <c:ser>
          <c:idx val="4"/>
          <c:order val="4"/>
          <c:tx>
            <c:strRef>
              <c:f>'4.3.4. VARIACION $ PLAZAS MAYOR'!$B$25</c:f>
              <c:strCache>
                <c:ptCount val="1"/>
                <c:pt idx="0">
                  <c:v>Ganaderia doble propósito (res, kilogramo en pie)**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MAYOR'!$C$20:$F$20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MAYOR'!$C$25:$F$25</c:f>
              <c:numCache>
                <c:formatCode>_-* #,##0_-;\-* #,##0_-;_-* "-"??_-;_-@_-</c:formatCode>
                <c:ptCount val="4"/>
                <c:pt idx="0">
                  <c:v>6.4552919708029179</c:v>
                </c:pt>
                <c:pt idx="1">
                  <c:v>38.632954788943636</c:v>
                </c:pt>
                <c:pt idx="2">
                  <c:v>24.064914992272037</c:v>
                </c:pt>
                <c:pt idx="3">
                  <c:v>-2.3919272455462703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BD2-4E1C-B8FA-619D07080178}"/>
            </c:ext>
          </c:extLst>
        </c:ser>
        <c:ser>
          <c:idx val="5"/>
          <c:order val="5"/>
          <c:tx>
            <c:strRef>
              <c:f>'4.3.4. VARIACION $ PLAZAS MAYOR'!$B$26</c:f>
              <c:strCache>
                <c:ptCount val="1"/>
                <c:pt idx="0">
                  <c:v>Porcicultura de cría (cerdo, kilogramo en pie)**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MAYOR'!$C$20:$F$20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MAYOR'!$C$26:$F$26</c:f>
              <c:numCache>
                <c:formatCode>_-* #,##0_-;\-* #,##0_-;_-* "-"??_-;_-@_-</c:formatCode>
                <c:ptCount val="4"/>
                <c:pt idx="0">
                  <c:v>5.9335137224584571</c:v>
                </c:pt>
                <c:pt idx="1">
                  <c:v>38.004013866082829</c:v>
                </c:pt>
                <c:pt idx="2">
                  <c:v>13.815441565309357</c:v>
                </c:pt>
                <c:pt idx="3">
                  <c:v>12.521779533046811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DBD2-4E1C-B8FA-619D070801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38376768"/>
        <c:axId val="1738380096"/>
      </c:lineChart>
      <c:catAx>
        <c:axId val="17383767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738380096"/>
        <c:crosses val="autoZero"/>
        <c:auto val="1"/>
        <c:lblAlgn val="ctr"/>
        <c:lblOffset val="100"/>
        <c:noMultiLvlLbl val="0"/>
      </c:catAx>
      <c:valAx>
        <c:axId val="17383800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7383767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42860</xdr:colOff>
      <xdr:row>18</xdr:row>
      <xdr:rowOff>19047</xdr:rowOff>
    </xdr:from>
    <xdr:to>
      <xdr:col>9</xdr:col>
      <xdr:colOff>523874</xdr:colOff>
      <xdr:row>36</xdr:row>
      <xdr:rowOff>38099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650D0B83-3503-4C6D-9F1B-A8629CAF7BC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485774</xdr:colOff>
      <xdr:row>13</xdr:row>
      <xdr:rowOff>85725</xdr:rowOff>
    </xdr:from>
    <xdr:to>
      <xdr:col>15</xdr:col>
      <xdr:colOff>361949</xdr:colOff>
      <xdr:row>29</xdr:row>
      <xdr:rowOff>38100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AB0660EC-F1CD-4939-BAB3-673CD68F7C1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H7"/>
  <sheetViews>
    <sheetView tabSelected="1" zoomScaleNormal="100" workbookViewId="0">
      <selection activeCell="B6" sqref="B6"/>
    </sheetView>
  </sheetViews>
  <sheetFormatPr defaultColWidth="11.42578125" defaultRowHeight="14.25"/>
  <cols>
    <col min="2" max="2" width="39.28515625" customWidth="1"/>
    <col min="3" max="3" width="20.5703125" customWidth="1"/>
    <col min="4" max="4" width="11.42578125" customWidth="1"/>
    <col min="5" max="5" width="31.7109375" customWidth="1"/>
  </cols>
  <sheetData>
    <row r="3" spans="2:8">
      <c r="B3" s="58" t="s">
        <v>0</v>
      </c>
      <c r="C3" s="58"/>
      <c r="D3" s="58"/>
      <c r="E3" s="58"/>
    </row>
    <row r="4" spans="2:8" ht="38.25">
      <c r="B4" s="10" t="s">
        <v>1</v>
      </c>
      <c r="C4" s="10" t="s">
        <v>2</v>
      </c>
      <c r="D4" s="10" t="s">
        <v>3</v>
      </c>
      <c r="E4" s="10" t="s">
        <v>4</v>
      </c>
    </row>
    <row r="5" spans="2:8" ht="24">
      <c r="B5" s="48" t="s">
        <v>5</v>
      </c>
      <c r="C5" s="39" t="s">
        <v>6</v>
      </c>
      <c r="D5" s="39">
        <v>48</v>
      </c>
      <c r="E5" s="14" t="s">
        <v>7</v>
      </c>
    </row>
    <row r="6" spans="2:8" ht="45.75" customHeight="1">
      <c r="B6" s="47" t="s">
        <v>8</v>
      </c>
      <c r="C6" s="39" t="s">
        <v>9</v>
      </c>
      <c r="D6" s="39">
        <v>82</v>
      </c>
      <c r="E6" s="14" t="s">
        <v>7</v>
      </c>
    </row>
    <row r="7" spans="2:8">
      <c r="B7" s="59" t="s">
        <v>10</v>
      </c>
      <c r="C7" s="59"/>
      <c r="D7" s="59"/>
      <c r="E7" s="59"/>
      <c r="F7" s="60"/>
      <c r="G7" s="60"/>
      <c r="H7" s="60"/>
    </row>
  </sheetData>
  <mergeCells count="2">
    <mergeCell ref="B3:E3"/>
    <mergeCell ref="B7:H7"/>
  </mergeCells>
  <dataValidations count="1">
    <dataValidation type="textLength" allowBlank="1" showInputMessage="1" showErrorMessage="1" sqref="E5:E6" xr:uid="{E33A31BB-0C03-42D2-A6E3-7AC115C8CE82}">
      <formula1>0</formula1>
      <formula2>200</formula2>
    </dataValidation>
  </dataValidation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H15"/>
  <sheetViews>
    <sheetView topLeftCell="A3" zoomScaleNormal="100" workbookViewId="0">
      <selection activeCell="G10" sqref="G10"/>
    </sheetView>
  </sheetViews>
  <sheetFormatPr defaultColWidth="11.42578125" defaultRowHeight="14.25"/>
  <cols>
    <col min="2" max="2" width="24" customWidth="1"/>
    <col min="3" max="3" width="14.7109375" customWidth="1"/>
    <col min="4" max="4" width="16.42578125" customWidth="1"/>
    <col min="5" max="5" width="15.7109375" customWidth="1"/>
    <col min="7" max="7" width="12.140625" customWidth="1"/>
    <col min="8" max="8" width="16.42578125" customWidth="1"/>
  </cols>
  <sheetData>
    <row r="2" spans="2:8">
      <c r="B2" s="58" t="s">
        <v>11</v>
      </c>
      <c r="C2" s="58"/>
      <c r="D2" s="58"/>
      <c r="E2" s="58"/>
      <c r="F2" s="58"/>
      <c r="G2" s="58"/>
      <c r="H2" s="58"/>
    </row>
    <row r="3" spans="2:8" ht="38.450000000000003" customHeight="1">
      <c r="B3" s="61" t="s">
        <v>1</v>
      </c>
      <c r="C3" s="61" t="s">
        <v>12</v>
      </c>
      <c r="D3" s="61" t="s">
        <v>13</v>
      </c>
      <c r="E3" s="10" t="s">
        <v>14</v>
      </c>
      <c r="F3" s="61" t="s">
        <v>15</v>
      </c>
      <c r="G3" s="61" t="s">
        <v>16</v>
      </c>
      <c r="H3" s="10" t="s">
        <v>17</v>
      </c>
    </row>
    <row r="4" spans="2:8">
      <c r="B4" s="61"/>
      <c r="C4" s="61"/>
      <c r="D4" s="61"/>
      <c r="E4" s="10" t="s">
        <v>18</v>
      </c>
      <c r="F4" s="61"/>
      <c r="G4" s="61"/>
      <c r="H4" s="10" t="s">
        <v>18</v>
      </c>
    </row>
    <row r="5" spans="2:8" ht="25.5" customHeight="1">
      <c r="B5" s="62" t="s">
        <v>5</v>
      </c>
      <c r="C5" s="20" t="s">
        <v>19</v>
      </c>
      <c r="D5" s="20" t="s">
        <v>20</v>
      </c>
      <c r="E5" s="20" t="s">
        <v>21</v>
      </c>
      <c r="F5" s="20" t="s">
        <v>22</v>
      </c>
      <c r="G5" s="20" t="s">
        <v>23</v>
      </c>
      <c r="H5" s="20" t="s">
        <v>24</v>
      </c>
    </row>
    <row r="6" spans="2:8" ht="25.5">
      <c r="B6" s="63"/>
      <c r="C6" s="20" t="s">
        <v>25</v>
      </c>
      <c r="D6" s="20" t="s">
        <v>26</v>
      </c>
      <c r="E6" s="20" t="s">
        <v>21</v>
      </c>
      <c r="F6" s="20" t="s">
        <v>22</v>
      </c>
      <c r="G6" s="20" t="s">
        <v>23</v>
      </c>
      <c r="H6" s="20" t="s">
        <v>24</v>
      </c>
    </row>
    <row r="7" spans="2:8" ht="25.5">
      <c r="B7" s="63"/>
      <c r="C7" s="20" t="s">
        <v>27</v>
      </c>
      <c r="D7" s="20" t="s">
        <v>28</v>
      </c>
      <c r="E7" s="20" t="s">
        <v>21</v>
      </c>
      <c r="F7" s="20" t="s">
        <v>22</v>
      </c>
      <c r="G7" s="20" t="s">
        <v>23</v>
      </c>
      <c r="H7" s="20" t="s">
        <v>24</v>
      </c>
    </row>
    <row r="8" spans="2:8" ht="25.5">
      <c r="B8" s="64"/>
      <c r="C8" s="20" t="s">
        <v>29</v>
      </c>
      <c r="D8" s="20" t="s">
        <v>28</v>
      </c>
      <c r="E8" s="20" t="s">
        <v>21</v>
      </c>
      <c r="F8" s="20" t="s">
        <v>22</v>
      </c>
      <c r="G8" s="20" t="s">
        <v>23</v>
      </c>
      <c r="H8" s="20" t="s">
        <v>24</v>
      </c>
    </row>
    <row r="9" spans="2:8" ht="25.5" customHeight="1">
      <c r="B9" s="65" t="s">
        <v>8</v>
      </c>
      <c r="C9" s="49" t="s">
        <v>30</v>
      </c>
      <c r="D9" s="20" t="s">
        <v>31</v>
      </c>
      <c r="E9" s="20" t="s">
        <v>21</v>
      </c>
      <c r="F9" s="20" t="s">
        <v>22</v>
      </c>
      <c r="G9" s="20" t="s">
        <v>23</v>
      </c>
      <c r="H9" s="20" t="s">
        <v>24</v>
      </c>
    </row>
    <row r="10" spans="2:8" ht="25.5">
      <c r="B10" s="66"/>
      <c r="C10" s="29" t="s">
        <v>27</v>
      </c>
      <c r="D10" s="20" t="s">
        <v>28</v>
      </c>
      <c r="E10" s="20" t="s">
        <v>21</v>
      </c>
      <c r="F10" s="20" t="s">
        <v>22</v>
      </c>
      <c r="G10" s="20" t="s">
        <v>32</v>
      </c>
      <c r="H10" s="20" t="s">
        <v>33</v>
      </c>
    </row>
    <row r="11" spans="2:8">
      <c r="B11" s="66"/>
      <c r="C11" s="29" t="s">
        <v>34</v>
      </c>
      <c r="D11" s="20" t="s">
        <v>35</v>
      </c>
      <c r="E11" s="20" t="s">
        <v>21</v>
      </c>
      <c r="F11" s="20" t="s">
        <v>22</v>
      </c>
      <c r="G11" s="20" t="s">
        <v>23</v>
      </c>
      <c r="H11" s="20" t="s">
        <v>33</v>
      </c>
    </row>
    <row r="12" spans="2:8" ht="38.25">
      <c r="B12" s="66"/>
      <c r="C12" s="29" t="s">
        <v>36</v>
      </c>
      <c r="D12" s="20" t="s">
        <v>37</v>
      </c>
      <c r="E12" s="20" t="s">
        <v>38</v>
      </c>
      <c r="F12" s="20" t="s">
        <v>22</v>
      </c>
      <c r="G12" s="20" t="s">
        <v>32</v>
      </c>
      <c r="H12" s="20" t="s">
        <v>39</v>
      </c>
    </row>
    <row r="13" spans="2:8">
      <c r="B13" s="66"/>
      <c r="C13" s="29" t="s">
        <v>40</v>
      </c>
      <c r="D13" s="20" t="s">
        <v>41</v>
      </c>
      <c r="E13" s="20" t="s">
        <v>42</v>
      </c>
      <c r="F13" s="20" t="s">
        <v>22</v>
      </c>
      <c r="G13" s="20" t="s">
        <v>32</v>
      </c>
      <c r="H13" s="20" t="s">
        <v>33</v>
      </c>
    </row>
    <row r="14" spans="2:8">
      <c r="B14" s="67"/>
      <c r="C14" s="29" t="s">
        <v>43</v>
      </c>
      <c r="D14" s="20" t="s">
        <v>35</v>
      </c>
      <c r="E14" s="20" t="s">
        <v>21</v>
      </c>
      <c r="F14" s="20" t="s">
        <v>22</v>
      </c>
      <c r="G14" s="20" t="s">
        <v>23</v>
      </c>
      <c r="H14" s="20" t="s">
        <v>33</v>
      </c>
    </row>
    <row r="15" spans="2:8">
      <c r="B15" s="59" t="s">
        <v>10</v>
      </c>
      <c r="C15" s="59"/>
      <c r="D15" s="59"/>
      <c r="E15" s="59"/>
      <c r="F15" s="59"/>
      <c r="G15" s="59"/>
      <c r="H15" s="59"/>
    </row>
  </sheetData>
  <mergeCells count="9">
    <mergeCell ref="B15:H15"/>
    <mergeCell ref="B2:H2"/>
    <mergeCell ref="B3:B4"/>
    <mergeCell ref="C3:C4"/>
    <mergeCell ref="D3:D4"/>
    <mergeCell ref="F3:F4"/>
    <mergeCell ref="G3:G4"/>
    <mergeCell ref="B5:B8"/>
    <mergeCell ref="B9:B14"/>
  </mergeCells>
  <pageMargins left="0.7" right="0.7" top="0.75" bottom="0.75" header="0.3" footer="0.3"/>
  <pageSetup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4:F11"/>
  <sheetViews>
    <sheetView zoomScaleNormal="100" workbookViewId="0">
      <selection activeCell="A8" sqref="A8"/>
    </sheetView>
  </sheetViews>
  <sheetFormatPr defaultColWidth="11.42578125" defaultRowHeight="14.25"/>
  <cols>
    <col min="2" max="2" width="20.5703125" customWidth="1"/>
    <col min="3" max="3" width="15.7109375" customWidth="1"/>
    <col min="4" max="4" width="22.42578125" customWidth="1"/>
    <col min="5" max="5" width="21.85546875" customWidth="1"/>
    <col min="6" max="6" width="23.42578125" customWidth="1"/>
  </cols>
  <sheetData>
    <row r="4" spans="2:6">
      <c r="B4" s="58" t="s">
        <v>44</v>
      </c>
      <c r="C4" s="58"/>
      <c r="D4" s="58"/>
      <c r="E4" s="58"/>
      <c r="F4" s="58"/>
    </row>
    <row r="5" spans="2:6" ht="25.5">
      <c r="B5" s="10" t="s">
        <v>45</v>
      </c>
      <c r="C5" s="10" t="s">
        <v>46</v>
      </c>
      <c r="D5" s="10" t="s">
        <v>47</v>
      </c>
      <c r="E5" s="10" t="s">
        <v>48</v>
      </c>
      <c r="F5" s="10" t="s">
        <v>49</v>
      </c>
    </row>
    <row r="6" spans="2:6" ht="36">
      <c r="B6" s="21" t="s">
        <v>50</v>
      </c>
      <c r="C6" s="21" t="s">
        <v>51</v>
      </c>
      <c r="D6" s="21" t="s">
        <v>52</v>
      </c>
      <c r="E6" s="21" t="s">
        <v>53</v>
      </c>
      <c r="F6" s="21" t="s">
        <v>54</v>
      </c>
    </row>
    <row r="7" spans="2:6" ht="24">
      <c r="B7" s="21" t="s">
        <v>55</v>
      </c>
      <c r="C7" s="21" t="s">
        <v>56</v>
      </c>
      <c r="D7" s="21" t="s">
        <v>25</v>
      </c>
      <c r="E7" s="21" t="s">
        <v>53</v>
      </c>
      <c r="F7" s="21" t="s">
        <v>57</v>
      </c>
    </row>
    <row r="8" spans="2:6" ht="24">
      <c r="B8" s="21" t="s">
        <v>58</v>
      </c>
      <c r="C8" s="21" t="s">
        <v>56</v>
      </c>
      <c r="D8" s="21" t="s">
        <v>59</v>
      </c>
      <c r="E8" s="21" t="s">
        <v>53</v>
      </c>
      <c r="F8" s="21" t="s">
        <v>60</v>
      </c>
    </row>
    <row r="9" spans="2:6" ht="36">
      <c r="B9" s="21" t="s">
        <v>61</v>
      </c>
      <c r="C9" s="21" t="s">
        <v>62</v>
      </c>
      <c r="D9" s="21" t="s">
        <v>63</v>
      </c>
      <c r="E9" s="21" t="s">
        <v>53</v>
      </c>
      <c r="F9" s="21" t="s">
        <v>64</v>
      </c>
    </row>
    <row r="10" spans="2:6" ht="24">
      <c r="B10" s="51" t="s">
        <v>65</v>
      </c>
      <c r="C10" s="21" t="s">
        <v>66</v>
      </c>
      <c r="D10" s="21" t="s">
        <v>40</v>
      </c>
      <c r="E10" s="21" t="s">
        <v>53</v>
      </c>
      <c r="F10" s="21" t="s">
        <v>67</v>
      </c>
    </row>
    <row r="11" spans="2:6">
      <c r="B11" s="59" t="s">
        <v>10</v>
      </c>
      <c r="C11" s="59"/>
      <c r="D11" s="59"/>
      <c r="E11" s="59"/>
      <c r="F11" s="59"/>
    </row>
  </sheetData>
  <mergeCells count="2">
    <mergeCell ref="B11:F11"/>
    <mergeCell ref="B4:F4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4:G17"/>
  <sheetViews>
    <sheetView topLeftCell="A4" zoomScaleNormal="100" workbookViewId="0">
      <selection activeCell="A4" sqref="A4"/>
    </sheetView>
  </sheetViews>
  <sheetFormatPr defaultColWidth="11.42578125" defaultRowHeight="14.25"/>
  <cols>
    <col min="2" max="2" width="22.42578125" customWidth="1"/>
    <col min="3" max="3" width="19.28515625" customWidth="1"/>
    <col min="4" max="4" width="19.42578125" customWidth="1"/>
    <col min="5" max="5" width="13.42578125" bestFit="1" customWidth="1"/>
    <col min="7" max="7" width="18.7109375" customWidth="1"/>
  </cols>
  <sheetData>
    <row r="4" spans="2:7">
      <c r="B4" s="60" t="s">
        <v>68</v>
      </c>
      <c r="C4" s="60"/>
      <c r="D4" s="60"/>
      <c r="E4" s="60"/>
      <c r="F4" s="60"/>
      <c r="G4" s="60"/>
    </row>
    <row r="5" spans="2:7" ht="25.5">
      <c r="B5" s="10" t="s">
        <v>69</v>
      </c>
      <c r="C5" s="10" t="s">
        <v>70</v>
      </c>
      <c r="D5" s="10" t="s">
        <v>71</v>
      </c>
      <c r="E5" s="10" t="s">
        <v>72</v>
      </c>
      <c r="F5" s="10" t="s">
        <v>73</v>
      </c>
      <c r="G5" s="10" t="s">
        <v>74</v>
      </c>
    </row>
    <row r="6" spans="2:7">
      <c r="B6" s="70" t="s">
        <v>50</v>
      </c>
      <c r="C6" s="30" t="s">
        <v>19</v>
      </c>
      <c r="D6" s="30" t="s">
        <v>26</v>
      </c>
      <c r="E6" s="30" t="s">
        <v>75</v>
      </c>
      <c r="F6" s="30" t="s">
        <v>23</v>
      </c>
      <c r="G6" s="30" t="s">
        <v>76</v>
      </c>
    </row>
    <row r="7" spans="2:7">
      <c r="B7" s="71"/>
      <c r="C7" s="24" t="s">
        <v>77</v>
      </c>
      <c r="D7" s="24" t="s">
        <v>28</v>
      </c>
      <c r="E7" s="30" t="s">
        <v>75</v>
      </c>
      <c r="F7" s="24" t="s">
        <v>23</v>
      </c>
      <c r="G7" s="30" t="s">
        <v>76</v>
      </c>
    </row>
    <row r="8" spans="2:7">
      <c r="B8" s="71"/>
      <c r="C8" s="24" t="s">
        <v>30</v>
      </c>
      <c r="D8" s="24" t="s">
        <v>31</v>
      </c>
      <c r="E8" s="30" t="s">
        <v>75</v>
      </c>
      <c r="F8" s="24" t="s">
        <v>23</v>
      </c>
      <c r="G8" s="30" t="s">
        <v>76</v>
      </c>
    </row>
    <row r="9" spans="2:7">
      <c r="B9" s="71"/>
      <c r="C9" s="24" t="s">
        <v>27</v>
      </c>
      <c r="D9" s="30" t="s">
        <v>26</v>
      </c>
      <c r="E9" s="30" t="s">
        <v>75</v>
      </c>
      <c r="F9" s="24" t="s">
        <v>23</v>
      </c>
      <c r="G9" s="30" t="s">
        <v>76</v>
      </c>
    </row>
    <row r="10" spans="2:7">
      <c r="B10" s="71"/>
      <c r="C10" s="30" t="s">
        <v>29</v>
      </c>
      <c r="D10" s="30" t="s">
        <v>78</v>
      </c>
      <c r="E10" s="30" t="s">
        <v>75</v>
      </c>
      <c r="F10" s="30" t="s">
        <v>23</v>
      </c>
      <c r="G10" s="30" t="s">
        <v>76</v>
      </c>
    </row>
    <row r="11" spans="2:7">
      <c r="B11" s="71"/>
      <c r="C11" s="24" t="s">
        <v>36</v>
      </c>
      <c r="D11" s="24" t="s">
        <v>37</v>
      </c>
      <c r="E11" s="30" t="s">
        <v>75</v>
      </c>
      <c r="F11" s="30" t="s">
        <v>23</v>
      </c>
      <c r="G11" s="30" t="s">
        <v>76</v>
      </c>
    </row>
    <row r="12" spans="2:7" ht="24">
      <c r="B12" s="52" t="s">
        <v>55</v>
      </c>
      <c r="C12" s="30" t="s">
        <v>25</v>
      </c>
      <c r="D12" s="30" t="s">
        <v>26</v>
      </c>
      <c r="E12" s="30" t="s">
        <v>79</v>
      </c>
      <c r="F12" s="30" t="s">
        <v>23</v>
      </c>
      <c r="G12" s="30" t="s">
        <v>76</v>
      </c>
    </row>
    <row r="13" spans="2:7">
      <c r="B13" s="41" t="s">
        <v>58</v>
      </c>
      <c r="C13" s="24" t="s">
        <v>59</v>
      </c>
      <c r="D13" s="50" t="s">
        <v>80</v>
      </c>
      <c r="E13" s="30" t="s">
        <v>75</v>
      </c>
      <c r="F13" s="24" t="s">
        <v>23</v>
      </c>
      <c r="G13" s="30" t="s">
        <v>76</v>
      </c>
    </row>
    <row r="14" spans="2:7">
      <c r="B14" s="68" t="s">
        <v>61</v>
      </c>
      <c r="C14" s="22" t="s">
        <v>34</v>
      </c>
      <c r="D14" s="22" t="s">
        <v>35</v>
      </c>
      <c r="E14" s="23" t="s">
        <v>75</v>
      </c>
      <c r="F14" s="22" t="s">
        <v>23</v>
      </c>
      <c r="G14" s="24" t="s">
        <v>81</v>
      </c>
    </row>
    <row r="15" spans="2:7">
      <c r="B15" s="69"/>
      <c r="C15" s="24" t="s">
        <v>43</v>
      </c>
      <c r="D15" s="22" t="s">
        <v>35</v>
      </c>
      <c r="E15" s="23" t="s">
        <v>75</v>
      </c>
      <c r="F15" s="24" t="s">
        <v>23</v>
      </c>
      <c r="G15" s="24" t="s">
        <v>81</v>
      </c>
    </row>
    <row r="16" spans="2:7">
      <c r="B16" s="51" t="s">
        <v>65</v>
      </c>
      <c r="C16" s="24" t="s">
        <v>40</v>
      </c>
      <c r="D16" s="24" t="s">
        <v>41</v>
      </c>
      <c r="E16" s="24" t="s">
        <v>79</v>
      </c>
      <c r="F16" s="24" t="s">
        <v>32</v>
      </c>
      <c r="G16" s="24" t="s">
        <v>81</v>
      </c>
    </row>
    <row r="17" spans="2:7">
      <c r="B17" s="60" t="s">
        <v>10</v>
      </c>
      <c r="C17" s="60"/>
      <c r="D17" s="60"/>
      <c r="E17" s="60"/>
      <c r="F17" s="60"/>
      <c r="G17" s="60"/>
    </row>
  </sheetData>
  <mergeCells count="4">
    <mergeCell ref="B4:G4"/>
    <mergeCell ref="B17:G17"/>
    <mergeCell ref="B14:B15"/>
    <mergeCell ref="B6:B11"/>
  </mergeCells>
  <pageMargins left="0.7" right="0.7" top="0.75" bottom="0.75" header="0.3" footer="0.3"/>
  <pageSetup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2:J16"/>
  <sheetViews>
    <sheetView zoomScale="110" zoomScaleNormal="110" workbookViewId="0"/>
  </sheetViews>
  <sheetFormatPr defaultColWidth="11.42578125" defaultRowHeight="14.25"/>
  <cols>
    <col min="2" max="2" width="12.85546875" customWidth="1"/>
    <col min="3" max="3" width="18.42578125" customWidth="1"/>
    <col min="4" max="4" width="16.28515625" customWidth="1"/>
    <col min="5" max="5" width="14.85546875" customWidth="1"/>
    <col min="6" max="6" width="9.5703125" customWidth="1"/>
    <col min="7" max="7" width="14" customWidth="1"/>
    <col min="8" max="8" width="9.28515625" customWidth="1"/>
    <col min="9" max="9" width="9" customWidth="1"/>
    <col min="10" max="10" width="12" customWidth="1"/>
  </cols>
  <sheetData>
    <row r="2" spans="2:10">
      <c r="B2" s="60" t="s">
        <v>82</v>
      </c>
      <c r="C2" s="60"/>
      <c r="D2" s="60"/>
      <c r="E2" s="60"/>
      <c r="F2" s="60"/>
      <c r="G2" s="60"/>
      <c r="H2" s="60"/>
      <c r="I2" s="60"/>
    </row>
    <row r="3" spans="2:10" ht="33.6" customHeight="1">
      <c r="B3" s="72" t="s">
        <v>83</v>
      </c>
      <c r="C3" s="72" t="s">
        <v>84</v>
      </c>
      <c r="D3" s="72" t="s">
        <v>85</v>
      </c>
      <c r="E3" s="72" t="s">
        <v>86</v>
      </c>
      <c r="F3" s="72"/>
      <c r="G3" s="72" t="s">
        <v>17</v>
      </c>
      <c r="H3" s="11" t="s">
        <v>87</v>
      </c>
      <c r="I3" s="11" t="s">
        <v>88</v>
      </c>
      <c r="J3" s="11" t="s">
        <v>89</v>
      </c>
    </row>
    <row r="4" spans="2:10">
      <c r="B4" s="72"/>
      <c r="C4" s="72"/>
      <c r="D4" s="72"/>
      <c r="E4" s="11" t="s">
        <v>90</v>
      </c>
      <c r="F4" s="11" t="s">
        <v>91</v>
      </c>
      <c r="G4" s="72"/>
      <c r="H4" s="11" t="s">
        <v>92</v>
      </c>
      <c r="I4" s="11" t="s">
        <v>92</v>
      </c>
      <c r="J4" s="12" t="s">
        <v>93</v>
      </c>
    </row>
    <row r="5" spans="2:10" ht="48">
      <c r="B5" s="73" t="s">
        <v>94</v>
      </c>
      <c r="C5" s="27" t="s">
        <v>95</v>
      </c>
      <c r="D5" s="21" t="s">
        <v>26</v>
      </c>
      <c r="E5" s="34" t="s">
        <v>96</v>
      </c>
      <c r="F5" s="25">
        <v>1</v>
      </c>
      <c r="G5" s="27" t="s">
        <v>97</v>
      </c>
      <c r="H5" s="26">
        <v>240</v>
      </c>
      <c r="I5" s="26">
        <v>2000</v>
      </c>
      <c r="J5" s="31">
        <f>H5/I5</f>
        <v>0.12</v>
      </c>
    </row>
    <row r="6" spans="2:10" ht="24">
      <c r="B6" s="73"/>
      <c r="C6" s="27" t="s">
        <v>30</v>
      </c>
      <c r="D6" s="21" t="s">
        <v>31</v>
      </c>
      <c r="E6" s="21" t="s">
        <v>56</v>
      </c>
      <c r="F6" s="25">
        <v>1</v>
      </c>
      <c r="G6" s="21" t="s">
        <v>33</v>
      </c>
      <c r="H6" s="26">
        <v>0</v>
      </c>
      <c r="I6" s="26">
        <v>1280</v>
      </c>
      <c r="J6" s="40">
        <f t="shared" ref="J6:J8" si="0">H6/I6</f>
        <v>0</v>
      </c>
    </row>
    <row r="7" spans="2:10" ht="48">
      <c r="B7" s="73"/>
      <c r="C7" s="27" t="s">
        <v>59</v>
      </c>
      <c r="D7" s="21" t="s">
        <v>26</v>
      </c>
      <c r="E7" s="21" t="s">
        <v>98</v>
      </c>
      <c r="F7" s="25">
        <v>1</v>
      </c>
      <c r="G7" s="27" t="s">
        <v>97</v>
      </c>
      <c r="H7" s="26">
        <v>240</v>
      </c>
      <c r="I7" s="26">
        <v>1600</v>
      </c>
      <c r="J7" s="40">
        <f>H7/I7</f>
        <v>0.15</v>
      </c>
    </row>
    <row r="8" spans="2:10" ht="48">
      <c r="B8" s="73"/>
      <c r="C8" s="27" t="s">
        <v>27</v>
      </c>
      <c r="D8" s="21" t="s">
        <v>26</v>
      </c>
      <c r="E8" s="21" t="s">
        <v>98</v>
      </c>
      <c r="F8" s="25">
        <v>1</v>
      </c>
      <c r="G8" s="27" t="s">
        <v>97</v>
      </c>
      <c r="H8" s="26">
        <v>240</v>
      </c>
      <c r="I8" s="26">
        <v>2000</v>
      </c>
      <c r="J8" s="40">
        <f t="shared" si="0"/>
        <v>0.12</v>
      </c>
    </row>
    <row r="9" spans="2:10" ht="48">
      <c r="B9" s="73"/>
      <c r="C9" s="27" t="s">
        <v>29</v>
      </c>
      <c r="D9" s="21" t="s">
        <v>78</v>
      </c>
      <c r="E9" s="21" t="s">
        <v>56</v>
      </c>
      <c r="F9" s="25">
        <v>1</v>
      </c>
      <c r="G9" s="27" t="s">
        <v>97</v>
      </c>
      <c r="H9" s="26">
        <v>192</v>
      </c>
      <c r="I9" s="26">
        <v>2000</v>
      </c>
      <c r="J9" s="31">
        <f t="shared" ref="J9:J15" si="1">H9/I9</f>
        <v>9.6000000000000002E-2</v>
      </c>
    </row>
    <row r="10" spans="2:10" ht="24">
      <c r="B10" s="42" t="s">
        <v>99</v>
      </c>
      <c r="C10" s="27" t="s">
        <v>77</v>
      </c>
      <c r="D10" s="21" t="s">
        <v>28</v>
      </c>
      <c r="E10" s="21" t="s">
        <v>56</v>
      </c>
      <c r="F10" s="25">
        <v>1</v>
      </c>
      <c r="G10" s="21" t="s">
        <v>100</v>
      </c>
      <c r="H10" s="26">
        <v>400</v>
      </c>
      <c r="I10" s="26">
        <v>1000</v>
      </c>
      <c r="J10" s="31">
        <f t="shared" si="1"/>
        <v>0.4</v>
      </c>
    </row>
    <row r="11" spans="2:10" ht="48">
      <c r="B11" s="74" t="s">
        <v>101</v>
      </c>
      <c r="C11" s="27" t="s">
        <v>102</v>
      </c>
      <c r="D11" s="21" t="s">
        <v>26</v>
      </c>
      <c r="E11" s="21" t="s">
        <v>56</v>
      </c>
      <c r="F11" s="25">
        <v>1</v>
      </c>
      <c r="G11" s="27" t="s">
        <v>97</v>
      </c>
      <c r="H11" s="26">
        <v>240</v>
      </c>
      <c r="I11" s="26">
        <v>31000</v>
      </c>
      <c r="J11" s="55">
        <f t="shared" si="1"/>
        <v>7.7419354838709677E-3</v>
      </c>
    </row>
    <row r="12" spans="2:10" ht="24">
      <c r="B12" s="75"/>
      <c r="C12" s="27" t="s">
        <v>103</v>
      </c>
      <c r="D12" s="21" t="s">
        <v>37</v>
      </c>
      <c r="E12" s="21" t="s">
        <v>104</v>
      </c>
      <c r="F12" s="25">
        <v>1</v>
      </c>
      <c r="G12" s="21" t="s">
        <v>33</v>
      </c>
      <c r="H12" s="26">
        <v>0</v>
      </c>
      <c r="I12" s="26">
        <v>467</v>
      </c>
      <c r="J12" s="31">
        <f t="shared" si="1"/>
        <v>0</v>
      </c>
    </row>
    <row r="13" spans="2:10" ht="24">
      <c r="B13" s="76"/>
      <c r="C13" s="27" t="s">
        <v>105</v>
      </c>
      <c r="D13" s="21" t="s">
        <v>35</v>
      </c>
      <c r="E13" s="21" t="s">
        <v>104</v>
      </c>
      <c r="F13" s="25">
        <v>1</v>
      </c>
      <c r="G13" s="21" t="s">
        <v>33</v>
      </c>
      <c r="H13" s="26">
        <v>0</v>
      </c>
      <c r="I13" s="26">
        <v>23000</v>
      </c>
      <c r="J13" s="40">
        <f t="shared" si="1"/>
        <v>0</v>
      </c>
    </row>
    <row r="14" spans="2:10" ht="24">
      <c r="B14" s="73" t="s">
        <v>106</v>
      </c>
      <c r="C14" s="27" t="s">
        <v>107</v>
      </c>
      <c r="D14" s="21" t="s">
        <v>41</v>
      </c>
      <c r="E14" s="21" t="s">
        <v>56</v>
      </c>
      <c r="F14" s="25">
        <v>1</v>
      </c>
      <c r="G14" s="21" t="s">
        <v>33</v>
      </c>
      <c r="H14" s="26">
        <v>0</v>
      </c>
      <c r="I14" s="26">
        <v>1600</v>
      </c>
      <c r="J14" s="31">
        <f t="shared" si="1"/>
        <v>0</v>
      </c>
    </row>
    <row r="15" spans="2:10" ht="24">
      <c r="B15" s="73"/>
      <c r="C15" s="27" t="s">
        <v>108</v>
      </c>
      <c r="D15" s="21" t="s">
        <v>35</v>
      </c>
      <c r="E15" s="21" t="s">
        <v>56</v>
      </c>
      <c r="F15" s="25">
        <v>1</v>
      </c>
      <c r="G15" s="21" t="s">
        <v>33</v>
      </c>
      <c r="H15" s="26">
        <v>0</v>
      </c>
      <c r="I15" s="26">
        <v>7000</v>
      </c>
      <c r="J15" s="31">
        <f t="shared" si="1"/>
        <v>0</v>
      </c>
    </row>
    <row r="16" spans="2:10">
      <c r="B16" s="60" t="s">
        <v>10</v>
      </c>
      <c r="C16" s="60"/>
      <c r="D16" s="60"/>
      <c r="E16" s="60"/>
      <c r="F16" s="60"/>
      <c r="G16" s="60"/>
      <c r="H16" s="60"/>
      <c r="I16" s="60"/>
    </row>
  </sheetData>
  <mergeCells count="10">
    <mergeCell ref="B3:B4"/>
    <mergeCell ref="E3:F3"/>
    <mergeCell ref="G3:G4"/>
    <mergeCell ref="B2:I2"/>
    <mergeCell ref="B16:I16"/>
    <mergeCell ref="C3:C4"/>
    <mergeCell ref="D3:D4"/>
    <mergeCell ref="B14:B15"/>
    <mergeCell ref="B5:B9"/>
    <mergeCell ref="B11:B13"/>
  </mergeCells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M15"/>
  <sheetViews>
    <sheetView zoomScaleNormal="100" workbookViewId="0">
      <selection activeCell="A11" sqref="A11"/>
    </sheetView>
  </sheetViews>
  <sheetFormatPr defaultColWidth="11.42578125" defaultRowHeight="14.25"/>
  <cols>
    <col min="1" max="1" width="8.85546875" customWidth="1"/>
    <col min="2" max="2" width="18.42578125" customWidth="1"/>
    <col min="3" max="3" width="22" customWidth="1"/>
    <col min="4" max="4" width="17.5703125" customWidth="1"/>
    <col min="5" max="6" width="12.7109375" customWidth="1"/>
    <col min="7" max="7" width="11.85546875" customWidth="1"/>
    <col min="8" max="8" width="4.42578125" customWidth="1"/>
    <col min="9" max="9" width="27.85546875" bestFit="1" customWidth="1"/>
    <col min="10" max="10" width="12.140625" bestFit="1" customWidth="1"/>
    <col min="11" max="11" width="11.42578125" customWidth="1"/>
    <col min="12" max="12" width="12.140625" bestFit="1" customWidth="1"/>
    <col min="13" max="13" width="8.5703125" customWidth="1"/>
    <col min="14" max="14" width="6" customWidth="1"/>
  </cols>
  <sheetData>
    <row r="2" spans="2:13">
      <c r="B2" s="77" t="s">
        <v>109</v>
      </c>
      <c r="C2" s="78"/>
      <c r="D2" s="78"/>
      <c r="E2" s="78"/>
      <c r="F2" s="78"/>
      <c r="G2" s="78"/>
    </row>
    <row r="3" spans="2:13" ht="28.5" customHeight="1">
      <c r="B3" s="79" t="s">
        <v>83</v>
      </c>
      <c r="C3" s="79" t="s">
        <v>84</v>
      </c>
      <c r="D3" s="79" t="s">
        <v>85</v>
      </c>
      <c r="E3" s="79" t="s">
        <v>110</v>
      </c>
      <c r="F3" s="79" t="s">
        <v>111</v>
      </c>
      <c r="G3" s="79" t="s">
        <v>112</v>
      </c>
      <c r="I3" s="79" t="s">
        <v>84</v>
      </c>
      <c r="J3" s="79" t="s">
        <v>110</v>
      </c>
      <c r="K3" s="79" t="s">
        <v>111</v>
      </c>
      <c r="L3" s="79" t="s">
        <v>112</v>
      </c>
      <c r="M3" s="79" t="s">
        <v>113</v>
      </c>
    </row>
    <row r="4" spans="2:13" ht="15.75" customHeight="1">
      <c r="B4" s="79"/>
      <c r="C4" s="79"/>
      <c r="D4" s="79"/>
      <c r="E4" s="79" t="s">
        <v>92</v>
      </c>
      <c r="F4" s="79" t="s">
        <v>92</v>
      </c>
      <c r="G4" s="79" t="s">
        <v>92</v>
      </c>
      <c r="I4" s="79"/>
      <c r="J4" s="79" t="s">
        <v>92</v>
      </c>
      <c r="K4" s="79" t="s">
        <v>92</v>
      </c>
      <c r="L4" s="79" t="s">
        <v>92</v>
      </c>
      <c r="M4" s="79"/>
    </row>
    <row r="5" spans="2:13" ht="15.75" customHeight="1">
      <c r="B5" s="73" t="s">
        <v>94</v>
      </c>
      <c r="C5" s="27" t="s">
        <v>95</v>
      </c>
      <c r="D5" s="21" t="s">
        <v>26</v>
      </c>
      <c r="E5" s="26">
        <v>1300</v>
      </c>
      <c r="F5" s="26">
        <v>6000</v>
      </c>
      <c r="G5" s="26">
        <v>2000</v>
      </c>
      <c r="I5" s="27" t="s">
        <v>95</v>
      </c>
      <c r="J5" s="26">
        <v>1300</v>
      </c>
      <c r="K5" s="26">
        <v>6000</v>
      </c>
      <c r="L5" s="26">
        <v>2000</v>
      </c>
      <c r="M5" s="56">
        <f t="shared" ref="M5:M15" si="0">K5/J5*100-100</f>
        <v>361.53846153846149</v>
      </c>
    </row>
    <row r="6" spans="2:13" ht="24">
      <c r="B6" s="73"/>
      <c r="C6" s="27" t="s">
        <v>30</v>
      </c>
      <c r="D6" s="21" t="s">
        <v>31</v>
      </c>
      <c r="E6" s="26">
        <v>1000</v>
      </c>
      <c r="F6" s="26">
        <v>3000</v>
      </c>
      <c r="G6" s="26">
        <v>1280</v>
      </c>
      <c r="I6" s="27" t="s">
        <v>30</v>
      </c>
      <c r="J6" s="26">
        <v>1000</v>
      </c>
      <c r="K6" s="26">
        <v>3000</v>
      </c>
      <c r="L6" s="26">
        <v>1280</v>
      </c>
      <c r="M6" s="53">
        <f t="shared" si="0"/>
        <v>200</v>
      </c>
    </row>
    <row r="7" spans="2:13">
      <c r="B7" s="73"/>
      <c r="C7" s="27" t="s">
        <v>59</v>
      </c>
      <c r="D7" s="21" t="s">
        <v>26</v>
      </c>
      <c r="E7" s="26">
        <v>700</v>
      </c>
      <c r="F7" s="26">
        <v>2400</v>
      </c>
      <c r="G7" s="26">
        <v>1600</v>
      </c>
      <c r="I7" s="27" t="s">
        <v>59</v>
      </c>
      <c r="J7" s="26">
        <v>700</v>
      </c>
      <c r="K7" s="26">
        <v>2400</v>
      </c>
      <c r="L7" s="26">
        <v>1600</v>
      </c>
      <c r="M7" s="53">
        <f t="shared" si="0"/>
        <v>242.85714285714283</v>
      </c>
    </row>
    <row r="8" spans="2:13">
      <c r="B8" s="73"/>
      <c r="C8" s="27" t="s">
        <v>27</v>
      </c>
      <c r="D8" s="21" t="s">
        <v>26</v>
      </c>
      <c r="E8" s="26">
        <v>800</v>
      </c>
      <c r="F8" s="26">
        <v>3600</v>
      </c>
      <c r="G8" s="26">
        <v>2000</v>
      </c>
      <c r="I8" s="27" t="s">
        <v>27</v>
      </c>
      <c r="J8" s="26">
        <v>800</v>
      </c>
      <c r="K8" s="26">
        <v>3600</v>
      </c>
      <c r="L8" s="26">
        <v>2000</v>
      </c>
      <c r="M8" s="56">
        <f t="shared" si="0"/>
        <v>350</v>
      </c>
    </row>
    <row r="9" spans="2:13" ht="24">
      <c r="B9" s="73"/>
      <c r="C9" s="27" t="s">
        <v>29</v>
      </c>
      <c r="D9" s="21" t="s">
        <v>78</v>
      </c>
      <c r="E9" s="26">
        <v>320</v>
      </c>
      <c r="F9" s="26">
        <v>3000</v>
      </c>
      <c r="G9" s="26">
        <v>2000</v>
      </c>
      <c r="I9" s="27" t="s">
        <v>29</v>
      </c>
      <c r="J9" s="26">
        <v>320</v>
      </c>
      <c r="K9" s="26">
        <v>3000</v>
      </c>
      <c r="L9" s="26">
        <v>2000</v>
      </c>
      <c r="M9" s="56">
        <f t="shared" si="0"/>
        <v>837.5</v>
      </c>
    </row>
    <row r="10" spans="2:13" ht="15.75" customHeight="1">
      <c r="B10" s="42" t="s">
        <v>99</v>
      </c>
      <c r="C10" s="27" t="s">
        <v>77</v>
      </c>
      <c r="D10" s="21" t="s">
        <v>28</v>
      </c>
      <c r="E10" s="26">
        <v>700</v>
      </c>
      <c r="F10" s="26">
        <v>2500</v>
      </c>
      <c r="G10" s="26">
        <v>1000</v>
      </c>
      <c r="I10" s="27" t="s">
        <v>77</v>
      </c>
      <c r="J10" s="26">
        <v>700</v>
      </c>
      <c r="K10" s="26">
        <v>2500</v>
      </c>
      <c r="L10" s="26">
        <v>1000</v>
      </c>
      <c r="M10" s="53">
        <f t="shared" si="0"/>
        <v>257.14285714285717</v>
      </c>
    </row>
    <row r="11" spans="2:13">
      <c r="B11" s="74" t="s">
        <v>101</v>
      </c>
      <c r="C11" s="27" t="s">
        <v>102</v>
      </c>
      <c r="D11" s="21" t="s">
        <v>26</v>
      </c>
      <c r="E11" s="26">
        <v>12000</v>
      </c>
      <c r="F11" s="26">
        <v>38000</v>
      </c>
      <c r="G11" s="26">
        <v>31000</v>
      </c>
      <c r="I11" s="27" t="s">
        <v>102</v>
      </c>
      <c r="J11" s="26">
        <v>12000</v>
      </c>
      <c r="K11" s="26">
        <v>38000</v>
      </c>
      <c r="L11" s="26">
        <v>31000</v>
      </c>
      <c r="M11" s="53">
        <f t="shared" si="0"/>
        <v>216.66666666666663</v>
      </c>
    </row>
    <row r="12" spans="2:13">
      <c r="B12" s="75"/>
      <c r="C12" s="27" t="s">
        <v>103</v>
      </c>
      <c r="D12" s="21" t="s">
        <v>37</v>
      </c>
      <c r="E12" s="26">
        <v>200</v>
      </c>
      <c r="F12" s="26">
        <v>483</v>
      </c>
      <c r="G12" s="26">
        <v>467</v>
      </c>
      <c r="I12" s="27" t="s">
        <v>103</v>
      </c>
      <c r="J12" s="26">
        <v>200</v>
      </c>
      <c r="K12" s="26">
        <v>483</v>
      </c>
      <c r="L12" s="26">
        <v>467</v>
      </c>
      <c r="M12" s="57">
        <f t="shared" si="0"/>
        <v>141.5</v>
      </c>
    </row>
    <row r="13" spans="2:13" ht="24">
      <c r="B13" s="76"/>
      <c r="C13" s="27" t="s">
        <v>105</v>
      </c>
      <c r="D13" s="21" t="s">
        <v>35</v>
      </c>
      <c r="E13" s="26">
        <v>8000</v>
      </c>
      <c r="F13" s="26">
        <v>28000</v>
      </c>
      <c r="G13" s="26">
        <v>23000</v>
      </c>
      <c r="I13" s="27" t="s">
        <v>105</v>
      </c>
      <c r="J13" s="26">
        <v>8000</v>
      </c>
      <c r="K13" s="26">
        <v>28000</v>
      </c>
      <c r="L13" s="26">
        <v>23000</v>
      </c>
      <c r="M13" s="53">
        <f t="shared" si="0"/>
        <v>250</v>
      </c>
    </row>
    <row r="14" spans="2:13" ht="24">
      <c r="B14" s="73" t="s">
        <v>106</v>
      </c>
      <c r="C14" s="27" t="s">
        <v>107</v>
      </c>
      <c r="D14" s="21" t="s">
        <v>41</v>
      </c>
      <c r="E14" s="26">
        <v>800</v>
      </c>
      <c r="F14" s="26">
        <v>1800</v>
      </c>
      <c r="G14" s="26">
        <v>1600</v>
      </c>
      <c r="I14" s="27" t="s">
        <v>107</v>
      </c>
      <c r="J14" s="26">
        <v>800</v>
      </c>
      <c r="K14" s="26">
        <v>1800</v>
      </c>
      <c r="L14" s="26">
        <v>1600</v>
      </c>
      <c r="M14" s="57">
        <f t="shared" si="0"/>
        <v>125</v>
      </c>
    </row>
    <row r="15" spans="2:13" ht="24">
      <c r="B15" s="73"/>
      <c r="C15" s="27" t="s">
        <v>108</v>
      </c>
      <c r="D15" s="21" t="s">
        <v>35</v>
      </c>
      <c r="E15" s="26">
        <v>4000</v>
      </c>
      <c r="F15" s="26">
        <v>7800</v>
      </c>
      <c r="G15" s="26">
        <v>7000</v>
      </c>
      <c r="I15" s="27" t="s">
        <v>108</v>
      </c>
      <c r="J15" s="26">
        <v>4000</v>
      </c>
      <c r="K15" s="26">
        <v>7800</v>
      </c>
      <c r="L15" s="26">
        <v>7000</v>
      </c>
      <c r="M15" s="57">
        <f t="shared" si="0"/>
        <v>95</v>
      </c>
    </row>
  </sheetData>
  <mergeCells count="15">
    <mergeCell ref="B11:B13"/>
    <mergeCell ref="B14:B15"/>
    <mergeCell ref="B2:G2"/>
    <mergeCell ref="M3:M4"/>
    <mergeCell ref="I3:I4"/>
    <mergeCell ref="B3:B4"/>
    <mergeCell ref="C3:C4"/>
    <mergeCell ref="D3:D4"/>
    <mergeCell ref="E3:E4"/>
    <mergeCell ref="F3:F4"/>
    <mergeCell ref="G3:G4"/>
    <mergeCell ref="J3:J4"/>
    <mergeCell ref="K3:K4"/>
    <mergeCell ref="L3:L4"/>
    <mergeCell ref="B5:B9"/>
  </mergeCells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H32"/>
  <sheetViews>
    <sheetView zoomScaleNormal="100" workbookViewId="0">
      <selection activeCell="A13" sqref="A13"/>
    </sheetView>
  </sheetViews>
  <sheetFormatPr defaultColWidth="11.42578125" defaultRowHeight="14.25"/>
  <cols>
    <col min="1" max="1" width="27" customWidth="1"/>
    <col min="2" max="2" width="12.5703125" customWidth="1"/>
    <col min="3" max="6" width="12" bestFit="1" customWidth="1"/>
  </cols>
  <sheetData>
    <row r="2" spans="1:8" ht="15">
      <c r="A2" s="16" t="s">
        <v>114</v>
      </c>
      <c r="B2" s="5">
        <v>2019</v>
      </c>
      <c r="C2" s="5">
        <v>2020</v>
      </c>
      <c r="D2" s="5">
        <v>2021</v>
      </c>
      <c r="E2" s="5">
        <v>2022</v>
      </c>
      <c r="F2" s="5">
        <v>2023</v>
      </c>
      <c r="G2" s="5" t="s">
        <v>115</v>
      </c>
      <c r="H2" s="5" t="s">
        <v>116</v>
      </c>
    </row>
    <row r="3" spans="1:8">
      <c r="A3" s="35" t="s">
        <v>95</v>
      </c>
      <c r="B3" s="19">
        <v>4129.75</v>
      </c>
      <c r="C3" s="13">
        <v>4119.7</v>
      </c>
      <c r="D3" s="13">
        <v>4575.4062694946979</v>
      </c>
      <c r="E3" s="13">
        <v>5483.5052128583839</v>
      </c>
      <c r="F3" s="13">
        <v>6278.2857142857147</v>
      </c>
      <c r="G3" s="13">
        <f t="shared" ref="G3:G13" si="0">AVERAGE(B3:F3)</f>
        <v>4917.3294393277592</v>
      </c>
      <c r="H3" s="13">
        <f t="shared" ref="H3:H10" si="1">SUM(B3:F3)/5</f>
        <v>4917.3294393277592</v>
      </c>
    </row>
    <row r="4" spans="1:8">
      <c r="A4" s="35" t="s">
        <v>30</v>
      </c>
      <c r="B4" s="19">
        <v>1702.166666666667</v>
      </c>
      <c r="C4" s="13">
        <v>1700.916666666667</v>
      </c>
      <c r="D4" s="13">
        <v>1927.5</v>
      </c>
      <c r="E4" s="13"/>
      <c r="F4" s="13">
        <v>2573.75</v>
      </c>
      <c r="G4" s="13">
        <f t="shared" si="0"/>
        <v>1976.0833333333335</v>
      </c>
      <c r="H4" s="13">
        <f>SUM(B4:F4)/4</f>
        <v>1976.0833333333335</v>
      </c>
    </row>
    <row r="5" spans="1:8">
      <c r="A5" s="35" t="s">
        <v>59</v>
      </c>
      <c r="B5" s="19">
        <v>1296.333333333333</v>
      </c>
      <c r="C5" s="13">
        <v>1313</v>
      </c>
      <c r="D5" s="13"/>
      <c r="E5" s="13"/>
      <c r="F5" s="13">
        <v>2099.916666666667</v>
      </c>
      <c r="G5" s="13">
        <f t="shared" si="0"/>
        <v>1569.75</v>
      </c>
      <c r="H5" s="13">
        <f>SUM(B5:F5)/3</f>
        <v>1569.75</v>
      </c>
    </row>
    <row r="6" spans="1:8">
      <c r="A6" s="35" t="s">
        <v>29</v>
      </c>
      <c r="B6" s="19">
        <v>1498.583333333333</v>
      </c>
      <c r="C6" s="13">
        <v>989.25</v>
      </c>
      <c r="D6" s="13">
        <v>1124.75</v>
      </c>
      <c r="E6" s="13"/>
      <c r="F6" s="13">
        <v>2281.583333333333</v>
      </c>
      <c r="G6" s="13">
        <f t="shared" si="0"/>
        <v>1473.5416666666665</v>
      </c>
      <c r="H6" s="13">
        <f>SUM(B6:F6)/4</f>
        <v>1473.5416666666665</v>
      </c>
    </row>
    <row r="7" spans="1:8">
      <c r="A7" s="35" t="s">
        <v>27</v>
      </c>
      <c r="B7" s="19">
        <v>2043.666666666667</v>
      </c>
      <c r="C7" s="13"/>
      <c r="D7" s="13"/>
      <c r="E7" s="13">
        <v>3408.916666666667</v>
      </c>
      <c r="F7" s="13">
        <v>3854.666666666667</v>
      </c>
      <c r="G7" s="13">
        <f t="shared" si="0"/>
        <v>3102.4166666666665</v>
      </c>
      <c r="H7" s="13">
        <f>SUM(B7:F7)/3</f>
        <v>3102.4166666666665</v>
      </c>
    </row>
    <row r="8" spans="1:8">
      <c r="A8" s="35" t="s">
        <v>117</v>
      </c>
      <c r="B8" s="19">
        <v>896.6310985392779</v>
      </c>
      <c r="C8" s="13">
        <v>955.12822570740457</v>
      </c>
      <c r="D8" s="13">
        <v>1039.9860254939031</v>
      </c>
      <c r="E8" s="13">
        <v>1612.7961183728671</v>
      </c>
      <c r="F8" s="13">
        <v>2022.908674485386</v>
      </c>
      <c r="G8" s="13">
        <f t="shared" si="0"/>
        <v>1305.4900285197677</v>
      </c>
      <c r="H8" s="13">
        <f t="shared" si="1"/>
        <v>1305.4900285197677</v>
      </c>
    </row>
    <row r="9" spans="1:8">
      <c r="A9" s="36" t="s">
        <v>77</v>
      </c>
      <c r="B9" s="19">
        <v>1436.0184741913711</v>
      </c>
      <c r="C9" s="13">
        <v>1461.372489959839</v>
      </c>
      <c r="D9" s="13">
        <v>1310.833333333333</v>
      </c>
      <c r="E9" s="13"/>
      <c r="F9" s="13"/>
      <c r="G9" s="13">
        <f>AVERAGE(B9:F9)</f>
        <v>1402.7414324948477</v>
      </c>
      <c r="H9" s="13">
        <f>SUM(B9:F9)/3</f>
        <v>1402.7414324948477</v>
      </c>
    </row>
    <row r="10" spans="1:8">
      <c r="A10" s="32" t="s">
        <v>118</v>
      </c>
      <c r="B10" s="19">
        <v>6578</v>
      </c>
      <c r="C10" s="13">
        <v>8083</v>
      </c>
      <c r="D10" s="13">
        <v>7795</v>
      </c>
      <c r="E10" s="13">
        <v>8802</v>
      </c>
      <c r="F10" s="13">
        <v>11985</v>
      </c>
      <c r="G10" s="13">
        <f t="shared" si="0"/>
        <v>8648.6</v>
      </c>
      <c r="H10" s="13">
        <f t="shared" si="1"/>
        <v>8648.6</v>
      </c>
    </row>
    <row r="11" spans="1:8">
      <c r="A11" s="32" t="s">
        <v>119</v>
      </c>
      <c r="B11" s="54">
        <v>306</v>
      </c>
      <c r="C11" s="17">
        <v>289</v>
      </c>
      <c r="D11" s="17">
        <v>364</v>
      </c>
      <c r="E11" s="17">
        <v>490</v>
      </c>
      <c r="F11" s="17">
        <v>552</v>
      </c>
      <c r="G11" s="17">
        <f t="shared" si="0"/>
        <v>400.2</v>
      </c>
      <c r="H11" s="17">
        <f t="shared" ref="H11:H13" si="2">SUM(B11:F11)/5</f>
        <v>400.2</v>
      </c>
    </row>
    <row r="12" spans="1:8" ht="25.5">
      <c r="A12" s="32" t="s">
        <v>120</v>
      </c>
      <c r="B12" s="54">
        <v>4384</v>
      </c>
      <c r="C12" s="17">
        <v>4667</v>
      </c>
      <c r="D12" s="17">
        <v>6470</v>
      </c>
      <c r="E12" s="17">
        <v>8027</v>
      </c>
      <c r="F12" s="17">
        <v>7835</v>
      </c>
      <c r="G12" s="17">
        <f t="shared" si="0"/>
        <v>6276.6</v>
      </c>
      <c r="H12" s="17">
        <f t="shared" si="2"/>
        <v>6276.6</v>
      </c>
    </row>
    <row r="13" spans="1:8" ht="25.5">
      <c r="A13" s="32" t="s">
        <v>121</v>
      </c>
      <c r="B13" s="54">
        <v>5174</v>
      </c>
      <c r="C13" s="17">
        <v>5481</v>
      </c>
      <c r="D13" s="17">
        <v>7564</v>
      </c>
      <c r="E13" s="17">
        <v>8609</v>
      </c>
      <c r="F13" s="17">
        <v>9687</v>
      </c>
      <c r="G13" s="17">
        <f t="shared" si="0"/>
        <v>7303</v>
      </c>
      <c r="H13" s="17">
        <f t="shared" si="2"/>
        <v>7303</v>
      </c>
    </row>
    <row r="14" spans="1:8" ht="15" thickBot="1">
      <c r="A14" s="28" t="s">
        <v>122</v>
      </c>
      <c r="B14" s="3"/>
      <c r="C14" s="3"/>
      <c r="D14" s="3"/>
      <c r="E14" s="3"/>
      <c r="F14" s="3"/>
      <c r="G14" s="3"/>
      <c r="H14" s="3"/>
    </row>
    <row r="15" spans="1:8">
      <c r="A15" s="8" t="s">
        <v>123</v>
      </c>
      <c r="B15" s="3"/>
      <c r="C15" s="3"/>
      <c r="D15" s="3"/>
      <c r="E15" s="3"/>
      <c r="F15" s="3"/>
      <c r="G15" s="3"/>
      <c r="H15" s="3"/>
    </row>
    <row r="16" spans="1:8">
      <c r="A16" s="9" t="s">
        <v>124</v>
      </c>
      <c r="B16" s="3"/>
      <c r="C16" s="3"/>
      <c r="D16" s="3"/>
      <c r="E16" s="3"/>
      <c r="F16" s="3"/>
      <c r="G16" s="3"/>
      <c r="H16" s="3"/>
    </row>
    <row r="17" spans="1:8">
      <c r="A17" s="6" t="s">
        <v>125</v>
      </c>
      <c r="C17" s="3"/>
      <c r="D17" s="3"/>
      <c r="E17" s="3"/>
      <c r="F17" s="3"/>
      <c r="G17" s="3"/>
      <c r="H17" s="3"/>
    </row>
    <row r="18" spans="1:8" ht="24.75" thickBot="1">
      <c r="A18" s="7" t="s">
        <v>126</v>
      </c>
      <c r="C18" s="3"/>
      <c r="D18" s="3"/>
      <c r="E18" s="3"/>
      <c r="F18" s="3"/>
      <c r="G18" s="3"/>
      <c r="H18" s="3"/>
    </row>
    <row r="19" spans="1:8">
      <c r="C19" s="3"/>
    </row>
    <row r="20" spans="1:8">
      <c r="A20" s="5" t="s">
        <v>84</v>
      </c>
      <c r="B20" s="5" t="s">
        <v>115</v>
      </c>
      <c r="C20" s="3"/>
    </row>
    <row r="21" spans="1:8">
      <c r="A21" s="36" t="s">
        <v>77</v>
      </c>
      <c r="B21" s="17">
        <v>1402.7414324948477</v>
      </c>
      <c r="C21" s="3"/>
    </row>
    <row r="22" spans="1:8">
      <c r="A22" s="35" t="s">
        <v>29</v>
      </c>
      <c r="B22" s="17">
        <v>1473.5416666666665</v>
      </c>
      <c r="C22" s="3"/>
    </row>
    <row r="23" spans="1:8">
      <c r="A23" s="35" t="s">
        <v>59</v>
      </c>
      <c r="B23" s="17">
        <v>1569.75</v>
      </c>
      <c r="C23" s="3"/>
    </row>
    <row r="24" spans="1:8">
      <c r="A24" s="35" t="s">
        <v>30</v>
      </c>
      <c r="B24" s="17">
        <v>1976.0833333333335</v>
      </c>
      <c r="C24" s="3"/>
    </row>
    <row r="25" spans="1:8">
      <c r="A25" s="35" t="s">
        <v>27</v>
      </c>
      <c r="B25" s="17">
        <v>3102.4166666666665</v>
      </c>
      <c r="C25" s="3"/>
      <c r="E25" s="15"/>
    </row>
    <row r="26" spans="1:8">
      <c r="A26" s="35" t="s">
        <v>95</v>
      </c>
      <c r="B26" s="17">
        <v>4917.3294393277592</v>
      </c>
      <c r="C26" s="3"/>
    </row>
    <row r="27" spans="1:8">
      <c r="A27" s="32" t="s">
        <v>118</v>
      </c>
      <c r="B27" s="17">
        <v>8648.6</v>
      </c>
      <c r="C27" s="3"/>
    </row>
    <row r="28" spans="1:8" ht="25.5">
      <c r="A28" s="32" t="s">
        <v>127</v>
      </c>
      <c r="B28" s="17">
        <v>7303</v>
      </c>
      <c r="C28" s="3"/>
    </row>
    <row r="29" spans="1:8" ht="25.5">
      <c r="A29" s="32" t="s">
        <v>120</v>
      </c>
      <c r="B29" s="17">
        <v>6276.6</v>
      </c>
      <c r="C29" s="3"/>
    </row>
    <row r="30" spans="1:8">
      <c r="A30" s="35" t="s">
        <v>117</v>
      </c>
      <c r="B30" s="13">
        <v>1305</v>
      </c>
      <c r="C30" s="3"/>
    </row>
    <row r="31" spans="1:8">
      <c r="A31" s="32" t="s">
        <v>119</v>
      </c>
      <c r="B31" s="17">
        <v>400.2</v>
      </c>
      <c r="C31" s="3"/>
    </row>
    <row r="32" spans="1:8">
      <c r="B32" s="37"/>
      <c r="C32" s="3"/>
    </row>
  </sheetData>
  <sortState xmlns:xlrd2="http://schemas.microsoft.com/office/spreadsheetml/2017/richdata2" ref="A21:C27">
    <sortCondition ref="C21:C27"/>
  </sortState>
  <pageMargins left="0.7" right="0.7" top="0.75" bottom="0.75" header="0.3" footer="0.3"/>
  <pageSetup paperSize="9" orientation="portrait" horizontalDpi="300" verticalDpi="300" r:id="rId1"/>
  <ignoredErrors>
    <ignoredError sqref="H4:H5 H6 H8:H9" formula="1"/>
  </ignoredError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2:H26"/>
  <sheetViews>
    <sheetView topLeftCell="B19" zoomScaleNormal="100" workbookViewId="0">
      <selection activeCell="E26" sqref="E26"/>
    </sheetView>
  </sheetViews>
  <sheetFormatPr defaultColWidth="11.42578125" defaultRowHeight="14.25"/>
  <cols>
    <col min="1" max="1" width="6.42578125" customWidth="1"/>
    <col min="2" max="2" width="30.140625" bestFit="1" customWidth="1"/>
    <col min="3" max="6" width="11.42578125" customWidth="1"/>
    <col min="7" max="7" width="8.7109375" bestFit="1" customWidth="1"/>
    <col min="8" max="8" width="11.42578125" customWidth="1"/>
  </cols>
  <sheetData>
    <row r="2" spans="2:8" ht="15" customHeight="1">
      <c r="B2" s="1" t="s">
        <v>114</v>
      </c>
      <c r="C2" s="1">
        <v>2019</v>
      </c>
      <c r="D2" s="1">
        <v>2020</v>
      </c>
      <c r="E2" s="1">
        <v>2021</v>
      </c>
      <c r="F2" s="1">
        <v>2022</v>
      </c>
      <c r="G2" s="1">
        <v>2023</v>
      </c>
      <c r="H2" s="1" t="s">
        <v>115</v>
      </c>
    </row>
    <row r="3" spans="2:8">
      <c r="B3" s="35" t="s">
        <v>95</v>
      </c>
      <c r="C3" s="19">
        <v>4129.75</v>
      </c>
      <c r="D3" s="13">
        <v>4119.7</v>
      </c>
      <c r="E3" s="13">
        <v>4575.4062694946979</v>
      </c>
      <c r="F3" s="13">
        <v>5483.5052128583839</v>
      </c>
      <c r="G3" s="13">
        <v>6278.2857142857147</v>
      </c>
      <c r="H3" s="38">
        <f>AVERAGE(C3:G3)</f>
        <v>4917.3294393277592</v>
      </c>
    </row>
    <row r="4" spans="2:8">
      <c r="B4" s="35" t="s">
        <v>30</v>
      </c>
      <c r="C4" s="19">
        <v>1702.166666666667</v>
      </c>
      <c r="D4" s="13">
        <v>1700.916666666667</v>
      </c>
      <c r="E4" s="13">
        <v>1927.5</v>
      </c>
      <c r="F4" s="13"/>
      <c r="G4" s="13">
        <v>2573.75</v>
      </c>
      <c r="H4" s="38">
        <f>AVERAGE(C4:G4)</f>
        <v>1976.0833333333335</v>
      </c>
    </row>
    <row r="5" spans="2:8">
      <c r="B5" s="35" t="s">
        <v>59</v>
      </c>
      <c r="C5" s="19">
        <v>1296.333333333333</v>
      </c>
      <c r="D5" s="13">
        <v>1313</v>
      </c>
      <c r="E5" s="13"/>
      <c r="F5" s="13"/>
      <c r="G5" s="13">
        <v>2099.916666666667</v>
      </c>
      <c r="H5" s="38">
        <f t="shared" ref="H5:H13" si="0">AVERAGE(C5:G5)</f>
        <v>1569.75</v>
      </c>
    </row>
    <row r="6" spans="2:8">
      <c r="B6" s="35" t="s">
        <v>29</v>
      </c>
      <c r="C6" s="19">
        <v>1498.583333333333</v>
      </c>
      <c r="D6" s="13">
        <v>989.25</v>
      </c>
      <c r="E6" s="13">
        <v>1124.75</v>
      </c>
      <c r="F6" s="13"/>
      <c r="G6" s="13">
        <v>2281.583333333333</v>
      </c>
      <c r="H6" s="38">
        <f t="shared" si="0"/>
        <v>1473.5416666666665</v>
      </c>
    </row>
    <row r="7" spans="2:8">
      <c r="B7" s="35" t="s">
        <v>27</v>
      </c>
      <c r="C7" s="19">
        <v>2043.666666666667</v>
      </c>
      <c r="D7" s="13"/>
      <c r="E7" s="13"/>
      <c r="F7" s="13">
        <v>3408.916666666667</v>
      </c>
      <c r="G7" s="13">
        <v>3854.666666666667</v>
      </c>
      <c r="H7" s="38">
        <f t="shared" si="0"/>
        <v>3102.4166666666665</v>
      </c>
    </row>
    <row r="8" spans="2:8">
      <c r="B8" s="35" t="s">
        <v>117</v>
      </c>
      <c r="C8" s="19">
        <v>896.6310985392779</v>
      </c>
      <c r="D8" s="13">
        <v>955.12822570740457</v>
      </c>
      <c r="E8" s="13">
        <v>1039.9860254939031</v>
      </c>
      <c r="F8" s="13">
        <v>1612.7961183728671</v>
      </c>
      <c r="G8" s="13">
        <v>2022.908674485386</v>
      </c>
      <c r="H8" s="38">
        <f t="shared" si="0"/>
        <v>1305.4900285197677</v>
      </c>
    </row>
    <row r="9" spans="2:8">
      <c r="B9" s="36" t="s">
        <v>77</v>
      </c>
      <c r="C9" s="19">
        <v>1436.0184741913711</v>
      </c>
      <c r="D9" s="13">
        <v>1461.372489959839</v>
      </c>
      <c r="E9" s="13">
        <v>1310.833333333333</v>
      </c>
      <c r="F9" s="13"/>
      <c r="G9" s="13"/>
      <c r="H9" s="38">
        <f t="shared" si="0"/>
        <v>1402.7414324948477</v>
      </c>
    </row>
    <row r="10" spans="2:8">
      <c r="B10" s="32" t="s">
        <v>118</v>
      </c>
      <c r="C10" s="19">
        <v>6578</v>
      </c>
      <c r="D10" s="13">
        <v>8083</v>
      </c>
      <c r="E10" s="13">
        <v>7795</v>
      </c>
      <c r="F10" s="13">
        <v>8802</v>
      </c>
      <c r="G10" s="13">
        <v>11985</v>
      </c>
      <c r="H10" s="38">
        <f t="shared" si="0"/>
        <v>8648.6</v>
      </c>
    </row>
    <row r="11" spans="2:8">
      <c r="B11" s="32" t="s">
        <v>119</v>
      </c>
      <c r="C11" s="54">
        <v>306</v>
      </c>
      <c r="D11" s="17">
        <v>289</v>
      </c>
      <c r="E11" s="17">
        <v>364</v>
      </c>
      <c r="F11" s="17">
        <v>490</v>
      </c>
      <c r="G11" s="17">
        <v>552</v>
      </c>
      <c r="H11" s="38">
        <f t="shared" si="0"/>
        <v>400.2</v>
      </c>
    </row>
    <row r="12" spans="2:8" ht="25.5">
      <c r="B12" s="32" t="s">
        <v>120</v>
      </c>
      <c r="C12" s="54">
        <v>4384</v>
      </c>
      <c r="D12" s="17">
        <v>4667</v>
      </c>
      <c r="E12" s="17">
        <v>6470</v>
      </c>
      <c r="F12" s="17">
        <v>8027</v>
      </c>
      <c r="G12" s="17">
        <v>7835</v>
      </c>
      <c r="H12" s="38">
        <f t="shared" si="0"/>
        <v>6276.6</v>
      </c>
    </row>
    <row r="13" spans="2:8" ht="25.5">
      <c r="B13" s="32" t="s">
        <v>121</v>
      </c>
      <c r="C13" s="54">
        <v>5174</v>
      </c>
      <c r="D13" s="17">
        <v>5481</v>
      </c>
      <c r="E13" s="17">
        <v>7564</v>
      </c>
      <c r="F13" s="17">
        <v>8609</v>
      </c>
      <c r="G13" s="17">
        <v>9687</v>
      </c>
      <c r="H13" s="38">
        <f t="shared" si="0"/>
        <v>7303</v>
      </c>
    </row>
    <row r="14" spans="2:8" ht="15" thickBot="1">
      <c r="B14" s="28" t="s">
        <v>122</v>
      </c>
      <c r="C14" s="3"/>
      <c r="D14" s="3"/>
      <c r="E14" s="4"/>
      <c r="H14" s="4"/>
    </row>
    <row r="15" spans="2:8">
      <c r="B15" s="8" t="s">
        <v>123</v>
      </c>
      <c r="C15" s="3"/>
      <c r="D15" s="3"/>
      <c r="E15" s="4"/>
      <c r="H15" s="4"/>
    </row>
    <row r="16" spans="2:8">
      <c r="B16" s="43" t="s">
        <v>124</v>
      </c>
      <c r="C16" s="3"/>
      <c r="D16" s="3"/>
      <c r="E16" s="4"/>
      <c r="H16" s="4"/>
    </row>
    <row r="17" spans="2:8">
      <c r="B17" s="6" t="s">
        <v>125</v>
      </c>
      <c r="C17" s="3"/>
      <c r="D17" s="3"/>
      <c r="E17" s="4"/>
      <c r="H17" s="4"/>
    </row>
    <row r="18" spans="2:8" ht="24.75" thickBot="1">
      <c r="B18" s="7" t="s">
        <v>126</v>
      </c>
      <c r="C18" s="3"/>
      <c r="D18" s="3"/>
      <c r="E18" s="4"/>
      <c r="H18" s="4"/>
    </row>
    <row r="19" spans="2:8">
      <c r="B19" s="2"/>
      <c r="C19" s="2"/>
      <c r="D19" s="3"/>
      <c r="E19" s="3"/>
      <c r="F19" s="3"/>
      <c r="G19" s="18"/>
      <c r="H19" s="4"/>
    </row>
    <row r="20" spans="2:8">
      <c r="B20" s="1" t="s">
        <v>114</v>
      </c>
      <c r="C20" s="1">
        <v>2020</v>
      </c>
      <c r="D20" s="1">
        <v>2021</v>
      </c>
      <c r="E20" s="1">
        <v>2022</v>
      </c>
      <c r="F20" s="1">
        <v>2023</v>
      </c>
      <c r="G20" s="18"/>
      <c r="H20" s="4"/>
    </row>
    <row r="21" spans="2:8">
      <c r="B21" s="35" t="s">
        <v>95</v>
      </c>
      <c r="C21" s="33">
        <f>D3/C3*100-100</f>
        <v>-0.24335613535927791</v>
      </c>
      <c r="D21" s="33">
        <f t="shared" ref="D21:F21" si="1">E3/D3*100-100</f>
        <v>11.06163724287444</v>
      </c>
      <c r="E21" s="33">
        <f t="shared" si="1"/>
        <v>19.847394742149874</v>
      </c>
      <c r="F21" s="33">
        <f t="shared" si="1"/>
        <v>14.494022902789141</v>
      </c>
      <c r="G21" s="45" cm="1">
        <f t="array" ref="G21">+AVERAGE(ABS(C21:F21))</f>
        <v>11.411602755793183</v>
      </c>
      <c r="H21" s="4"/>
    </row>
    <row r="22" spans="2:8">
      <c r="B22" s="35" t="s">
        <v>117</v>
      </c>
      <c r="C22" s="33">
        <f>D8/C8*100-100</f>
        <v>6.5241019705234038</v>
      </c>
      <c r="D22" s="33">
        <f t="shared" ref="D22:F22" si="2">E8/D8*100-100</f>
        <v>8.8844405915917264</v>
      </c>
      <c r="E22" s="33">
        <f t="shared" si="2"/>
        <v>55.078633639036525</v>
      </c>
      <c r="F22" s="33">
        <f t="shared" si="2"/>
        <v>25.428667110525851</v>
      </c>
      <c r="G22" s="44" cm="1">
        <f t="array" ref="G22">+AVERAGE(ABS(C22:F22))</f>
        <v>23.978960827919376</v>
      </c>
    </row>
    <row r="23" spans="2:8">
      <c r="B23" s="32" t="s">
        <v>118</v>
      </c>
      <c r="C23" s="33">
        <f>D10/C10*100-100</f>
        <v>22.879294618425064</v>
      </c>
      <c r="D23" s="33">
        <f t="shared" ref="D23:F23" si="3">E10/D10*100-100</f>
        <v>-3.5630335271557527</v>
      </c>
      <c r="E23" s="33">
        <f t="shared" si="3"/>
        <v>12.918537524053875</v>
      </c>
      <c r="F23" s="33">
        <f t="shared" si="3"/>
        <v>36.162235855487381</v>
      </c>
      <c r="G23" s="44" cm="1">
        <f t="array" ref="G23">+AVERAGE(ABS(C23:F23))</f>
        <v>18.880775381280518</v>
      </c>
    </row>
    <row r="24" spans="2:8">
      <c r="B24" s="32" t="s">
        <v>119</v>
      </c>
      <c r="C24" s="33">
        <f t="shared" ref="C24:F24" si="4">D11/C11*100-100</f>
        <v>-5.5555555555555571</v>
      </c>
      <c r="D24" s="33">
        <f t="shared" si="4"/>
        <v>25.951557093425606</v>
      </c>
      <c r="E24" s="33">
        <f t="shared" si="4"/>
        <v>34.615384615384613</v>
      </c>
      <c r="F24" s="33">
        <f t="shared" si="4"/>
        <v>12.65306122448979</v>
      </c>
      <c r="G24" s="44" cm="1">
        <f t="array" ref="G24">+AVERAGE(ABS(C24:F24))</f>
        <v>19.693889622213891</v>
      </c>
    </row>
    <row r="25" spans="2:8" ht="25.5">
      <c r="B25" s="32" t="s">
        <v>120</v>
      </c>
      <c r="C25" s="33">
        <f t="shared" ref="C25:F25" si="5">D12/C12*100-100</f>
        <v>6.4552919708029179</v>
      </c>
      <c r="D25" s="33">
        <f t="shared" si="5"/>
        <v>38.632954788943636</v>
      </c>
      <c r="E25" s="33">
        <f t="shared" si="5"/>
        <v>24.064914992272037</v>
      </c>
      <c r="F25" s="33">
        <f t="shared" si="5"/>
        <v>-2.3919272455462703</v>
      </c>
      <c r="G25" s="46" cm="1">
        <f t="array" ref="G25">+AVERAGE(ABS(C25:F25))</f>
        <v>17.886272249391215</v>
      </c>
    </row>
    <row r="26" spans="2:8" ht="25.5">
      <c r="B26" s="32" t="s">
        <v>121</v>
      </c>
      <c r="C26" s="33">
        <f t="shared" ref="C26:F26" si="6">D13/C13*100-100</f>
        <v>5.9335137224584571</v>
      </c>
      <c r="D26" s="33">
        <f t="shared" si="6"/>
        <v>38.004013866082829</v>
      </c>
      <c r="E26" s="33">
        <f t="shared" si="6"/>
        <v>13.815441565309357</v>
      </c>
      <c r="F26" s="33">
        <f t="shared" si="6"/>
        <v>12.521779533046811</v>
      </c>
      <c r="G26" s="46" cm="1">
        <f t="array" ref="G26">+AVERAGE(ABS(C26:F26))</f>
        <v>17.568687171724363</v>
      </c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6709346768E7C4BA77AFEF2710342C3" ma:contentTypeVersion="19" ma:contentTypeDescription="Crear nuevo documento." ma:contentTypeScope="" ma:versionID="5a4f5b01e7d2f814e3966c8e4b2bea8b">
  <xsd:schema xmlns:xsd="http://www.w3.org/2001/XMLSchema" xmlns:xs="http://www.w3.org/2001/XMLSchema" xmlns:p="http://schemas.microsoft.com/office/2006/metadata/properties" xmlns:ns2="169dfd1c-4089-4e06-927d-add0534611cf" xmlns:ns3="a90b905c-b97c-428b-8612-fd2117087ed6" targetNamespace="http://schemas.microsoft.com/office/2006/metadata/properties" ma:root="true" ma:fieldsID="0e84899604a87ec91178b3cefabe1f22" ns2:_="" ns3:_="">
    <xsd:import namespace="169dfd1c-4089-4e06-927d-add0534611cf"/>
    <xsd:import namespace="a90b905c-b97c-428b-8612-fd2117087e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FechayHora" minOccurs="0"/>
                <xsd:element ref="ns2:Hora" minOccurs="0"/>
                <xsd:element ref="ns2:TIPO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9dfd1c-4089-4e06-927d-add0534611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db153745-5d5f-4857-8630-a95a3280e7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FechayHora" ma:index="23" nillable="true" ma:displayName="Fecha y Hora" ma:default="[today]" ma:format="DateTime" ma:internalName="FechayHora">
      <xsd:simpleType>
        <xsd:restriction base="dms:DateTime"/>
      </xsd:simpleType>
    </xsd:element>
    <xsd:element name="Hora" ma:index="24" nillable="true" ma:displayName="Hora" ma:format="DateTime" ma:internalName="Hora">
      <xsd:simpleType>
        <xsd:restriction base="dms:DateTime"/>
      </xsd:simpleType>
    </xsd:element>
    <xsd:element name="TIPO" ma:index="25" nillable="true" ma:displayName="TIPO" ma:format="Thumbnail" ma:internalName="TIPO">
      <xsd:simpleType>
        <xsd:restriction base="dms:Unknown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0b905c-b97c-428b-8612-fd2117087ed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be94a7eb-cc1c-4094-b6c8-248d7ac8d377}" ma:internalName="TaxCatchAll" ma:showField="CatchAllData" ma:web="a90b905c-b97c-428b-8612-fd2117087e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90b905c-b97c-428b-8612-fd2117087ed6" xsi:nil="true"/>
    <lcf76f155ced4ddcb4097134ff3c332f xmlns="169dfd1c-4089-4e06-927d-add0534611cf">
      <Terms xmlns="http://schemas.microsoft.com/office/infopath/2007/PartnerControls"/>
    </lcf76f155ced4ddcb4097134ff3c332f>
    <TIPO xmlns="169dfd1c-4089-4e06-927d-add0534611cf" xsi:nil="true"/>
    <Hora xmlns="169dfd1c-4089-4e06-927d-add0534611cf" xsi:nil="true"/>
    <FechayHora xmlns="169dfd1c-4089-4e06-927d-add0534611cf">2025-09-10T11:04:33+00:00</FechayHora>
  </documentManagement>
</p:properties>
</file>

<file path=customXml/itemProps1.xml><?xml version="1.0" encoding="utf-8"?>
<ds:datastoreItem xmlns:ds="http://schemas.openxmlformats.org/officeDocument/2006/customXml" ds:itemID="{6A69B17A-CC4B-472B-917E-AA731CB80F6A}"/>
</file>

<file path=customXml/itemProps2.xml><?xml version="1.0" encoding="utf-8"?>
<ds:datastoreItem xmlns:ds="http://schemas.openxmlformats.org/officeDocument/2006/customXml" ds:itemID="{C3621358-A6C0-4797-9EEE-18065896BADF}"/>
</file>

<file path=customXml/itemProps3.xml><?xml version="1.0" encoding="utf-8"?>
<ds:datastoreItem xmlns:ds="http://schemas.openxmlformats.org/officeDocument/2006/customXml" ds:itemID="{BB3E9602-04BC-4E38-91DD-44C0C1B37D8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DIANA NUMPAQUE</dc:creator>
  <cp:keywords/>
  <dc:description/>
  <cp:lastModifiedBy>Diana Milena Numpaque Ricaurte</cp:lastModifiedBy>
  <cp:revision/>
  <dcterms:created xsi:type="dcterms:W3CDTF">2024-08-23T00:06:32Z</dcterms:created>
  <dcterms:modified xsi:type="dcterms:W3CDTF">2025-09-10T11:11:23Z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0x01010066709346768E7C4BA77AFEF2710342C3</vt:lpwstr>
  </property>
  <property fmtid="{D5CDD505-2E9C-101B-9397-08002B2CF9AE}" pid="3" name="MediaServiceImageTags">
    <vt:lpwstr/>
  </property>
</Properties>
</file>