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18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ELPHOTO\Documents\ANT\MERCADOS\"/>
    </mc:Choice>
  </mc:AlternateContent>
  <xr:revisionPtr revIDLastSave="0" documentId="13_ncr:1_{BFCCC4EB-ADD5-4732-BB18-57916311CFAC}" xr6:coauthVersionLast="47" xr6:coauthVersionMax="47" xr10:uidLastSave="{00000000-0000-0000-0000-000000000000}"/>
  <bookViews>
    <workbookView xWindow="-96" yWindow="0" windowWidth="11712" windowHeight="12336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PRODUCTO'!$C$23:$D$31</definedName>
    <definedName name="_xlnm._FilterDatabase" localSheetId="5" hidden="1">'4.3.2. PRECIOS PAGAD PRODUCTOR'!$B$2:$G$5</definedName>
    <definedName name="_xlnm._FilterDatabase" localSheetId="6" hidden="1">'4.3.3. PRECIOS PROMEDIO SIPSA'!$A$22:$B$29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" i="6" l="1"/>
  <c r="I12" i="6"/>
  <c r="I13" i="6"/>
  <c r="I15" i="6"/>
  <c r="H11" i="9" l="1"/>
  <c r="G11" i="8" l="1"/>
  <c r="M8" i="7" l="1"/>
  <c r="M9" i="7"/>
  <c r="M10" i="7"/>
  <c r="M11" i="7"/>
  <c r="M12" i="7"/>
  <c r="M13" i="7"/>
  <c r="M14" i="7"/>
  <c r="I7" i="6"/>
  <c r="I6" i="6"/>
  <c r="I5" i="6"/>
  <c r="F30" i="9"/>
  <c r="E30" i="9"/>
  <c r="D30" i="9"/>
  <c r="C30" i="9"/>
  <c r="F29" i="9"/>
  <c r="E29" i="9"/>
  <c r="D29" i="9"/>
  <c r="C29" i="9"/>
  <c r="G29" i="9" s="1" a="1"/>
  <c r="G29" i="9" s="1"/>
  <c r="F28" i="9"/>
  <c r="E28" i="9"/>
  <c r="D28" i="9"/>
  <c r="C28" i="9"/>
  <c r="G28" i="9" s="1" a="1"/>
  <c r="G28" i="9" s="1"/>
  <c r="F27" i="9"/>
  <c r="E27" i="9"/>
  <c r="D27" i="9"/>
  <c r="C27" i="9"/>
  <c r="F26" i="9"/>
  <c r="E26" i="9"/>
  <c r="D26" i="9"/>
  <c r="C26" i="9"/>
  <c r="G26" i="9" s="1" a="1"/>
  <c r="G26" i="9" s="1"/>
  <c r="F25" i="9"/>
  <c r="E25" i="9"/>
  <c r="D25" i="9"/>
  <c r="G25" i="9" s="1" a="1"/>
  <c r="G25" i="9" s="1"/>
  <c r="C25" i="9"/>
  <c r="F24" i="9"/>
  <c r="E24" i="9"/>
  <c r="D24" i="9"/>
  <c r="C24" i="9"/>
  <c r="G24" i="9" s="1" a="1"/>
  <c r="G24" i="9" s="1"/>
  <c r="F23" i="9"/>
  <c r="E23" i="9"/>
  <c r="D23" i="9"/>
  <c r="C23" i="9"/>
  <c r="G23" i="9" s="1" a="1"/>
  <c r="G23" i="9" s="1"/>
  <c r="G22" i="9" a="1"/>
  <c r="G22" i="9" s="1"/>
  <c r="F22" i="9"/>
  <c r="E22" i="9"/>
  <c r="D22" i="9"/>
  <c r="C22" i="9"/>
  <c r="G30" i="9" l="1" a="1"/>
  <c r="G30" i="9" s="1"/>
  <c r="G27" i="9" a="1"/>
  <c r="G27" i="9" s="1"/>
  <c r="I16" i="6"/>
  <c r="M5" i="7" l="1"/>
  <c r="I8" i="6" l="1"/>
  <c r="I10" i="6"/>
  <c r="M6" i="7"/>
  <c r="M7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<sst xmlns="http://schemas.openxmlformats.org/spreadsheetml/2006/main" count="400" uniqueCount="141">
  <si>
    <t>Tabla 1. Organizaciones de la Agricultura Familiar (OAF) participantes de los encuentros territoriales en el municipio de Buenavista</t>
  </si>
  <si>
    <t>Nombre y sigla asociación</t>
  </si>
  <si>
    <t>Principales productos comercializados</t>
  </si>
  <si>
    <t>No. de familias asociadas</t>
  </si>
  <si>
    <t>Servicios que presta la OAF</t>
  </si>
  <si>
    <t>Asociación de Familias Unidad Productoras - AFUNPRO</t>
  </si>
  <si>
    <t>Ahuyama</t>
  </si>
  <si>
    <t>Comercialización colectiva de productos agropecuarios</t>
  </si>
  <si>
    <t>Asociación de Mujeres Rurales de Aguaditas - ASOMURAG</t>
  </si>
  <si>
    <t>Yuca</t>
  </si>
  <si>
    <t>Comercialización individual de productos agropecuarios</t>
  </si>
  <si>
    <t>Porcino</t>
  </si>
  <si>
    <t>Pollo engorde</t>
  </si>
  <si>
    <t>Carne</t>
  </si>
  <si>
    <t>Leche</t>
  </si>
  <si>
    <t>Queso</t>
  </si>
  <si>
    <t>Asociación de Mujeres y Campesinos Productores Agropecuarios COYONGO - CAMPROCO</t>
  </si>
  <si>
    <t>Maíz amarillo</t>
  </si>
  <si>
    <t>Asociación de Piscicultura Vereda Genova - ASOGENOVA</t>
  </si>
  <si>
    <t>Arroz</t>
  </si>
  <si>
    <t>Cachama</t>
  </si>
  <si>
    <t>Asociación para el Desarrollo Agrario y Social del Departamento de Córdoba - ASODASDECOR</t>
  </si>
  <si>
    <t>Ají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</si>
  <si>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Buenavista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</si>
  <si>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</si>
  <si>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</si>
  <si>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</si>
  <si>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</si>
  <si>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</si>
  <si>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</si>
  <si>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</si>
  <si>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Kilogramo</t>
  </si>
  <si>
    <t>Intermediarios 100%</t>
  </si>
  <si>
    <t>No</t>
  </si>
  <si>
    <t>Contado</t>
  </si>
  <si>
    <t>Finca 100%</t>
  </si>
  <si>
    <t>Bolsa de 30 Kg</t>
  </si>
  <si>
    <t>Buenavista Vereda Aguaditas 100%</t>
  </si>
  <si>
    <t>Cerdo en pie</t>
  </si>
  <si>
    <t>Crédito</t>
  </si>
  <si>
    <t>Pollo en pie</t>
  </si>
  <si>
    <t>Intermediarios 50%</t>
  </si>
  <si>
    <t>Consumidor final 50%</t>
  </si>
  <si>
    <t>Res en pie</t>
  </si>
  <si>
    <t>Litro</t>
  </si>
  <si>
    <t>Consumidor final 100%</t>
  </si>
  <si>
    <t>Quintal de 50Kg</t>
  </si>
  <si>
    <t>Buenavista 100%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</si>
  <si>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Ciénaga de Oro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</si>
  <si>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</si>
  <si>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</si>
  <si>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</si>
  <si>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</si>
  <si>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</si>
  <si>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Armando Gonzales</t>
  </si>
  <si>
    <t>Grandes superficies/cadenas</t>
  </si>
  <si>
    <t>Buenavista</t>
  </si>
  <si>
    <t>Karen Cordero</t>
  </si>
  <si>
    <t>Intermediario</t>
  </si>
  <si>
    <t>Vereda Carate medio 100%</t>
  </si>
  <si>
    <t>Liliam Caicedo</t>
  </si>
  <si>
    <t>Minorista</t>
  </si>
  <si>
    <t>Buenavista Calle 9  8-93</t>
  </si>
  <si>
    <t>Pollo</t>
  </si>
  <si>
    <t>Cerdo</t>
  </si>
  <si>
    <t>Subasta ganadera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</si>
  <si>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</si>
  <si>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Ciénaga de Oro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</si>
  <si>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</si>
  <si>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</si>
  <si>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</si>
  <si>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</si>
  <si>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</si>
  <si>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</si>
  <si>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Semanal</t>
  </si>
  <si>
    <t>Centro de acopio</t>
  </si>
  <si>
    <t xml:space="preserve">Quincenal </t>
  </si>
  <si>
    <t>Supermercado</t>
  </si>
  <si>
    <t>Cabecera municipal</t>
  </si>
  <si>
    <t>Diario</t>
  </si>
  <si>
    <t>Finca</t>
  </si>
  <si>
    <t>Kilogramo en canal</t>
  </si>
  <si>
    <t xml:space="preserve">Mensual </t>
  </si>
  <si>
    <t>Semestral</t>
  </si>
  <si>
    <t>Kilogramo en pie</t>
  </si>
  <si>
    <t>Planta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</si>
  <si>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</si>
  <si>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</si>
  <si>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</si>
  <si>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</si>
  <si>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</si>
  <si>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</si>
  <si>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</si>
  <si>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</si>
  <si>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</si>
  <si>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</si>
  <si>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</si>
  <si>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</si>
  <si>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04Vbs1-67</t>
  </si>
  <si>
    <t>Ganadería doble propósito (carne)</t>
  </si>
  <si>
    <t>Cabecera municipal 100%</t>
  </si>
  <si>
    <t>Ganadería doble propósito (queso)</t>
  </si>
  <si>
    <t>Consumidor Final</t>
  </si>
  <si>
    <t>04Vb-67</t>
  </si>
  <si>
    <t>Arroz secano</t>
  </si>
  <si>
    <t>Mayorista</t>
  </si>
  <si>
    <t>Tonelada</t>
  </si>
  <si>
    <t>Finca 50%</t>
  </si>
  <si>
    <t>Vereda 50%</t>
  </si>
  <si>
    <t>Avicultura de engorde</t>
  </si>
  <si>
    <t>Porcicultura de ceba</t>
  </si>
  <si>
    <t>05Vc2S1-61</t>
  </si>
  <si>
    <t>Piscicultura cachama</t>
  </si>
  <si>
    <t>Ají habanero</t>
  </si>
  <si>
    <t>05Vc-61</t>
  </si>
  <si>
    <t>Maíz amarillo tradicional</t>
  </si>
  <si>
    <t>06Vds1-55</t>
  </si>
  <si>
    <t>ganaderia_doble_proposito</t>
  </si>
  <si>
    <t>arroz_secano</t>
  </si>
  <si>
    <t>ahuyama</t>
  </si>
  <si>
    <t>avicultura_engorde</t>
  </si>
  <si>
    <t>porcicultura_ceba</t>
  </si>
  <si>
    <t>piscicultura_cachama</t>
  </si>
  <si>
    <t>aji_habanero</t>
  </si>
  <si>
    <t>05Vc2s1-61</t>
  </si>
  <si>
    <t>maiz_amarillo_tradicional</t>
  </si>
  <si>
    <t>yuca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</si>
  <si>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</si>
  <si>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</si>
  <si>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</si>
  <si>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</si>
  <si>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</si>
  <si>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</si>
  <si>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</si>
  <si>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>Precio a escala municipal</t>
  </si>
  <si>
    <t>Ají habanero no se reporta en la base SIPSA</t>
  </si>
  <si>
    <t>Precio a escala departamental</t>
  </si>
  <si>
    <t>Precios a escala nacional</t>
  </si>
  <si>
    <t>Precios gremios (, PORKOLOMBIA*, FEDEGAN**)</t>
  </si>
  <si>
    <t>Ají habanero no se reporta en SIPSA</t>
  </si>
  <si>
    <t>Precios gremios (FENAVI*, FEDEGAN**, PORKOLOMBIA**)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</si>
</sst>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$&quot;\ * #,##0.00_-;\-&quot;$&quot;\ * #,##0.00_-;_-&quot;$&quot;\ * &quot;-&quot;??_-;_-@_-"/>
    <numFmt numFmtId="165" formatCode="_-&quot;$&quot;* #,##0.00_-;\-&quot;$&quot;* #,##0.00_-;_-&quot;$&quot;* &quot;-&quot;??_-;_-@_-"/>
    <numFmt numFmtId="166" formatCode="_-&quot;$&quot;\ * #,##0_-;\-&quot;$&quot;\ * #,##0_-;_-&quot;$&quot;\ * &quot;-&quot;??_-;_-@_-"/>
    <numFmt numFmtId="167" formatCode="_-&quot;$&quot;* #,##0_-;\-&quot;$&quot;* #,##0_-;_-&quot;$&quot;* &quot;-&quot;??_-;_-@_-"/>
    <numFmt numFmtId="168" formatCode="0.0"/>
    <numFmt numFmtId="169" formatCode="_-* #,##0_-;\-* #,##0_-;_-* &quot;-&quot;??_-;_-@_-"/>
    <numFmt numFmtId="170" formatCode="_-* #,##0.0_-;\-* #,##0.0_-;_-* &quot;-&quot;??_-;_-@_-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theme="1"/>
      <name val="Aptos Narrow"/>
      <scheme val="minor"/>
    </font>
    <font>
      <b/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9">
    <xf numFmtId="0" fontId="0" fillId="0" borderId="0" xfId="0"/>
    <xf numFmtId="166" fontId="3" fillId="0" borderId="1" xfId="6" applyNumberFormat="1" applyFont="1" applyFill="1" applyBorder="1" applyAlignment="1">
      <alignment horizontal="center" vertical="center" wrapText="1"/>
    </xf>
    <xf numFmtId="166" fontId="3" fillId="0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6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6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169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9" fillId="8" borderId="3" xfId="0" applyFont="1" applyFill="1" applyBorder="1" applyAlignment="1">
      <alignment horizontal="center"/>
    </xf>
    <xf numFmtId="166" fontId="3" fillId="5" borderId="1" xfId="1" applyNumberFormat="1" applyFont="1" applyFill="1" applyBorder="1" applyAlignment="1">
      <alignment horizontal="center" vertical="center" wrapText="1"/>
    </xf>
    <xf numFmtId="170" fontId="4" fillId="5" borderId="3" xfId="0" applyNumberFormat="1" applyFont="1" applyFill="1" applyBorder="1" applyAlignment="1">
      <alignment horizontal="center" vertical="center"/>
    </xf>
    <xf numFmtId="1" fontId="3" fillId="5" borderId="1" xfId="0" applyNumberFormat="1" applyFont="1" applyFill="1" applyBorder="1" applyAlignment="1">
      <alignment horizontal="center" vertical="center"/>
    </xf>
    <xf numFmtId="0" fontId="11" fillId="11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1" fillId="11" borderId="9" xfId="0" applyFont="1" applyFill="1" applyBorder="1" applyAlignment="1">
      <alignment horizontal="center" vertical="center" wrapText="1"/>
    </xf>
    <xf numFmtId="0" fontId="11" fillId="11" borderId="10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 applyProtection="1">
      <alignment vertical="center"/>
      <protection locked="0"/>
    </xf>
    <xf numFmtId="0" fontId="3" fillId="0" borderId="1" xfId="0" applyFont="1" applyBorder="1" applyAlignment="1">
      <alignment horizontal="center" vertical="center" wrapText="1"/>
    </xf>
    <xf numFmtId="9" fontId="3" fillId="5" borderId="1" xfId="0" applyNumberFormat="1" applyFont="1" applyFill="1" applyBorder="1" applyAlignment="1">
      <alignment horizontal="center" vertical="center" wrapText="1"/>
    </xf>
    <xf numFmtId="164" fontId="3" fillId="5" borderId="1" xfId="1" applyFont="1" applyFill="1" applyBorder="1" applyAlignment="1">
      <alignment horizontal="center" vertical="center" wrapText="1"/>
    </xf>
    <xf numFmtId="9" fontId="3" fillId="0" borderId="1" xfId="8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4" borderId="15" xfId="0" applyFont="1" applyFill="1" applyBorder="1" applyAlignment="1">
      <alignment horizontal="center" vertical="center" wrapText="1"/>
    </xf>
    <xf numFmtId="0" fontId="12" fillId="4" borderId="17" xfId="0" applyFont="1" applyFill="1" applyBorder="1" applyAlignment="1">
      <alignment horizontal="center" vertical="center" wrapText="1"/>
    </xf>
    <xf numFmtId="0" fontId="12" fillId="0" borderId="18" xfId="0" applyFont="1" applyBorder="1" applyAlignment="1" applyProtection="1">
      <alignment horizontal="center" vertical="center"/>
      <protection locked="0"/>
    </xf>
    <xf numFmtId="0" fontId="12" fillId="0" borderId="19" xfId="0" applyFont="1" applyBorder="1" applyAlignment="1" applyProtection="1">
      <alignment horizontal="center" vertical="center"/>
      <protection locked="0"/>
    </xf>
    <xf numFmtId="0" fontId="0" fillId="0" borderId="1" xfId="0" applyBorder="1"/>
    <xf numFmtId="0" fontId="0" fillId="0" borderId="1" xfId="0" applyBorder="1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3" fillId="0" borderId="13" xfId="0" applyFont="1" applyBorder="1" applyAlignment="1">
      <alignment horizontal="center" vertical="center" wrapText="1"/>
    </xf>
    <xf numFmtId="9" fontId="3" fillId="0" borderId="13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66" fontId="4" fillId="0" borderId="18" xfId="1" applyNumberFormat="1" applyFont="1" applyBorder="1"/>
    <xf numFmtId="0" fontId="3" fillId="5" borderId="12" xfId="0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 wrapText="1"/>
    </xf>
    <xf numFmtId="0" fontId="12" fillId="5" borderId="13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/>
    </xf>
    <xf numFmtId="0" fontId="9" fillId="8" borderId="1" xfId="0" applyFont="1" applyFill="1" applyBorder="1" applyAlignment="1">
      <alignment horizontal="left"/>
    </xf>
    <xf numFmtId="0" fontId="4" fillId="6" borderId="1" xfId="0" applyFont="1" applyFill="1" applyBorder="1" applyAlignment="1">
      <alignment horizontal="left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9" fillId="0" borderId="0" xfId="0" applyFont="1" applyAlignment="1">
      <alignment horizontal="left"/>
    </xf>
    <xf numFmtId="166" fontId="4" fillId="0" borderId="0" xfId="1" applyNumberFormat="1" applyFont="1" applyFill="1" applyBorder="1"/>
    <xf numFmtId="0" fontId="10" fillId="10" borderId="4" xfId="0" applyFont="1" applyFill="1" applyBorder="1" applyAlignment="1">
      <alignment horizontal="center"/>
    </xf>
    <xf numFmtId="170" fontId="4" fillId="5" borderId="21" xfId="0" applyNumberFormat="1" applyFont="1" applyFill="1" applyBorder="1" applyAlignment="1">
      <alignment horizontal="center" vertical="center"/>
    </xf>
    <xf numFmtId="0" fontId="9" fillId="0" borderId="0" xfId="0" applyFont="1"/>
    <xf numFmtId="169" fontId="4" fillId="5" borderId="0" xfId="0" applyNumberFormat="1" applyFont="1" applyFill="1" applyAlignment="1">
      <alignment horizontal="center" vertical="center"/>
    </xf>
    <xf numFmtId="0" fontId="10" fillId="0" borderId="0" xfId="0" applyFont="1"/>
    <xf numFmtId="0" fontId="4" fillId="0" borderId="0" xfId="0" applyFont="1"/>
    <xf numFmtId="0" fontId="4" fillId="0" borderId="0" xfId="0" applyFont="1" applyAlignment="1">
      <alignment vertical="top" wrapText="1"/>
    </xf>
    <xf numFmtId="169" fontId="4" fillId="5" borderId="18" xfId="0" applyNumberFormat="1" applyFont="1" applyFill="1" applyBorder="1" applyAlignment="1">
      <alignment horizontal="center" vertical="center"/>
    </xf>
    <xf numFmtId="0" fontId="12" fillId="5" borderId="12" xfId="0" applyFont="1" applyFill="1" applyBorder="1" applyAlignment="1">
      <alignment horizontal="center" vertical="center" wrapText="1"/>
    </xf>
    <xf numFmtId="0" fontId="13" fillId="5" borderId="20" xfId="0" applyFont="1" applyFill="1" applyBorder="1" applyAlignment="1">
      <alignment horizontal="center" vertical="center" wrapText="1"/>
    </xf>
    <xf numFmtId="0" fontId="13" fillId="5" borderId="14" xfId="0" applyFont="1" applyFill="1" applyBorder="1" applyAlignment="1">
      <alignment horizontal="center" vertical="center" wrapText="1"/>
    </xf>
    <xf numFmtId="0" fontId="13" fillId="5" borderId="16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3" fillId="0" borderId="13" xfId="0" applyFont="1" applyBorder="1" applyAlignment="1" applyProtection="1">
      <alignment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3" fillId="5" borderId="25" xfId="0" applyFont="1" applyFill="1" applyBorder="1" applyAlignment="1">
      <alignment horizontal="center" vertical="center" wrapText="1"/>
    </xf>
    <xf numFmtId="0" fontId="0" fillId="0" borderId="13" xfId="0" applyBorder="1" applyAlignment="1" applyProtection="1">
      <alignment horizontal="center" vertical="center" wrapText="1"/>
      <protection locked="0"/>
    </xf>
    <xf numFmtId="164" fontId="3" fillId="5" borderId="12" xfId="1" applyFont="1" applyFill="1" applyBorder="1" applyAlignment="1">
      <alignment horizontal="center" vertical="center" wrapText="1"/>
    </xf>
    <xf numFmtId="164" fontId="3" fillId="5" borderId="13" xfId="1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164" fontId="3" fillId="5" borderId="3" xfId="1" applyFont="1" applyFill="1" applyBorder="1" applyAlignment="1">
      <alignment horizontal="center" vertical="center" wrapText="1"/>
    </xf>
    <xf numFmtId="164" fontId="3" fillId="0" borderId="3" xfId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9" fillId="0" borderId="26" xfId="0" applyFont="1" applyBorder="1" applyAlignment="1">
      <alignment horizontal="center"/>
    </xf>
    <xf numFmtId="0" fontId="19" fillId="0" borderId="26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 applyProtection="1">
      <alignment horizontal="center" vertical="center"/>
      <protection locked="0"/>
    </xf>
    <xf numFmtId="0" fontId="4" fillId="10" borderId="1" xfId="0" applyFont="1" applyFill="1" applyBorder="1" applyAlignment="1">
      <alignment horizontal="center"/>
    </xf>
    <xf numFmtId="0" fontId="9" fillId="8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4" fillId="9" borderId="1" xfId="0" applyFont="1" applyFill="1" applyBorder="1" applyAlignment="1">
      <alignment horizontal="center" vertical="top" wrapText="1"/>
    </xf>
    <xf numFmtId="0" fontId="4" fillId="9" borderId="1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center"/>
    </xf>
    <xf numFmtId="0" fontId="12" fillId="4" borderId="12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 wrapText="1"/>
    </xf>
    <xf numFmtId="0" fontId="13" fillId="5" borderId="16" xfId="0" applyFont="1" applyFill="1" applyBorder="1" applyAlignment="1">
      <alignment horizontal="center" vertical="center" wrapText="1"/>
    </xf>
    <xf numFmtId="0" fontId="13" fillId="5" borderId="22" xfId="0" applyFont="1" applyFill="1" applyBorder="1" applyAlignment="1">
      <alignment horizontal="center" vertical="center" wrapText="1"/>
    </xf>
    <xf numFmtId="0" fontId="12" fillId="4" borderId="23" xfId="0" applyFont="1" applyFill="1" applyBorder="1" applyAlignment="1">
      <alignment horizontal="center" vertical="center" wrapText="1"/>
    </xf>
    <xf numFmtId="0" fontId="12" fillId="4" borderId="21" xfId="0" applyFont="1" applyFill="1" applyBorder="1" applyAlignment="1">
      <alignment horizontal="center" vertical="center" wrapText="1"/>
    </xf>
    <xf numFmtId="0" fontId="12" fillId="4" borderId="24" xfId="0" applyFont="1" applyFill="1" applyBorder="1" applyAlignment="1">
      <alignment horizontal="center" vertical="center" wrapText="1"/>
    </xf>
    <xf numFmtId="0" fontId="12" fillId="0" borderId="12" xfId="0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2" fillId="5" borderId="12" xfId="0" applyFont="1" applyFill="1" applyBorder="1" applyAlignment="1">
      <alignment horizontal="center" vertical="center" wrapText="1"/>
    </xf>
    <xf numFmtId="0" fontId="12" fillId="5" borderId="13" xfId="0" applyFont="1" applyFill="1" applyBorder="1" applyAlignment="1">
      <alignment horizontal="center" vertical="center" wrapText="1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>
      <alignment horizontal="center" vertical="center"/>
    </xf>
    <xf numFmtId="0" fontId="11" fillId="11" borderId="1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9" fontId="3" fillId="0" borderId="12" xfId="8" applyFont="1" applyFill="1" applyBorder="1" applyAlignment="1">
      <alignment horizontal="center" vertical="center" wrapText="1"/>
    </xf>
    <xf numFmtId="9" fontId="3" fillId="0" borderId="13" xfId="8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64" fontId="3" fillId="5" borderId="12" xfId="1" applyFont="1" applyFill="1" applyBorder="1" applyAlignment="1">
      <alignment horizontal="center" vertical="center" wrapText="1"/>
    </xf>
    <xf numFmtId="164" fontId="3" fillId="5" borderId="13" xfId="1" applyFont="1" applyFill="1" applyBorder="1" applyAlignment="1">
      <alignment horizontal="center" vertical="center" wrapText="1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9" fontId="3" fillId="5" borderId="12" xfId="0" applyNumberFormat="1" applyFont="1" applyFill="1" applyBorder="1" applyAlignment="1">
      <alignment horizontal="center" vertical="center" wrapText="1"/>
    </xf>
    <xf numFmtId="9" fontId="3" fillId="5" borderId="13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1" fillId="11" borderId="7" xfId="0" applyFont="1" applyFill="1" applyBorder="1" applyAlignment="1">
      <alignment horizontal="center" vertical="center" wrapText="1"/>
    </xf>
    <xf numFmtId="0" fontId="11" fillId="11" borderId="8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2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168" fontId="9" fillId="3" borderId="0" xfId="0" applyNumberFormat="1" applyFont="1" applyFill="1" applyAlignment="1">
      <alignment horizontal="center" vertical="center" wrapText="1"/>
    </xf>
  </cellXfs>
  <cellStyles count="9"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8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SIPSA'!$B$22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SIPSA'!$A$23:$A$31</c:f>
              <c:strCache>
                <c:ptCount val="9"/>
                <c:pt idx="0">
                  <c:v>Ahuyama</c:v>
                </c:pt>
                <c:pt idx="1">
                  <c:v>Yuca</c:v>
                </c:pt>
                <c:pt idx="2">
                  <c:v>Maíz amarillo tradicional</c:v>
                </c:pt>
                <c:pt idx="3">
                  <c:v>Arroz secano</c:v>
                </c:pt>
                <c:pt idx="4">
                  <c:v>Ganadería doble propósito (queso)</c:v>
                </c:pt>
                <c:pt idx="5">
                  <c:v>Avicultura de engorde</c:v>
                </c:pt>
                <c:pt idx="6">
                  <c:v>Piscicultura cachama</c:v>
                </c:pt>
                <c:pt idx="7">
                  <c:v>Porcicultura de ceba</c:v>
                </c:pt>
                <c:pt idx="8">
                  <c:v>Ganadería doble propósito (carne)</c:v>
                </c:pt>
              </c:strCache>
            </c:strRef>
          </c:cat>
          <c:val>
            <c:numRef>
              <c:f>'4.3.3. PRECIOS PROMEDIO SIPSA'!$B$23:$B$31</c:f>
              <c:numCache>
                <c:formatCode>_-"$"\ * #,##0_-;\-"$"\ * #,##0_-;_-"$"\ * "-"??_-;_-@_-</c:formatCode>
                <c:ptCount val="9"/>
                <c:pt idx="0">
                  <c:v>1016.8419436849841</c:v>
                </c:pt>
                <c:pt idx="1">
                  <c:v>1400.2030818152168</c:v>
                </c:pt>
                <c:pt idx="2">
                  <c:v>1633.1404452671095</c:v>
                </c:pt>
                <c:pt idx="3">
                  <c:v>2989.7501545405453</c:v>
                </c:pt>
                <c:pt idx="4">
                  <c:v>11603.597407407407</c:v>
                </c:pt>
                <c:pt idx="5">
                  <c:v>8464</c:v>
                </c:pt>
                <c:pt idx="6">
                  <c:v>8354.2073506386077</c:v>
                </c:pt>
                <c:pt idx="7">
                  <c:v>7303</c:v>
                </c:pt>
                <c:pt idx="8">
                  <c:v>6277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D6-42C1-BF49-3A3046E655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7527807"/>
        <c:axId val="1017531647"/>
      </c:barChart>
      <c:catAx>
        <c:axId val="1017527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531647"/>
        <c:crosses val="autoZero"/>
        <c:auto val="1"/>
        <c:lblAlgn val="ctr"/>
        <c:lblOffset val="100"/>
        <c:noMultiLvlLbl val="0"/>
      </c:catAx>
      <c:valAx>
        <c:axId val="1017531647"/>
        <c:scaling>
          <c:orientation val="minMax"/>
          <c:max val="1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5278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MAYOR'!$B$22</c:f>
              <c:strCache>
                <c:ptCount val="1"/>
                <c:pt idx="0">
                  <c:v>Ganadería doble propósito (carne)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19-4DB9-B555-AD062E2AFF8A}"/>
            </c:ext>
          </c:extLst>
        </c:ser>
        <c:ser>
          <c:idx val="1"/>
          <c:order val="1"/>
          <c:tx>
            <c:strRef>
              <c:f>'4.3.4. VARIACION $ PLAZAS MAYOR'!$B$23</c:f>
              <c:strCache>
                <c:ptCount val="1"/>
                <c:pt idx="0">
                  <c:v>Ganadería doble propósito (queso)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14.989718372820747</c:v>
                </c:pt>
                <c:pt idx="1">
                  <c:v>5.7082927301251232</c:v>
                </c:pt>
                <c:pt idx="2">
                  <c:v>29.504257857831675</c:v>
                </c:pt>
                <c:pt idx="3">
                  <c:v>25.561922231197286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19-4DB9-B555-AD062E2AFF8A}"/>
            </c:ext>
          </c:extLst>
        </c:ser>
        <c:ser>
          <c:idx val="2"/>
          <c:order val="2"/>
          <c:tx>
            <c:strRef>
              <c:f>'4.3.4. VARIACION $ PLAZAS MAYOR'!$B$24</c:f>
              <c:strCache>
                <c:ptCount val="1"/>
                <c:pt idx="0">
                  <c:v>Arroz secano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24.98377432175802</c:v>
                </c:pt>
                <c:pt idx="1">
                  <c:v>-22.363635499132684</c:v>
                </c:pt>
                <c:pt idx="2">
                  <c:v>42.021696262514496</c:v>
                </c:pt>
                <c:pt idx="3">
                  <c:v>8.1257717210650497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19-4DB9-B555-AD062E2AFF8A}"/>
            </c:ext>
          </c:extLst>
        </c:ser>
        <c:ser>
          <c:idx val="3"/>
          <c:order val="3"/>
          <c:tx>
            <c:strRef>
              <c:f>'4.3.4. VARIACION $ PLAZAS MAYOR'!$B$25</c:f>
              <c:strCache>
                <c:ptCount val="1"/>
                <c:pt idx="0">
                  <c:v>Ahuyama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0.15247242256100435</c:v>
                </c:pt>
                <c:pt idx="1">
                  <c:v>24.553729723132506</c:v>
                </c:pt>
                <c:pt idx="2">
                  <c:v>46.819981227703551</c:v>
                </c:pt>
                <c:pt idx="3">
                  <c:v>-13.919767223272302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119-4DB9-B555-AD062E2AFF8A}"/>
            </c:ext>
          </c:extLst>
        </c:ser>
        <c:ser>
          <c:idx val="4"/>
          <c:order val="4"/>
          <c:tx>
            <c:strRef>
              <c:f>'4.3.4. VARIACION $ PLAZAS MAYOR'!$B$26</c:f>
              <c:strCache>
                <c:ptCount val="1"/>
                <c:pt idx="0">
                  <c:v>Avicultura de engorde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119-4DB9-B555-AD062E2AFF8A}"/>
            </c:ext>
          </c:extLst>
        </c:ser>
        <c:ser>
          <c:idx val="5"/>
          <c:order val="5"/>
          <c:tx>
            <c:strRef>
              <c:f>'4.3.4. VARIACION $ PLAZAS MAYOR'!$B$27</c:f>
              <c:strCache>
                <c:ptCount val="1"/>
                <c:pt idx="0">
                  <c:v>Porcicultura de ceba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6.088132972555087</c:v>
                </c:pt>
                <c:pt idx="1">
                  <c:v>37.802878484241234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119-4DB9-B555-AD062E2AFF8A}"/>
            </c:ext>
          </c:extLst>
        </c:ser>
        <c:ser>
          <c:idx val="6"/>
          <c:order val="6"/>
          <c:tx>
            <c:strRef>
              <c:f>'4.3.4. VARIACION $ PLAZAS MAYOR'!$B$28</c:f>
              <c:strCache>
                <c:ptCount val="1"/>
                <c:pt idx="0">
                  <c:v>Piscicultura cachama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19.81816561309968</c:v>
                </c:pt>
                <c:pt idx="1">
                  <c:v>12.285934499719303</c:v>
                </c:pt>
                <c:pt idx="2">
                  <c:v>4.9827133005513957</c:v>
                </c:pt>
                <c:pt idx="3">
                  <c:v>11.929887747276922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119-4DB9-B555-AD062E2AFF8A}"/>
            </c:ext>
          </c:extLst>
        </c:ser>
        <c:ser>
          <c:idx val="7"/>
          <c:order val="7"/>
          <c:tx>
            <c:strRef>
              <c:f>'4.3.4. VARIACION $ PLAZAS MAYOR'!$B$29</c:f>
              <c:strCache>
                <c:ptCount val="1"/>
                <c:pt idx="0">
                  <c:v>Maíz amarillo tradicional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6.2615699998016794</c:v>
                </c:pt>
                <c:pt idx="1">
                  <c:v>18.399458052552831</c:v>
                </c:pt>
                <c:pt idx="2">
                  <c:v>34.479705959421636</c:v>
                </c:pt>
                <c:pt idx="3">
                  <c:v>-2.4968420400428499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119-4DB9-B555-AD062E2AFF8A}"/>
            </c:ext>
          </c:extLst>
        </c:ser>
        <c:ser>
          <c:idx val="8"/>
          <c:order val="8"/>
          <c:tx>
            <c:strRef>
              <c:f>'4.3.4. VARIACION $ PLAZAS MAYOR'!$B$30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-43.330471666530897</c:v>
                </c:pt>
                <c:pt idx="1">
                  <c:v>28.469448706376596</c:v>
                </c:pt>
                <c:pt idx="2">
                  <c:v>167.23327271020469</c:v>
                </c:pt>
                <c:pt idx="3">
                  <c:v>-19.916307323573193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119-4DB9-B555-AD062E2AF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96722447"/>
        <c:axId val="1096733007"/>
        <c:extLst>
          <c:ext xmlns:c15="http://schemas.microsoft.com/office/drawing/2012/chart" uri="{02D57815-91ED-43cb-92C2-25804820EDAC}">
            <c15:filteredLineSeries>
              <c15:ser>
                <c:idx val="9"/>
                <c:order val="9"/>
                <c:tx>
                  <c:strRef>
                    <c:extLst>
                      <c:ext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'4.3.4. VARIACION $ PLAZAS MAYOR'!$C$21:$F$21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2020</c:v>
                      </c:pt>
                      <c:pt idx="1">
                        <c:v>2021</c:v>
                      </c:pt>
                      <c:pt idx="2">
                        <c:v>2022</c:v>
                      </c:pt>
                      <c:pt idx="3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9-D119-4DB9-B555-AD062E2AFF8A}"/>
                  </c:ext>
                </c:extLst>
              </c15:ser>
            </c15:filteredLineSeries>
          </c:ext>
        </c:extLst>
      </c:lineChart>
      <c:catAx>
        <c:axId val="10967224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96733007"/>
        <c:crosses val="autoZero"/>
        <c:auto val="1"/>
        <c:lblAlgn val="ctr"/>
        <c:lblOffset val="100"/>
        <c:noMultiLvlLbl val="0"/>
      </c:catAx>
      <c:valAx>
        <c:axId val="1096733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96722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144780</xdr:colOff>
      <xdr:row>18</xdr:row>
      <xdr:rowOff>15240</xdr:rowOff>
    </xdr:from>
    <xdr:to>
      <xdr:col>11</xdr:col>
      <xdr:colOff>45720</xdr:colOff>
      <xdr:row>44</xdr:row>
      <xdr:rowOff>99060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9AC2E3D-C295-FB43-A882-370A991AE6C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203200</xdr:colOff>
      <xdr:row>4</xdr:row>
      <xdr:rowOff>43180</xdr:rowOff>
    </xdr:from>
    <xdr:to>
      <xdr:col>16</xdr:col>
      <xdr:colOff>262467</xdr:colOff>
      <xdr:row>28</xdr:row>
      <xdr:rowOff>33866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0AE81C6-2E2A-9AB7-B391-7A240DA1BC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5"/>
  <sheetViews>
    <sheetView workbookViewId="0">
      <selection activeCell="E17" sqref="E17"/>
    </sheetView>
  </sheetViews>
  <sheetFormatPr defaultColWidth="11.42578125" defaultRowHeight="14.45"/>
  <cols>
    <col min="2" max="2" width="27.42578125" customWidth="1"/>
    <col min="3" max="3" width="16.42578125" customWidth="1"/>
    <col min="4" max="4" width="11" customWidth="1"/>
    <col min="5" max="5" width="31.5703125" customWidth="1"/>
  </cols>
  <sheetData>
    <row r="3" spans="2:5">
      <c r="B3" s="96" t="s">
        <v>0</v>
      </c>
      <c r="C3" s="96"/>
      <c r="D3" s="96"/>
      <c r="E3" s="96"/>
    </row>
    <row r="4" spans="2:5" ht="39.6">
      <c r="B4" s="17" t="s">
        <v>1</v>
      </c>
      <c r="C4" s="17" t="s">
        <v>2</v>
      </c>
      <c r="D4" s="17" t="s">
        <v>3</v>
      </c>
      <c r="E4" s="17" t="s">
        <v>4</v>
      </c>
    </row>
    <row r="5" spans="2:5" ht="26.45">
      <c r="B5" s="28" t="s">
        <v>5</v>
      </c>
      <c r="C5" s="18" t="s">
        <v>6</v>
      </c>
      <c r="D5" s="28">
        <v>50</v>
      </c>
      <c r="E5" s="28" t="s">
        <v>7</v>
      </c>
    </row>
    <row r="6" spans="2:5" ht="19.149999999999999" customHeight="1">
      <c r="B6" s="97" t="s">
        <v>8</v>
      </c>
      <c r="C6" s="18" t="s">
        <v>9</v>
      </c>
      <c r="D6" s="97">
        <v>30</v>
      </c>
      <c r="E6" s="97" t="s">
        <v>10</v>
      </c>
    </row>
    <row r="7" spans="2:5">
      <c r="B7" s="98"/>
      <c r="C7" s="28" t="s">
        <v>11</v>
      </c>
      <c r="D7" s="98"/>
      <c r="E7" s="98"/>
    </row>
    <row r="8" spans="2:5">
      <c r="B8" s="98"/>
      <c r="C8" s="18" t="s">
        <v>12</v>
      </c>
      <c r="D8" s="98"/>
      <c r="E8" s="98"/>
    </row>
    <row r="9" spans="2:5">
      <c r="B9" s="98"/>
      <c r="C9" s="18" t="s">
        <v>13</v>
      </c>
      <c r="D9" s="98"/>
      <c r="E9" s="98"/>
    </row>
    <row r="10" spans="2:5">
      <c r="B10" s="98"/>
      <c r="C10" s="18" t="s">
        <v>14</v>
      </c>
      <c r="D10" s="98"/>
      <c r="E10" s="98"/>
    </row>
    <row r="11" spans="2:5">
      <c r="B11" s="99"/>
      <c r="C11" s="18" t="s">
        <v>15</v>
      </c>
      <c r="D11" s="99"/>
      <c r="E11" s="99"/>
    </row>
    <row r="12" spans="2:5" ht="52.9">
      <c r="B12" s="64" t="s">
        <v>16</v>
      </c>
      <c r="C12" s="45" t="s">
        <v>17</v>
      </c>
      <c r="D12" s="45">
        <v>38</v>
      </c>
      <c r="E12" s="45" t="s">
        <v>7</v>
      </c>
    </row>
    <row r="13" spans="2:5">
      <c r="B13" s="100" t="s">
        <v>18</v>
      </c>
      <c r="C13" s="29" t="s">
        <v>19</v>
      </c>
      <c r="D13" s="97">
        <v>60</v>
      </c>
      <c r="E13" s="97" t="s">
        <v>7</v>
      </c>
    </row>
    <row r="14" spans="2:5">
      <c r="B14" s="101"/>
      <c r="C14" s="30" t="s">
        <v>20</v>
      </c>
      <c r="D14" s="98"/>
      <c r="E14" s="98"/>
    </row>
    <row r="15" spans="2:5" ht="52.9">
      <c r="B15" s="67" t="s">
        <v>21</v>
      </c>
      <c r="C15" s="18" t="s">
        <v>22</v>
      </c>
      <c r="D15" s="18">
        <v>60</v>
      </c>
      <c r="E15" s="18" t="s">
        <v>7</v>
      </c>
    </row>
  </sheetData>
  <mergeCells count="7">
    <mergeCell ref="B3:E3"/>
    <mergeCell ref="B6:B11"/>
    <mergeCell ref="E6:E11"/>
    <mergeCell ref="D6:D11"/>
    <mergeCell ref="B13:B14"/>
    <mergeCell ref="D13:D14"/>
    <mergeCell ref="E13:E14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7"/>
  <sheetViews>
    <sheetView topLeftCell="B4" workbookViewId="0">
      <selection activeCell="A4" sqref="A4:G17"/>
    </sheetView>
  </sheetViews>
  <sheetFormatPr defaultColWidth="11.42578125" defaultRowHeight="14.45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28515625" customWidth="1"/>
  </cols>
  <sheetData>
    <row r="3" spans="1:7">
      <c r="A3" s="111" t="s">
        <v>23</v>
      </c>
      <c r="B3" s="111"/>
      <c r="C3" s="111"/>
      <c r="D3" s="111"/>
      <c r="E3" s="111"/>
      <c r="F3" s="111"/>
      <c r="G3" s="111"/>
    </row>
    <row r="4" spans="1:7" ht="38.450000000000003" customHeight="1">
      <c r="A4" s="112" t="s">
        <v>1</v>
      </c>
      <c r="B4" s="112" t="s">
        <v>24</v>
      </c>
      <c r="C4" s="112" t="s">
        <v>25</v>
      </c>
      <c r="D4" s="17" t="s">
        <v>26</v>
      </c>
      <c r="E4" s="112" t="s">
        <v>27</v>
      </c>
      <c r="F4" s="112" t="s">
        <v>28</v>
      </c>
      <c r="G4" s="17" t="s">
        <v>29</v>
      </c>
    </row>
    <row r="5" spans="1:7">
      <c r="A5" s="112"/>
      <c r="B5" s="112"/>
      <c r="C5" s="112"/>
      <c r="D5" s="17" t="s">
        <v>30</v>
      </c>
      <c r="E5" s="112"/>
      <c r="F5" s="112"/>
      <c r="G5" s="17" t="s">
        <v>30</v>
      </c>
    </row>
    <row r="6" spans="1:7" ht="26.45">
      <c r="A6" s="28" t="s">
        <v>5</v>
      </c>
      <c r="B6" s="18" t="s">
        <v>6</v>
      </c>
      <c r="C6" s="31" t="s">
        <v>31</v>
      </c>
      <c r="D6" s="22" t="s">
        <v>32</v>
      </c>
      <c r="E6" s="22" t="s">
        <v>33</v>
      </c>
      <c r="F6" s="23" t="s">
        <v>34</v>
      </c>
      <c r="G6" s="22" t="s">
        <v>35</v>
      </c>
    </row>
    <row r="7" spans="1:7" ht="26.45">
      <c r="A7" s="102" t="s">
        <v>8</v>
      </c>
      <c r="B7" s="18" t="s">
        <v>9</v>
      </c>
      <c r="C7" s="32" t="s">
        <v>36</v>
      </c>
      <c r="D7" s="18" t="s">
        <v>32</v>
      </c>
      <c r="E7" s="22" t="s">
        <v>33</v>
      </c>
      <c r="F7" s="23" t="s">
        <v>34</v>
      </c>
      <c r="G7" s="22" t="s">
        <v>37</v>
      </c>
    </row>
    <row r="8" spans="1:7">
      <c r="A8" s="103"/>
      <c r="B8" s="28" t="s">
        <v>11</v>
      </c>
      <c r="C8" s="32" t="s">
        <v>38</v>
      </c>
      <c r="D8" s="18" t="s">
        <v>32</v>
      </c>
      <c r="E8" s="22" t="s">
        <v>33</v>
      </c>
      <c r="F8" s="23" t="s">
        <v>39</v>
      </c>
      <c r="G8" s="22" t="s">
        <v>35</v>
      </c>
    </row>
    <row r="9" spans="1:7">
      <c r="A9" s="103"/>
      <c r="B9" s="97" t="s">
        <v>12</v>
      </c>
      <c r="C9" s="105" t="s">
        <v>40</v>
      </c>
      <c r="D9" s="18" t="s">
        <v>41</v>
      </c>
      <c r="E9" s="22" t="s">
        <v>33</v>
      </c>
      <c r="F9" s="109" t="s">
        <v>39</v>
      </c>
      <c r="G9" s="107" t="s">
        <v>35</v>
      </c>
    </row>
    <row r="10" spans="1:7" ht="26.45">
      <c r="A10" s="103"/>
      <c r="B10" s="99"/>
      <c r="C10" s="106"/>
      <c r="D10" s="18" t="s">
        <v>42</v>
      </c>
      <c r="E10" s="22" t="s">
        <v>33</v>
      </c>
      <c r="F10" s="110"/>
      <c r="G10" s="108"/>
    </row>
    <row r="11" spans="1:7">
      <c r="A11" s="103"/>
      <c r="B11" s="18" t="s">
        <v>13</v>
      </c>
      <c r="C11" s="69" t="s">
        <v>43</v>
      </c>
      <c r="D11" s="18" t="s">
        <v>32</v>
      </c>
      <c r="E11" s="22" t="s">
        <v>33</v>
      </c>
      <c r="F11" s="23" t="s">
        <v>39</v>
      </c>
      <c r="G11" s="22" t="s">
        <v>35</v>
      </c>
    </row>
    <row r="12" spans="1:7" ht="26.45">
      <c r="A12" s="103"/>
      <c r="B12" s="18" t="s">
        <v>14</v>
      </c>
      <c r="C12" s="69" t="s">
        <v>44</v>
      </c>
      <c r="D12" s="18" t="s">
        <v>45</v>
      </c>
      <c r="E12" s="22" t="s">
        <v>33</v>
      </c>
      <c r="F12" s="23" t="s">
        <v>34</v>
      </c>
      <c r="G12" s="22" t="s">
        <v>35</v>
      </c>
    </row>
    <row r="13" spans="1:7" ht="26.45">
      <c r="A13" s="104"/>
      <c r="B13" s="18" t="s">
        <v>15</v>
      </c>
      <c r="C13" s="69" t="s">
        <v>31</v>
      </c>
      <c r="D13" s="18" t="s">
        <v>45</v>
      </c>
      <c r="E13" s="22" t="s">
        <v>33</v>
      </c>
      <c r="F13" s="23" t="s">
        <v>39</v>
      </c>
      <c r="G13" s="22" t="s">
        <v>35</v>
      </c>
    </row>
    <row r="14" spans="1:7" ht="39.6">
      <c r="A14" s="65" t="s">
        <v>16</v>
      </c>
      <c r="B14" s="45" t="s">
        <v>17</v>
      </c>
      <c r="C14" s="64" t="s">
        <v>46</v>
      </c>
      <c r="D14" s="64" t="s">
        <v>32</v>
      </c>
      <c r="E14" s="46" t="s">
        <v>33</v>
      </c>
      <c r="F14" s="68" t="s">
        <v>34</v>
      </c>
      <c r="G14" s="46" t="s">
        <v>35</v>
      </c>
    </row>
    <row r="15" spans="1:7">
      <c r="A15" s="100" t="s">
        <v>18</v>
      </c>
      <c r="B15" s="29" t="s">
        <v>19</v>
      </c>
      <c r="C15" s="65" t="s">
        <v>31</v>
      </c>
      <c r="D15" s="65" t="s">
        <v>32</v>
      </c>
      <c r="E15" s="65" t="s">
        <v>33</v>
      </c>
      <c r="F15" s="65" t="s">
        <v>34</v>
      </c>
      <c r="G15" s="65" t="s">
        <v>47</v>
      </c>
    </row>
    <row r="16" spans="1:7">
      <c r="A16" s="101"/>
      <c r="B16" s="30" t="s">
        <v>20</v>
      </c>
      <c r="C16" s="66" t="s">
        <v>31</v>
      </c>
      <c r="D16" s="65" t="s">
        <v>32</v>
      </c>
      <c r="E16" s="65" t="s">
        <v>33</v>
      </c>
      <c r="F16" s="65" t="s">
        <v>34</v>
      </c>
      <c r="G16" s="65" t="s">
        <v>35</v>
      </c>
    </row>
    <row r="17" spans="1:7" ht="39.6">
      <c r="A17" s="67" t="s">
        <v>21</v>
      </c>
      <c r="B17" s="18" t="s">
        <v>22</v>
      </c>
      <c r="C17" s="67" t="s">
        <v>31</v>
      </c>
      <c r="D17" s="70" t="s">
        <v>32</v>
      </c>
      <c r="E17" s="65" t="s">
        <v>33</v>
      </c>
      <c r="F17" s="65" t="s">
        <v>34</v>
      </c>
      <c r="G17" s="65" t="s">
        <v>35</v>
      </c>
    </row>
  </sheetData>
  <mergeCells count="12">
    <mergeCell ref="A3:G3"/>
    <mergeCell ref="A4:A5"/>
    <mergeCell ref="B4:B5"/>
    <mergeCell ref="C4:C5"/>
    <mergeCell ref="E4:E5"/>
    <mergeCell ref="F4:F5"/>
    <mergeCell ref="A7:A13"/>
    <mergeCell ref="A15:A16"/>
    <mergeCell ref="B9:B10"/>
    <mergeCell ref="C9:C10"/>
    <mergeCell ref="G9:G10"/>
    <mergeCell ref="F9:F10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7"/>
  <sheetViews>
    <sheetView workbookViewId="0">
      <selection activeCell="D6" sqref="D6:D16"/>
    </sheetView>
  </sheetViews>
  <sheetFormatPr defaultColWidth="11.42578125" defaultRowHeight="14.45"/>
  <cols>
    <col min="2" max="2" width="24" bestFit="1" customWidth="1"/>
    <col min="3" max="3" width="22.85546875" customWidth="1"/>
    <col min="4" max="4" width="21.140625" customWidth="1"/>
    <col min="5" max="5" width="24.85546875" customWidth="1"/>
    <col min="6" max="6" width="30.7109375" customWidth="1"/>
  </cols>
  <sheetData>
    <row r="4" spans="2:6">
      <c r="B4" s="111" t="s">
        <v>48</v>
      </c>
      <c r="C4" s="111"/>
      <c r="D4" s="111"/>
      <c r="E4" s="111"/>
      <c r="F4" s="111"/>
    </row>
    <row r="5" spans="2:6" ht="26.45">
      <c r="B5" s="17" t="s">
        <v>49</v>
      </c>
      <c r="C5" s="17" t="s">
        <v>50</v>
      </c>
      <c r="D5" s="17" t="s">
        <v>51</v>
      </c>
      <c r="E5" s="17" t="s">
        <v>52</v>
      </c>
      <c r="F5" s="17" t="s">
        <v>53</v>
      </c>
    </row>
    <row r="6" spans="2:6">
      <c r="B6" s="113" t="s">
        <v>54</v>
      </c>
      <c r="C6" s="107" t="s">
        <v>55</v>
      </c>
      <c r="D6" s="22" t="s">
        <v>9</v>
      </c>
      <c r="E6" s="107" t="s">
        <v>56</v>
      </c>
      <c r="F6" s="107" t="s">
        <v>47</v>
      </c>
    </row>
    <row r="7" spans="2:6">
      <c r="B7" s="114"/>
      <c r="C7" s="115"/>
      <c r="D7" s="22" t="s">
        <v>22</v>
      </c>
      <c r="E7" s="115"/>
      <c r="F7" s="115"/>
    </row>
    <row r="8" spans="2:6">
      <c r="B8" s="114"/>
      <c r="C8" s="115"/>
      <c r="D8" s="22" t="s">
        <v>6</v>
      </c>
      <c r="E8" s="115"/>
      <c r="F8" s="115"/>
    </row>
    <row r="9" spans="2:6">
      <c r="B9" s="113" t="s">
        <v>57</v>
      </c>
      <c r="C9" s="107" t="s">
        <v>58</v>
      </c>
      <c r="D9" s="22" t="s">
        <v>19</v>
      </c>
      <c r="E9" s="107" t="s">
        <v>56</v>
      </c>
      <c r="F9" s="22" t="s">
        <v>47</v>
      </c>
    </row>
    <row r="10" spans="2:6">
      <c r="B10" s="114"/>
      <c r="C10" s="115"/>
      <c r="D10" s="22" t="s">
        <v>14</v>
      </c>
      <c r="E10" s="115"/>
      <c r="F10" s="22" t="s">
        <v>47</v>
      </c>
    </row>
    <row r="11" spans="2:6">
      <c r="B11" s="114"/>
      <c r="C11" s="115"/>
      <c r="D11" s="22" t="s">
        <v>15</v>
      </c>
      <c r="E11" s="115"/>
      <c r="F11" s="22" t="s">
        <v>59</v>
      </c>
    </row>
    <row r="12" spans="2:6">
      <c r="B12" s="113" t="s">
        <v>60</v>
      </c>
      <c r="C12" s="107" t="s">
        <v>61</v>
      </c>
      <c r="D12" s="22" t="s">
        <v>17</v>
      </c>
      <c r="E12" s="107" t="s">
        <v>62</v>
      </c>
      <c r="F12" s="107" t="s">
        <v>47</v>
      </c>
    </row>
    <row r="13" spans="2:6">
      <c r="B13" s="114"/>
      <c r="C13" s="115"/>
      <c r="D13" s="22" t="s">
        <v>63</v>
      </c>
      <c r="E13" s="115"/>
      <c r="F13" s="115"/>
    </row>
    <row r="14" spans="2:6">
      <c r="B14" s="114"/>
      <c r="C14" s="115"/>
      <c r="D14" s="22" t="s">
        <v>20</v>
      </c>
      <c r="E14" s="115"/>
      <c r="F14" s="115"/>
    </row>
    <row r="15" spans="2:6">
      <c r="B15" s="114"/>
      <c r="C15" s="115"/>
      <c r="D15" s="63" t="s">
        <v>64</v>
      </c>
      <c r="E15" s="115"/>
      <c r="F15" s="115"/>
    </row>
    <row r="16" spans="2:6" ht="26.45">
      <c r="B16" s="80" t="s">
        <v>65</v>
      </c>
      <c r="C16" s="22" t="s">
        <v>55</v>
      </c>
      <c r="D16" s="22" t="s">
        <v>13</v>
      </c>
      <c r="E16" s="22" t="s">
        <v>56</v>
      </c>
      <c r="F16" s="22" t="s">
        <v>47</v>
      </c>
    </row>
    <row r="17" spans="2:6">
      <c r="B17" s="116" t="s">
        <v>66</v>
      </c>
      <c r="C17" s="116"/>
      <c r="D17" s="116"/>
      <c r="E17" s="116"/>
      <c r="F17" s="116"/>
    </row>
  </sheetData>
  <mergeCells count="13">
    <mergeCell ref="B12:B15"/>
    <mergeCell ref="C12:C15"/>
    <mergeCell ref="E12:E15"/>
    <mergeCell ref="F12:F15"/>
    <mergeCell ref="B17:F17"/>
    <mergeCell ref="B9:B11"/>
    <mergeCell ref="C9:C11"/>
    <mergeCell ref="E9:E11"/>
    <mergeCell ref="B4:F4"/>
    <mergeCell ref="B6:B8"/>
    <mergeCell ref="C6:C8"/>
    <mergeCell ref="E6:E8"/>
    <mergeCell ref="F6:F8"/>
  </mergeCells>
  <phoneticPr fontId="1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7"/>
  <sheetViews>
    <sheetView topLeftCell="B4" zoomScale="90" zoomScaleNormal="90" workbookViewId="0">
      <selection activeCell="G19" sqref="G19"/>
    </sheetView>
  </sheetViews>
  <sheetFormatPr defaultColWidth="11.42578125" defaultRowHeight="14.45"/>
  <cols>
    <col min="2" max="2" width="20.7109375" bestFit="1" customWidth="1"/>
    <col min="3" max="3" width="14.5703125" customWidth="1"/>
    <col min="4" max="4" width="17.7109375" bestFit="1" customWidth="1"/>
    <col min="5" max="5" width="11.28515625" customWidth="1"/>
    <col min="7" max="7" width="26.85546875" customWidth="1"/>
  </cols>
  <sheetData>
    <row r="4" spans="2:7">
      <c r="B4" s="117" t="s">
        <v>67</v>
      </c>
      <c r="C4" s="117"/>
      <c r="D4" s="117"/>
      <c r="E4" s="117"/>
      <c r="F4" s="117"/>
      <c r="G4" s="117"/>
    </row>
    <row r="5" spans="2:7" ht="39.6">
      <c r="B5" s="17" t="s">
        <v>68</v>
      </c>
      <c r="C5" s="17" t="s">
        <v>69</v>
      </c>
      <c r="D5" s="17" t="s">
        <v>70</v>
      </c>
      <c r="E5" s="17" t="s">
        <v>71</v>
      </c>
      <c r="F5" s="17" t="s">
        <v>72</v>
      </c>
      <c r="G5" s="17" t="s">
        <v>73</v>
      </c>
    </row>
    <row r="6" spans="2:7">
      <c r="B6" s="113" t="s">
        <v>54</v>
      </c>
      <c r="C6" s="22" t="s">
        <v>9</v>
      </c>
      <c r="D6" s="22" t="s">
        <v>31</v>
      </c>
      <c r="E6" s="22" t="s">
        <v>74</v>
      </c>
      <c r="F6" s="18" t="s">
        <v>39</v>
      </c>
      <c r="G6" s="18" t="s">
        <v>75</v>
      </c>
    </row>
    <row r="7" spans="2:7">
      <c r="B7" s="114"/>
      <c r="C7" s="22" t="s">
        <v>22</v>
      </c>
      <c r="D7" s="22" t="s">
        <v>31</v>
      </c>
      <c r="E7" s="22" t="s">
        <v>74</v>
      </c>
      <c r="F7" s="18" t="s">
        <v>39</v>
      </c>
      <c r="G7" s="18" t="s">
        <v>75</v>
      </c>
    </row>
    <row r="8" spans="2:7">
      <c r="B8" s="114"/>
      <c r="C8" s="22" t="s">
        <v>6</v>
      </c>
      <c r="D8" s="22" t="s">
        <v>31</v>
      </c>
      <c r="E8" s="22" t="s">
        <v>76</v>
      </c>
      <c r="F8" s="18" t="s">
        <v>39</v>
      </c>
      <c r="G8" s="18" t="s">
        <v>75</v>
      </c>
    </row>
    <row r="9" spans="2:7">
      <c r="B9" s="113" t="s">
        <v>57</v>
      </c>
      <c r="C9" s="22" t="s">
        <v>19</v>
      </c>
      <c r="D9" s="18" t="s">
        <v>31</v>
      </c>
      <c r="E9" s="22" t="s">
        <v>74</v>
      </c>
      <c r="F9" s="18" t="s">
        <v>34</v>
      </c>
      <c r="G9" s="18" t="s">
        <v>75</v>
      </c>
    </row>
    <row r="10" spans="2:7">
      <c r="B10" s="114"/>
      <c r="C10" s="22" t="s">
        <v>14</v>
      </c>
      <c r="D10" s="18" t="s">
        <v>44</v>
      </c>
      <c r="E10" s="22" t="s">
        <v>74</v>
      </c>
      <c r="F10" s="18" t="s">
        <v>34</v>
      </c>
      <c r="G10" s="18" t="s">
        <v>77</v>
      </c>
    </row>
    <row r="11" spans="2:7">
      <c r="B11" s="114"/>
      <c r="C11" s="22" t="s">
        <v>15</v>
      </c>
      <c r="D11" s="18" t="s">
        <v>31</v>
      </c>
      <c r="E11" s="22" t="s">
        <v>74</v>
      </c>
      <c r="F11" s="18" t="s">
        <v>39</v>
      </c>
      <c r="G11" s="18" t="s">
        <v>78</v>
      </c>
    </row>
    <row r="12" spans="2:7">
      <c r="B12" s="118" t="s">
        <v>60</v>
      </c>
      <c r="C12" s="22" t="s">
        <v>17</v>
      </c>
      <c r="D12" s="18" t="s">
        <v>31</v>
      </c>
      <c r="E12" s="22" t="s">
        <v>79</v>
      </c>
      <c r="F12" s="18" t="s">
        <v>34</v>
      </c>
      <c r="G12" s="18" t="s">
        <v>80</v>
      </c>
    </row>
    <row r="13" spans="2:7">
      <c r="B13" s="118"/>
      <c r="C13" s="22" t="s">
        <v>63</v>
      </c>
      <c r="D13" s="18" t="s">
        <v>81</v>
      </c>
      <c r="E13" s="22" t="s">
        <v>82</v>
      </c>
      <c r="F13" s="18" t="s">
        <v>34</v>
      </c>
      <c r="G13" s="18" t="s">
        <v>80</v>
      </c>
    </row>
    <row r="14" spans="2:7">
      <c r="B14" s="118"/>
      <c r="C14" s="22" t="s">
        <v>20</v>
      </c>
      <c r="D14" s="18" t="s">
        <v>31</v>
      </c>
      <c r="E14" s="22" t="s">
        <v>83</v>
      </c>
      <c r="F14" s="18" t="s">
        <v>34</v>
      </c>
      <c r="G14" s="18" t="s">
        <v>80</v>
      </c>
    </row>
    <row r="15" spans="2:7">
      <c r="B15" s="118"/>
      <c r="C15" s="22" t="s">
        <v>64</v>
      </c>
      <c r="D15" s="18" t="s">
        <v>84</v>
      </c>
      <c r="E15" s="22" t="s">
        <v>76</v>
      </c>
      <c r="F15" s="18" t="s">
        <v>34</v>
      </c>
      <c r="G15" s="18" t="s">
        <v>80</v>
      </c>
    </row>
    <row r="16" spans="2:7">
      <c r="B16" s="22" t="s">
        <v>65</v>
      </c>
      <c r="C16" s="22" t="s">
        <v>13</v>
      </c>
      <c r="D16" s="18" t="s">
        <v>43</v>
      </c>
      <c r="E16" s="22" t="s">
        <v>76</v>
      </c>
      <c r="F16" s="18" t="s">
        <v>39</v>
      </c>
      <c r="G16" s="18" t="s">
        <v>85</v>
      </c>
    </row>
    <row r="17" spans="2:7">
      <c r="B17" s="117" t="s">
        <v>66</v>
      </c>
      <c r="C17" s="117"/>
      <c r="D17" s="117"/>
      <c r="E17" s="117"/>
      <c r="F17" s="117"/>
      <c r="G17" s="117"/>
    </row>
  </sheetData>
  <mergeCells count="5">
    <mergeCell ref="B4:G4"/>
    <mergeCell ref="B17:G17"/>
    <mergeCell ref="B9:B11"/>
    <mergeCell ref="B6:B8"/>
    <mergeCell ref="B12:B15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31"/>
  <sheetViews>
    <sheetView topLeftCell="B1" zoomScale="90" zoomScaleNormal="90" workbookViewId="0">
      <selection activeCell="B10" sqref="B10:B11"/>
    </sheetView>
  </sheetViews>
  <sheetFormatPr defaultColWidth="11.42578125" defaultRowHeight="14.45"/>
  <cols>
    <col min="1" max="1" width="11.5703125" bestFit="1" customWidth="1"/>
    <col min="2" max="2" width="30.28515625" bestFit="1" customWidth="1"/>
    <col min="3" max="3" width="26.28515625" customWidth="1"/>
    <col min="4" max="4" width="17.42578125" customWidth="1"/>
    <col min="5" max="5" width="14.140625" customWidth="1"/>
    <col min="6" max="7" width="12.28515625" customWidth="1"/>
    <col min="8" max="8" width="13.7109375" bestFit="1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119" t="s">
        <v>86</v>
      </c>
      <c r="B2" s="119"/>
      <c r="C2" s="119"/>
      <c r="D2" s="119"/>
      <c r="E2" s="119"/>
      <c r="F2" s="119"/>
      <c r="G2" s="119"/>
      <c r="H2" s="119"/>
      <c r="I2" s="33"/>
    </row>
    <row r="3" spans="1:9" ht="33.6" customHeight="1">
      <c r="A3" s="120" t="s">
        <v>87</v>
      </c>
      <c r="B3" s="120" t="s">
        <v>88</v>
      </c>
      <c r="C3" s="120" t="s">
        <v>89</v>
      </c>
      <c r="D3" s="120" t="s">
        <v>90</v>
      </c>
      <c r="E3" s="120"/>
      <c r="F3" s="120" t="s">
        <v>29</v>
      </c>
      <c r="G3" s="21" t="s">
        <v>91</v>
      </c>
      <c r="H3" s="21" t="s">
        <v>92</v>
      </c>
      <c r="I3" s="21" t="s">
        <v>93</v>
      </c>
    </row>
    <row r="4" spans="1:9">
      <c r="A4" s="120"/>
      <c r="B4" s="120"/>
      <c r="C4" s="120"/>
      <c r="D4" s="21" t="s">
        <v>94</v>
      </c>
      <c r="E4" s="21" t="s">
        <v>95</v>
      </c>
      <c r="F4" s="120"/>
      <c r="G4" s="21" t="s">
        <v>96</v>
      </c>
      <c r="H4" s="21" t="s">
        <v>96</v>
      </c>
      <c r="I4" s="21" t="s">
        <v>97</v>
      </c>
    </row>
    <row r="5" spans="1:9" ht="34.9" customHeight="1">
      <c r="A5" s="126" t="s">
        <v>98</v>
      </c>
      <c r="B5" s="84" t="s">
        <v>99</v>
      </c>
      <c r="C5" s="24" t="s">
        <v>43</v>
      </c>
      <c r="D5" s="24" t="s">
        <v>58</v>
      </c>
      <c r="E5" s="87">
        <v>1</v>
      </c>
      <c r="F5" s="24" t="s">
        <v>100</v>
      </c>
      <c r="G5" s="26">
        <v>500</v>
      </c>
      <c r="H5" s="26">
        <v>9000</v>
      </c>
      <c r="I5" s="27">
        <f>+G5/H5</f>
        <v>5.5555555555555552E-2</v>
      </c>
    </row>
    <row r="6" spans="1:9">
      <c r="A6" s="126"/>
      <c r="B6" s="84" t="s">
        <v>101</v>
      </c>
      <c r="C6" s="24" t="s">
        <v>31</v>
      </c>
      <c r="D6" s="24" t="s">
        <v>102</v>
      </c>
      <c r="E6" s="37">
        <v>1</v>
      </c>
      <c r="F6" s="24" t="s">
        <v>35</v>
      </c>
      <c r="G6" s="86"/>
      <c r="H6" s="26">
        <v>14000</v>
      </c>
      <c r="I6" s="27">
        <f>+G6/H6</f>
        <v>0</v>
      </c>
    </row>
    <row r="7" spans="1:9">
      <c r="A7" s="121" t="s">
        <v>103</v>
      </c>
      <c r="B7" s="79" t="s">
        <v>104</v>
      </c>
      <c r="C7" s="90" t="s">
        <v>31</v>
      </c>
      <c r="D7" s="36" t="s">
        <v>105</v>
      </c>
      <c r="E7" s="37">
        <v>1</v>
      </c>
      <c r="F7" s="77" t="s">
        <v>35</v>
      </c>
      <c r="G7" s="75">
        <v>100</v>
      </c>
      <c r="H7" s="76">
        <v>3000</v>
      </c>
      <c r="I7" s="27">
        <f>+G7/H7</f>
        <v>3.3333333333333333E-2</v>
      </c>
    </row>
    <row r="8" spans="1:9">
      <c r="A8" s="122"/>
      <c r="B8" s="121" t="s">
        <v>6</v>
      </c>
      <c r="C8" s="135" t="s">
        <v>106</v>
      </c>
      <c r="D8" s="131" t="s">
        <v>58</v>
      </c>
      <c r="E8" s="137">
        <v>1</v>
      </c>
      <c r="F8" s="24" t="s">
        <v>107</v>
      </c>
      <c r="G8" s="133">
        <v>60</v>
      </c>
      <c r="H8" s="133">
        <v>800</v>
      </c>
      <c r="I8" s="127">
        <f t="shared" ref="I8:I14" si="0">G8/H8</f>
        <v>7.4999999999999997E-2</v>
      </c>
    </row>
    <row r="9" spans="1:9">
      <c r="A9" s="123"/>
      <c r="B9" s="123"/>
      <c r="C9" s="136"/>
      <c r="D9" s="132"/>
      <c r="E9" s="138"/>
      <c r="F9" s="24" t="s">
        <v>108</v>
      </c>
      <c r="G9" s="134"/>
      <c r="H9" s="134"/>
      <c r="I9" s="128"/>
    </row>
    <row r="10" spans="1:9">
      <c r="A10" s="121" t="s">
        <v>98</v>
      </c>
      <c r="B10" s="121" t="s">
        <v>109</v>
      </c>
      <c r="C10" s="129" t="s">
        <v>40</v>
      </c>
      <c r="D10" s="9" t="s">
        <v>58</v>
      </c>
      <c r="E10" s="25">
        <v>0.85</v>
      </c>
      <c r="F10" s="131" t="s">
        <v>35</v>
      </c>
      <c r="G10" s="133"/>
      <c r="H10" s="133">
        <v>12250</v>
      </c>
      <c r="I10" s="127">
        <f t="shared" si="0"/>
        <v>0</v>
      </c>
    </row>
    <row r="11" spans="1:9">
      <c r="A11" s="122"/>
      <c r="B11" s="123"/>
      <c r="C11" s="130"/>
      <c r="D11" s="9" t="s">
        <v>102</v>
      </c>
      <c r="E11" s="25">
        <v>0.15</v>
      </c>
      <c r="F11" s="132"/>
      <c r="G11" s="134"/>
      <c r="H11" s="134"/>
      <c r="I11" s="128"/>
    </row>
    <row r="12" spans="1:9">
      <c r="A12" s="123"/>
      <c r="B12" s="78" t="s">
        <v>110</v>
      </c>
      <c r="C12" s="44" t="s">
        <v>38</v>
      </c>
      <c r="D12" s="9" t="s">
        <v>58</v>
      </c>
      <c r="E12" s="25">
        <v>1</v>
      </c>
      <c r="F12" s="74" t="s">
        <v>35</v>
      </c>
      <c r="G12" s="72"/>
      <c r="H12" s="72">
        <v>14000</v>
      </c>
      <c r="I12" s="27">
        <f>G12/H12</f>
        <v>0</v>
      </c>
    </row>
    <row r="13" spans="1:9">
      <c r="A13" s="124" t="s">
        <v>111</v>
      </c>
      <c r="B13" s="88" t="s">
        <v>112</v>
      </c>
      <c r="C13" s="41" t="s">
        <v>31</v>
      </c>
      <c r="D13" s="9" t="s">
        <v>58</v>
      </c>
      <c r="E13" s="25">
        <v>1</v>
      </c>
      <c r="F13" s="24" t="s">
        <v>35</v>
      </c>
      <c r="G13" s="26"/>
      <c r="H13" s="26">
        <v>15000</v>
      </c>
      <c r="I13" s="27">
        <f>G13/H13</f>
        <v>0</v>
      </c>
    </row>
    <row r="14" spans="1:9">
      <c r="A14" s="125"/>
      <c r="B14" s="89" t="s">
        <v>113</v>
      </c>
      <c r="C14" s="71" t="s">
        <v>31</v>
      </c>
      <c r="D14" s="24" t="s">
        <v>58</v>
      </c>
      <c r="E14" s="25">
        <v>1</v>
      </c>
      <c r="F14" s="36" t="s">
        <v>35</v>
      </c>
      <c r="G14" s="73"/>
      <c r="H14" s="73">
        <v>2300</v>
      </c>
      <c r="I14" s="27">
        <f>G14/H14</f>
        <v>0</v>
      </c>
    </row>
    <row r="15" spans="1:9">
      <c r="A15" s="78" t="s">
        <v>114</v>
      </c>
      <c r="B15" s="84" t="s">
        <v>115</v>
      </c>
      <c r="C15" s="35" t="s">
        <v>31</v>
      </c>
      <c r="D15" s="9" t="s">
        <v>58</v>
      </c>
      <c r="E15" s="25">
        <v>1</v>
      </c>
      <c r="F15" s="9" t="s">
        <v>35</v>
      </c>
      <c r="G15" s="26"/>
      <c r="H15" s="26">
        <v>1800</v>
      </c>
      <c r="I15" s="27">
        <f>G15/H15</f>
        <v>0</v>
      </c>
    </row>
    <row r="16" spans="1:9">
      <c r="A16" s="89" t="s">
        <v>116</v>
      </c>
      <c r="B16" s="89" t="s">
        <v>9</v>
      </c>
      <c r="C16" s="41" t="s">
        <v>36</v>
      </c>
      <c r="D16" s="9" t="s">
        <v>58</v>
      </c>
      <c r="E16" s="25">
        <v>1</v>
      </c>
      <c r="F16" s="24" t="s">
        <v>35</v>
      </c>
      <c r="G16" s="26"/>
      <c r="H16" s="26">
        <v>1666</v>
      </c>
      <c r="I16" s="27">
        <f>G16/H16</f>
        <v>0</v>
      </c>
    </row>
    <row r="23" spans="3:4">
      <c r="C23" s="81" t="s">
        <v>117</v>
      </c>
      <c r="D23" s="83" t="s">
        <v>98</v>
      </c>
    </row>
    <row r="24" spans="3:4">
      <c r="C24" s="81" t="s">
        <v>118</v>
      </c>
      <c r="D24" s="85" t="s">
        <v>103</v>
      </c>
    </row>
    <row r="25" spans="3:4">
      <c r="C25" s="81" t="s">
        <v>119</v>
      </c>
      <c r="D25" s="85" t="s">
        <v>103</v>
      </c>
    </row>
    <row r="26" spans="3:4">
      <c r="C26" s="81" t="s">
        <v>120</v>
      </c>
      <c r="D26" s="83" t="s">
        <v>98</v>
      </c>
    </row>
    <row r="27" spans="3:4">
      <c r="C27" s="81" t="s">
        <v>121</v>
      </c>
      <c r="D27" s="83" t="s">
        <v>98</v>
      </c>
    </row>
    <row r="28" spans="3:4">
      <c r="C28" s="81" t="s">
        <v>122</v>
      </c>
      <c r="D28" s="85" t="s">
        <v>111</v>
      </c>
    </row>
    <row r="29" spans="3:4">
      <c r="C29" s="81" t="s">
        <v>123</v>
      </c>
      <c r="D29" s="85" t="s">
        <v>124</v>
      </c>
    </row>
    <row r="30" spans="3:4">
      <c r="C30" s="82" t="s">
        <v>125</v>
      </c>
      <c r="D30" s="85" t="s">
        <v>114</v>
      </c>
    </row>
    <row r="31" spans="3:4">
      <c r="C31" s="81" t="s">
        <v>126</v>
      </c>
      <c r="D31" s="85" t="s">
        <v>116</v>
      </c>
    </row>
  </sheetData>
  <autoFilter ref="C23:D31" xr:uid="{00000000-0001-0000-0600-000000000000}">
    <sortState xmlns:xlrd2="http://schemas.microsoft.com/office/spreadsheetml/2017/richdata2" ref="C24:D31">
      <sortCondition ref="D23:D31"/>
    </sortState>
  </autoFilter>
  <mergeCells count="23">
    <mergeCell ref="I8:I9"/>
    <mergeCell ref="B10:B11"/>
    <mergeCell ref="C10:C11"/>
    <mergeCell ref="F10:F11"/>
    <mergeCell ref="G10:G11"/>
    <mergeCell ref="H10:H11"/>
    <mergeCell ref="I10:I11"/>
    <mergeCell ref="C8:C9"/>
    <mergeCell ref="D8:D9"/>
    <mergeCell ref="E8:E9"/>
    <mergeCell ref="G8:G9"/>
    <mergeCell ref="H8:H9"/>
    <mergeCell ref="A10:A12"/>
    <mergeCell ref="A13:A14"/>
    <mergeCell ref="A5:A6"/>
    <mergeCell ref="A7:A9"/>
    <mergeCell ref="B8:B9"/>
    <mergeCell ref="A2:H2"/>
    <mergeCell ref="B3:B4"/>
    <mergeCell ref="C3:C4"/>
    <mergeCell ref="A3:A4"/>
    <mergeCell ref="D3:E3"/>
    <mergeCell ref="F3:F4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4"/>
  <sheetViews>
    <sheetView topLeftCell="G1" zoomScaleNormal="100" workbookViewId="0">
      <selection activeCell="M9" sqref="M9"/>
    </sheetView>
  </sheetViews>
  <sheetFormatPr defaultColWidth="11.42578125" defaultRowHeight="14.45"/>
  <cols>
    <col min="1" max="1" width="8.85546875" customWidth="1"/>
    <col min="2" max="2" width="11" customWidth="1"/>
    <col min="3" max="3" width="31.7109375" bestFit="1" customWidth="1"/>
    <col min="4" max="4" width="17.42578125" style="42" bestFit="1" customWidth="1"/>
    <col min="5" max="6" width="12.7109375" customWidth="1"/>
    <col min="7" max="7" width="11.85546875" customWidth="1"/>
    <col min="8" max="8" width="4.42578125" customWidth="1"/>
    <col min="9" max="9" width="31.7109375" bestFit="1" customWidth="1"/>
    <col min="11" max="11" width="11.42578125" customWidth="1"/>
    <col min="13" max="13" width="8.5703125" customWidth="1"/>
    <col min="14" max="14" width="6" customWidth="1"/>
  </cols>
  <sheetData>
    <row r="2" spans="2:13" ht="15" thickBot="1">
      <c r="B2" s="140" t="s">
        <v>127</v>
      </c>
      <c r="C2" s="141"/>
      <c r="D2" s="141"/>
      <c r="E2" s="141"/>
      <c r="F2" s="141"/>
      <c r="G2" s="141"/>
    </row>
    <row r="3" spans="2:13" ht="28.5" customHeight="1">
      <c r="B3" s="112" t="s">
        <v>87</v>
      </c>
      <c r="C3" s="112" t="s">
        <v>88</v>
      </c>
      <c r="D3" s="112" t="s">
        <v>89</v>
      </c>
      <c r="E3" s="17" t="s">
        <v>128</v>
      </c>
      <c r="F3" s="17" t="s">
        <v>129</v>
      </c>
      <c r="G3" s="17" t="s">
        <v>92</v>
      </c>
      <c r="I3" s="142" t="s">
        <v>88</v>
      </c>
      <c r="J3" s="19" t="s">
        <v>128</v>
      </c>
      <c r="K3" s="19" t="s">
        <v>129</v>
      </c>
      <c r="L3" s="19" t="s">
        <v>92</v>
      </c>
      <c r="M3" s="142" t="s">
        <v>130</v>
      </c>
    </row>
    <row r="4" spans="2:13" ht="15.75" customHeight="1" thickBot="1">
      <c r="B4" s="112"/>
      <c r="C4" s="112"/>
      <c r="D4" s="112"/>
      <c r="E4" s="17" t="s">
        <v>96</v>
      </c>
      <c r="F4" s="17" t="s">
        <v>96</v>
      </c>
      <c r="G4" s="17" t="s">
        <v>96</v>
      </c>
      <c r="I4" s="143"/>
      <c r="J4" s="20" t="s">
        <v>96</v>
      </c>
      <c r="K4" s="20" t="s">
        <v>96</v>
      </c>
      <c r="L4" s="20" t="s">
        <v>96</v>
      </c>
      <c r="M4" s="143"/>
    </row>
    <row r="5" spans="2:13">
      <c r="B5" s="139" t="s">
        <v>98</v>
      </c>
      <c r="C5" s="84" t="s">
        <v>99</v>
      </c>
      <c r="D5" s="35" t="s">
        <v>43</v>
      </c>
      <c r="E5" s="2">
        <v>5000</v>
      </c>
      <c r="F5" s="2">
        <v>12000</v>
      </c>
      <c r="G5" s="1">
        <v>9000</v>
      </c>
      <c r="I5" s="38" t="s">
        <v>99</v>
      </c>
      <c r="J5" s="2">
        <v>5000</v>
      </c>
      <c r="K5" s="2">
        <v>12000</v>
      </c>
      <c r="L5" s="1">
        <v>9000</v>
      </c>
      <c r="M5" s="16">
        <f>K5/J5*100-100</f>
        <v>140</v>
      </c>
    </row>
    <row r="6" spans="2:13">
      <c r="B6" s="139"/>
      <c r="C6" s="89" t="s">
        <v>101</v>
      </c>
      <c r="D6" s="35" t="s">
        <v>31</v>
      </c>
      <c r="E6" s="2">
        <v>12000</v>
      </c>
      <c r="F6" s="2">
        <v>16000</v>
      </c>
      <c r="G6" s="1">
        <v>14000</v>
      </c>
      <c r="I6" s="34" t="s">
        <v>101</v>
      </c>
      <c r="J6" s="2">
        <v>12000</v>
      </c>
      <c r="K6" s="2">
        <v>16000</v>
      </c>
      <c r="L6" s="1">
        <v>14000</v>
      </c>
      <c r="M6" s="16">
        <f t="shared" ref="M6:M14" si="0">K6/J6*100-100</f>
        <v>33.333333333333314</v>
      </c>
    </row>
    <row r="7" spans="2:13">
      <c r="B7" s="144" t="s">
        <v>103</v>
      </c>
      <c r="C7" s="84" t="s">
        <v>104</v>
      </c>
      <c r="D7" s="9" t="s">
        <v>31</v>
      </c>
      <c r="E7" s="2">
        <v>2400</v>
      </c>
      <c r="F7" s="14">
        <v>3000</v>
      </c>
      <c r="G7" s="1">
        <v>3000</v>
      </c>
      <c r="I7" s="34" t="s">
        <v>104</v>
      </c>
      <c r="J7" s="2">
        <v>2400</v>
      </c>
      <c r="K7" s="14">
        <v>3000</v>
      </c>
      <c r="L7" s="1">
        <v>3000</v>
      </c>
      <c r="M7" s="16">
        <f t="shared" si="0"/>
        <v>25</v>
      </c>
    </row>
    <row r="8" spans="2:13">
      <c r="B8" s="145"/>
      <c r="C8" s="84" t="s">
        <v>6</v>
      </c>
      <c r="D8" s="9" t="s">
        <v>106</v>
      </c>
      <c r="E8" s="2">
        <v>400</v>
      </c>
      <c r="F8" s="14">
        <v>1050</v>
      </c>
      <c r="G8" s="1">
        <v>800</v>
      </c>
      <c r="I8" s="34" t="s">
        <v>6</v>
      </c>
      <c r="J8" s="2">
        <v>400</v>
      </c>
      <c r="K8" s="14">
        <v>1050</v>
      </c>
      <c r="L8" s="1">
        <v>800</v>
      </c>
      <c r="M8" s="16">
        <f t="shared" si="0"/>
        <v>162.5</v>
      </c>
    </row>
    <row r="9" spans="2:13">
      <c r="B9" s="146" t="s">
        <v>98</v>
      </c>
      <c r="C9" s="89" t="s">
        <v>109</v>
      </c>
      <c r="D9" s="41" t="s">
        <v>40</v>
      </c>
      <c r="E9" s="2">
        <v>10000</v>
      </c>
      <c r="F9" s="14">
        <v>12750</v>
      </c>
      <c r="G9" s="1">
        <v>12250</v>
      </c>
      <c r="I9" s="39" t="s">
        <v>109</v>
      </c>
      <c r="J9" s="2">
        <v>10000</v>
      </c>
      <c r="K9" s="14">
        <v>12750</v>
      </c>
      <c r="L9" s="1">
        <v>12250</v>
      </c>
      <c r="M9" s="16">
        <f t="shared" si="0"/>
        <v>27.499999999999986</v>
      </c>
    </row>
    <row r="10" spans="2:13">
      <c r="B10" s="147"/>
      <c r="C10" s="89" t="s">
        <v>110</v>
      </c>
      <c r="D10" s="41" t="s">
        <v>38</v>
      </c>
      <c r="E10" s="2">
        <v>9500</v>
      </c>
      <c r="F10" s="14">
        <v>14000</v>
      </c>
      <c r="G10" s="1">
        <v>14000</v>
      </c>
      <c r="I10" s="39" t="s">
        <v>110</v>
      </c>
      <c r="J10" s="2">
        <v>9500</v>
      </c>
      <c r="K10" s="14">
        <v>14000</v>
      </c>
      <c r="L10" s="1">
        <v>14000</v>
      </c>
      <c r="M10" s="16">
        <f t="shared" si="0"/>
        <v>47.368421052631561</v>
      </c>
    </row>
    <row r="11" spans="2:13">
      <c r="B11" s="139" t="s">
        <v>111</v>
      </c>
      <c r="C11" s="88" t="s">
        <v>112</v>
      </c>
      <c r="D11" s="35" t="s">
        <v>31</v>
      </c>
      <c r="E11" s="2">
        <v>10000</v>
      </c>
      <c r="F11" s="14">
        <v>16000</v>
      </c>
      <c r="G11" s="1">
        <v>15000</v>
      </c>
      <c r="I11" s="34" t="s">
        <v>112</v>
      </c>
      <c r="J11" s="2">
        <v>10000</v>
      </c>
      <c r="K11" s="14">
        <v>16000</v>
      </c>
      <c r="L11" s="1">
        <v>15000</v>
      </c>
      <c r="M11" s="16">
        <f t="shared" si="0"/>
        <v>60</v>
      </c>
    </row>
    <row r="12" spans="2:13">
      <c r="B12" s="139"/>
      <c r="C12" s="89" t="s">
        <v>113</v>
      </c>
      <c r="D12" s="41" t="s">
        <v>31</v>
      </c>
      <c r="E12" s="2">
        <v>2000</v>
      </c>
      <c r="F12" s="2">
        <v>2500</v>
      </c>
      <c r="G12" s="2">
        <v>2300</v>
      </c>
      <c r="I12" s="39" t="s">
        <v>113</v>
      </c>
      <c r="J12" s="2">
        <v>2000</v>
      </c>
      <c r="K12" s="2">
        <v>2500</v>
      </c>
      <c r="L12" s="2">
        <v>2300</v>
      </c>
      <c r="M12" s="16">
        <f t="shared" si="0"/>
        <v>25</v>
      </c>
    </row>
    <row r="13" spans="2:13">
      <c r="B13" s="40" t="s">
        <v>114</v>
      </c>
      <c r="C13" s="84" t="s">
        <v>115</v>
      </c>
      <c r="D13" s="40" t="s">
        <v>31</v>
      </c>
      <c r="E13" s="2">
        <v>800</v>
      </c>
      <c r="F13" s="2">
        <v>2000</v>
      </c>
      <c r="G13" s="2">
        <v>1800</v>
      </c>
      <c r="I13" s="33" t="s">
        <v>115</v>
      </c>
      <c r="J13" s="2">
        <v>800</v>
      </c>
      <c r="K13" s="2">
        <v>2000</v>
      </c>
      <c r="L13" s="2">
        <v>1800</v>
      </c>
      <c r="M13" s="16">
        <f t="shared" si="0"/>
        <v>150</v>
      </c>
    </row>
    <row r="14" spans="2:13">
      <c r="B14" s="40" t="s">
        <v>116</v>
      </c>
      <c r="C14" s="89" t="s">
        <v>9</v>
      </c>
      <c r="D14" s="40" t="s">
        <v>36</v>
      </c>
      <c r="E14" s="2">
        <v>1000</v>
      </c>
      <c r="F14" s="2">
        <v>2666</v>
      </c>
      <c r="G14" s="2">
        <v>1666</v>
      </c>
      <c r="I14" s="33" t="s">
        <v>9</v>
      </c>
      <c r="J14" s="2">
        <v>1000</v>
      </c>
      <c r="K14" s="2">
        <v>2666</v>
      </c>
      <c r="L14" s="2">
        <v>1666</v>
      </c>
      <c r="M14" s="16">
        <f t="shared" si="0"/>
        <v>166.59999999999997</v>
      </c>
    </row>
  </sheetData>
  <mergeCells count="10">
    <mergeCell ref="B5:B6"/>
    <mergeCell ref="B11:B12"/>
    <mergeCell ref="B2:G2"/>
    <mergeCell ref="M3:M4"/>
    <mergeCell ref="I3:I4"/>
    <mergeCell ref="B3:B4"/>
    <mergeCell ref="C3:C4"/>
    <mergeCell ref="D3:D4"/>
    <mergeCell ref="B7:B8"/>
    <mergeCell ref="B9:B10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H41"/>
  <sheetViews>
    <sheetView topLeftCell="A16" zoomScaleNormal="100" workbookViewId="0">
      <selection activeCell="A30" sqref="A30"/>
    </sheetView>
  </sheetViews>
  <sheetFormatPr defaultColWidth="11.42578125" defaultRowHeight="14.45"/>
  <cols>
    <col min="1" max="1" width="31.28515625" bestFit="1" customWidth="1"/>
    <col min="2" max="6" width="12" bestFit="1" customWidth="1"/>
    <col min="8" max="8" width="12.140625" bestFit="1" customWidth="1"/>
  </cols>
  <sheetData>
    <row r="2" spans="1:8">
      <c r="A2" s="47" t="s">
        <v>131</v>
      </c>
      <c r="B2" s="8">
        <v>2019</v>
      </c>
      <c r="C2" s="8">
        <v>2020</v>
      </c>
      <c r="D2" s="8">
        <v>2021</v>
      </c>
      <c r="E2" s="8">
        <v>2022</v>
      </c>
      <c r="F2" s="8">
        <v>2023</v>
      </c>
      <c r="G2" s="8" t="s">
        <v>132</v>
      </c>
      <c r="H2" s="8" t="s">
        <v>133</v>
      </c>
    </row>
    <row r="3" spans="1:8">
      <c r="A3" s="95" t="s">
        <v>99</v>
      </c>
      <c r="B3" s="4">
        <v>4384</v>
      </c>
      <c r="C3" s="4">
        <v>4667</v>
      </c>
      <c r="D3" s="4">
        <v>6470</v>
      </c>
      <c r="E3" s="4">
        <v>8027</v>
      </c>
      <c r="F3" s="4">
        <v>7835</v>
      </c>
      <c r="G3" s="4">
        <v>6277</v>
      </c>
      <c r="H3" s="4"/>
    </row>
    <row r="4" spans="1:8">
      <c r="A4" s="48" t="s">
        <v>101</v>
      </c>
      <c r="B4" s="43">
        <v>8388.75</v>
      </c>
      <c r="C4" s="4">
        <v>9646.2000000000007</v>
      </c>
      <c r="D4" s="4">
        <v>10196.83333333333</v>
      </c>
      <c r="E4" s="4">
        <v>13205.33333333333</v>
      </c>
      <c r="F4" s="4">
        <v>16580.870370370369</v>
      </c>
      <c r="G4" s="4">
        <v>11603.597407407407</v>
      </c>
      <c r="H4" s="4"/>
    </row>
    <row r="5" spans="1:8">
      <c r="A5" s="48" t="s">
        <v>104</v>
      </c>
      <c r="B5" s="4">
        <v>2455.3242876718591</v>
      </c>
      <c r="C5" s="4">
        <v>3068.7569665711089</v>
      </c>
      <c r="D5" s="4">
        <v>2382.471344212905</v>
      </c>
      <c r="E5" s="4">
        <v>3383.6262160194979</v>
      </c>
      <c r="F5" s="4">
        <v>3658.5719582273541</v>
      </c>
      <c r="G5" s="4">
        <v>2989.7501545405453</v>
      </c>
      <c r="H5" s="4"/>
    </row>
    <row r="6" spans="1:8">
      <c r="A6" s="48" t="s">
        <v>6</v>
      </c>
      <c r="B6" s="4">
        <v>763.73953062269277</v>
      </c>
      <c r="C6" s="4">
        <v>764.90402278708916</v>
      </c>
      <c r="D6" s="4">
        <v>952.71648918359881</v>
      </c>
      <c r="E6" s="4">
        <v>1398.7781705725961</v>
      </c>
      <c r="F6" s="4">
        <v>1204.0715052589439</v>
      </c>
      <c r="G6" s="4">
        <v>1016.8419436849841</v>
      </c>
      <c r="H6" s="4"/>
    </row>
    <row r="7" spans="1:8">
      <c r="A7" s="95" t="s">
        <v>109</v>
      </c>
      <c r="B7" s="43">
        <v>6411</v>
      </c>
      <c r="C7" s="4">
        <v>6629</v>
      </c>
      <c r="D7" s="4">
        <v>8407</v>
      </c>
      <c r="E7" s="4">
        <v>9786</v>
      </c>
      <c r="F7" s="4">
        <v>11087</v>
      </c>
      <c r="G7" s="4">
        <v>8464</v>
      </c>
      <c r="H7" s="4"/>
    </row>
    <row r="8" spans="1:8">
      <c r="A8" s="95" t="s">
        <v>110</v>
      </c>
      <c r="B8" s="43">
        <v>5174</v>
      </c>
      <c r="C8" s="4">
        <v>5489</v>
      </c>
      <c r="D8" s="4">
        <v>7564</v>
      </c>
      <c r="E8" s="4">
        <v>8609</v>
      </c>
      <c r="F8" s="4">
        <v>9687</v>
      </c>
      <c r="G8" s="4">
        <v>7303</v>
      </c>
      <c r="H8" s="4"/>
    </row>
    <row r="9" spans="1:8">
      <c r="A9" s="49" t="s">
        <v>112</v>
      </c>
      <c r="B9" s="4">
        <v>6390.0134053941983</v>
      </c>
      <c r="C9" s="4">
        <v>7656.396844774491</v>
      </c>
      <c r="D9" s="4">
        <v>8597.0567461620612</v>
      </c>
      <c r="E9" s="4">
        <v>9025.4234361090294</v>
      </c>
      <c r="F9" s="4">
        <v>10102.14632075326</v>
      </c>
      <c r="G9" s="4">
        <v>8354.2073506386077</v>
      </c>
      <c r="H9" s="4"/>
    </row>
    <row r="10" spans="1:8">
      <c r="A10" s="48" t="s">
        <v>115</v>
      </c>
      <c r="B10" s="4">
        <v>1225.6462854757931</v>
      </c>
      <c r="C10" s="4">
        <v>1302.3909855908289</v>
      </c>
      <c r="D10" s="4">
        <v>1542.0238686648429</v>
      </c>
      <c r="E10" s="4">
        <v>2073.709164404579</v>
      </c>
      <c r="F10" s="4">
        <v>2021.931922199504</v>
      </c>
      <c r="G10" s="4">
        <v>1633.1404452671095</v>
      </c>
      <c r="H10" s="4"/>
    </row>
    <row r="11" spans="1:8">
      <c r="A11" s="48" t="s">
        <v>9</v>
      </c>
      <c r="B11" s="4">
        <v>1207.420431723521</v>
      </c>
      <c r="C11" s="4">
        <v>684.2394636596556</v>
      </c>
      <c r="D11" s="4">
        <v>879.03866679502767</v>
      </c>
      <c r="E11" s="4">
        <v>2349.0837976645039</v>
      </c>
      <c r="F11" s="4">
        <v>1881.233049233377</v>
      </c>
      <c r="G11" s="4">
        <f t="shared" ref="G11" si="0">AVERAGE(B11:F11)</f>
        <v>1400.2030818152168</v>
      </c>
      <c r="H11" s="4"/>
    </row>
    <row r="12" spans="1:8">
      <c r="A12" s="6"/>
      <c r="B12" s="6"/>
      <c r="C12" s="6"/>
      <c r="D12" s="6"/>
      <c r="E12" s="6"/>
      <c r="F12" s="6"/>
      <c r="G12" s="6"/>
      <c r="H12" s="6"/>
    </row>
    <row r="13" spans="1:8">
      <c r="A13" s="91" t="s">
        <v>134</v>
      </c>
      <c r="B13" s="6"/>
      <c r="C13" s="6" t="s">
        <v>135</v>
      </c>
      <c r="D13" s="6"/>
      <c r="E13" s="6"/>
      <c r="F13" s="6"/>
      <c r="G13" s="6"/>
      <c r="H13" s="6"/>
    </row>
    <row r="14" spans="1:8">
      <c r="A14" s="92" t="s">
        <v>136</v>
      </c>
      <c r="B14" s="6"/>
      <c r="C14" s="6"/>
      <c r="D14" s="6"/>
      <c r="E14" s="6"/>
      <c r="F14" s="6"/>
      <c r="G14" s="6"/>
      <c r="H14" s="6"/>
    </row>
    <row r="15" spans="1:8">
      <c r="A15" s="93" t="s">
        <v>137</v>
      </c>
      <c r="C15" s="6"/>
      <c r="D15" s="6"/>
      <c r="E15" s="6"/>
      <c r="F15" s="6"/>
      <c r="G15" s="6"/>
      <c r="H15" s="6"/>
    </row>
    <row r="16" spans="1:8" ht="22.9">
      <c r="A16" s="94" t="s">
        <v>138</v>
      </c>
      <c r="C16" s="6"/>
      <c r="D16" s="6"/>
      <c r="E16" s="6"/>
      <c r="F16" s="6"/>
      <c r="G16" s="6"/>
      <c r="H16" s="6"/>
    </row>
    <row r="17" spans="1:8">
      <c r="C17" s="6"/>
      <c r="D17" s="6"/>
      <c r="E17" s="6"/>
      <c r="F17" s="6"/>
      <c r="G17" s="6"/>
      <c r="H17" s="6"/>
    </row>
    <row r="18" spans="1:8">
      <c r="C18" s="6"/>
      <c r="D18" s="6"/>
      <c r="E18" s="6"/>
      <c r="F18" s="6"/>
      <c r="G18" s="6"/>
      <c r="H18" s="6"/>
    </row>
    <row r="19" spans="1:8">
      <c r="C19" s="6"/>
      <c r="D19" s="6"/>
      <c r="E19" s="6"/>
      <c r="F19" s="6"/>
      <c r="G19" s="6"/>
      <c r="H19" s="6"/>
    </row>
    <row r="22" spans="1:8">
      <c r="A22" s="8" t="s">
        <v>88</v>
      </c>
      <c r="B22" s="8" t="s">
        <v>132</v>
      </c>
    </row>
    <row r="23" spans="1:8">
      <c r="A23" s="48" t="s">
        <v>6</v>
      </c>
      <c r="B23" s="4">
        <v>1016.8419436849841</v>
      </c>
    </row>
    <row r="24" spans="1:8">
      <c r="A24" s="48" t="s">
        <v>9</v>
      </c>
      <c r="B24" s="4">
        <v>1400.2030818152168</v>
      </c>
    </row>
    <row r="25" spans="1:8">
      <c r="A25" s="48" t="s">
        <v>115</v>
      </c>
      <c r="B25" s="4">
        <v>1633.1404452671095</v>
      </c>
    </row>
    <row r="26" spans="1:8">
      <c r="A26" s="48" t="s">
        <v>104</v>
      </c>
      <c r="B26" s="4">
        <v>2989.7501545405453</v>
      </c>
    </row>
    <row r="27" spans="1:8">
      <c r="A27" s="48" t="s">
        <v>101</v>
      </c>
      <c r="B27" s="4">
        <v>11603.597407407407</v>
      </c>
    </row>
    <row r="28" spans="1:8">
      <c r="A28" s="95" t="s">
        <v>109</v>
      </c>
      <c r="B28" s="4">
        <v>8464</v>
      </c>
    </row>
    <row r="29" spans="1:8">
      <c r="A29" s="49" t="s">
        <v>112</v>
      </c>
      <c r="B29" s="4">
        <v>8354.2073506386077</v>
      </c>
    </row>
    <row r="30" spans="1:8">
      <c r="A30" s="95" t="s">
        <v>110</v>
      </c>
      <c r="B30" s="4">
        <v>7303</v>
      </c>
    </row>
    <row r="31" spans="1:8">
      <c r="A31" s="95" t="s">
        <v>99</v>
      </c>
      <c r="B31" s="4">
        <v>6277</v>
      </c>
    </row>
    <row r="32" spans="1:8">
      <c r="A32" s="50"/>
      <c r="B32" s="6"/>
    </row>
    <row r="33" spans="1:2">
      <c r="A33" s="50"/>
      <c r="B33" s="6"/>
    </row>
    <row r="34" spans="1:2">
      <c r="A34" s="51"/>
      <c r="B34" s="6"/>
    </row>
    <row r="35" spans="1:2">
      <c r="A35" s="51"/>
      <c r="B35" s="6"/>
    </row>
    <row r="36" spans="1:2">
      <c r="A36" s="52"/>
      <c r="B36" s="6"/>
    </row>
    <row r="37" spans="1:2">
      <c r="A37" s="52"/>
      <c r="B37" s="6"/>
    </row>
    <row r="38" spans="1:2">
      <c r="A38" s="52"/>
      <c r="B38" s="6"/>
    </row>
    <row r="39" spans="1:2">
      <c r="A39" s="50"/>
      <c r="B39" s="6"/>
    </row>
    <row r="40" spans="1:2">
      <c r="A40" s="52"/>
      <c r="B40" s="6"/>
    </row>
    <row r="41" spans="1:2">
      <c r="A41" s="52"/>
      <c r="B41" s="6"/>
    </row>
  </sheetData>
  <autoFilter ref="A22:B29" xr:uid="{00000000-0001-0000-0800-000000000000}">
    <sortState xmlns:xlrd2="http://schemas.microsoft.com/office/spreadsheetml/2017/richdata2" ref="A23:B29">
      <sortCondition ref="B22:B29"/>
    </sortState>
  </autoFilter>
  <sortState xmlns:xlrd2="http://schemas.microsoft.com/office/spreadsheetml/2017/richdata2" ref="A38:B42">
    <sortCondition descending="1" ref="B38:B42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T38"/>
  <sheetViews>
    <sheetView tabSelected="1" topLeftCell="A12" zoomScale="90" zoomScaleNormal="90" workbookViewId="0">
      <selection activeCell="G28" sqref="G28"/>
    </sheetView>
  </sheetViews>
  <sheetFormatPr defaultColWidth="11.42578125" defaultRowHeight="14.45"/>
  <cols>
    <col min="1" max="1" width="6.42578125" customWidth="1"/>
    <col min="2" max="2" width="34.7109375" bestFit="1" customWidth="1"/>
    <col min="3" max="8" width="11.42578125" customWidth="1"/>
  </cols>
  <sheetData>
    <row r="2" spans="2:8" ht="15" customHeight="1">
      <c r="B2" s="3" t="s">
        <v>131</v>
      </c>
      <c r="C2" s="3">
        <v>2019</v>
      </c>
      <c r="D2" s="3">
        <v>2020</v>
      </c>
      <c r="E2" s="3">
        <v>2021</v>
      </c>
      <c r="F2" s="3">
        <v>2022</v>
      </c>
      <c r="G2" s="3">
        <v>2023</v>
      </c>
      <c r="H2" s="3" t="s">
        <v>132</v>
      </c>
    </row>
    <row r="3" spans="2:8">
      <c r="B3" s="95" t="s">
        <v>99</v>
      </c>
      <c r="C3" s="4">
        <v>4384</v>
      </c>
      <c r="D3" s="4">
        <v>4667</v>
      </c>
      <c r="E3" s="4">
        <v>6470</v>
      </c>
      <c r="F3" s="4">
        <v>8027</v>
      </c>
      <c r="G3" s="4">
        <v>7835</v>
      </c>
      <c r="H3" s="4">
        <v>6277</v>
      </c>
    </row>
    <row r="4" spans="2:8">
      <c r="B4" s="48" t="s">
        <v>101</v>
      </c>
      <c r="C4" s="43">
        <v>8388.75</v>
      </c>
      <c r="D4" s="4">
        <v>9646.2000000000007</v>
      </c>
      <c r="E4" s="4">
        <v>10196.83333333333</v>
      </c>
      <c r="F4" s="4">
        <v>13205.33333333333</v>
      </c>
      <c r="G4" s="4">
        <v>16580.870370370369</v>
      </c>
      <c r="H4" s="4">
        <v>11603.597407407407</v>
      </c>
    </row>
    <row r="5" spans="2:8">
      <c r="B5" s="48" t="s">
        <v>104</v>
      </c>
      <c r="C5" s="4">
        <v>2455.3242876718591</v>
      </c>
      <c r="D5" s="4">
        <v>3068.7569665711089</v>
      </c>
      <c r="E5" s="4">
        <v>2382.471344212905</v>
      </c>
      <c r="F5" s="4">
        <v>3383.6262160194979</v>
      </c>
      <c r="G5" s="4">
        <v>3658.5719582273541</v>
      </c>
      <c r="H5" s="4">
        <v>2989.7501545405453</v>
      </c>
    </row>
    <row r="6" spans="2:8">
      <c r="B6" s="48" t="s">
        <v>6</v>
      </c>
      <c r="C6" s="4">
        <v>763.73953062269277</v>
      </c>
      <c r="D6" s="4">
        <v>764.90402278708916</v>
      </c>
      <c r="E6" s="4">
        <v>952.71648918359881</v>
      </c>
      <c r="F6" s="4">
        <v>1398.7781705725961</v>
      </c>
      <c r="G6" s="4">
        <v>1204.0715052589439</v>
      </c>
      <c r="H6" s="4">
        <v>1016.8419436849841</v>
      </c>
    </row>
    <row r="7" spans="2:8">
      <c r="B7" s="95" t="s">
        <v>109</v>
      </c>
      <c r="C7" s="43">
        <v>6411</v>
      </c>
      <c r="D7" s="4">
        <v>6629</v>
      </c>
      <c r="E7" s="4">
        <v>8407</v>
      </c>
      <c r="F7" s="4">
        <v>9786</v>
      </c>
      <c r="G7" s="4">
        <v>11087</v>
      </c>
      <c r="H7" s="4">
        <v>8464</v>
      </c>
    </row>
    <row r="8" spans="2:8">
      <c r="B8" s="95" t="s">
        <v>110</v>
      </c>
      <c r="C8" s="43">
        <v>5174</v>
      </c>
      <c r="D8" s="4">
        <v>5489</v>
      </c>
      <c r="E8" s="4">
        <v>7564</v>
      </c>
      <c r="F8" s="4">
        <v>8609</v>
      </c>
      <c r="G8" s="4">
        <v>9687</v>
      </c>
      <c r="H8" s="4">
        <v>7303</v>
      </c>
    </row>
    <row r="9" spans="2:8">
      <c r="B9" s="49" t="s">
        <v>112</v>
      </c>
      <c r="C9" s="4">
        <v>6390.0134053941983</v>
      </c>
      <c r="D9" s="4">
        <v>7656.396844774491</v>
      </c>
      <c r="E9" s="4">
        <v>8597.0567461620612</v>
      </c>
      <c r="F9" s="4">
        <v>9025.4234361090294</v>
      </c>
      <c r="G9" s="4">
        <v>10102.14632075326</v>
      </c>
      <c r="H9" s="4">
        <v>8354.2073506386077</v>
      </c>
    </row>
    <row r="10" spans="2:8">
      <c r="B10" s="48" t="s">
        <v>115</v>
      </c>
      <c r="C10" s="4">
        <v>1225.6462854757931</v>
      </c>
      <c r="D10" s="4">
        <v>1302.3909855908289</v>
      </c>
      <c r="E10" s="4">
        <v>1542.0238686648429</v>
      </c>
      <c r="F10" s="4">
        <v>2073.709164404579</v>
      </c>
      <c r="G10" s="4">
        <v>2021.931922199504</v>
      </c>
      <c r="H10" s="4">
        <v>1633.1404452671095</v>
      </c>
    </row>
    <row r="11" spans="2:8">
      <c r="B11" s="48" t="s">
        <v>9</v>
      </c>
      <c r="C11" s="4">
        <v>1207.420431723521</v>
      </c>
      <c r="D11" s="4">
        <v>684.2394636596556</v>
      </c>
      <c r="E11" s="4">
        <v>879.03866679502767</v>
      </c>
      <c r="F11" s="4">
        <v>2349.0837976645039</v>
      </c>
      <c r="G11" s="4">
        <v>1881.233049233377</v>
      </c>
      <c r="H11" s="4">
        <f t="shared" ref="H11" si="0">AVERAGE(C11:G11)</f>
        <v>1400.2030818152168</v>
      </c>
    </row>
    <row r="12" spans="2:8" ht="15" thickBot="1">
      <c r="B12" s="53"/>
      <c r="C12" s="54"/>
      <c r="D12" s="54"/>
      <c r="E12" s="54"/>
      <c r="F12" s="54"/>
      <c r="G12" s="54"/>
      <c r="H12" s="54"/>
    </row>
    <row r="13" spans="2:8">
      <c r="B13" s="55" t="s">
        <v>134</v>
      </c>
      <c r="C13" s="6"/>
      <c r="D13" s="6"/>
      <c r="E13" s="7"/>
      <c r="H13" s="7"/>
    </row>
    <row r="14" spans="2:8">
      <c r="B14" s="13" t="s">
        <v>136</v>
      </c>
      <c r="C14" s="6"/>
      <c r="D14" s="6" t="s">
        <v>139</v>
      </c>
      <c r="E14" s="7"/>
      <c r="H14" s="7"/>
    </row>
    <row r="15" spans="2:8">
      <c r="B15" s="11" t="s">
        <v>137</v>
      </c>
      <c r="C15" s="6"/>
      <c r="D15" s="6"/>
      <c r="E15" s="7"/>
      <c r="H15" s="7"/>
    </row>
    <row r="16" spans="2:8" ht="23.45" thickBot="1">
      <c r="B16" s="12" t="s">
        <v>140</v>
      </c>
      <c r="C16" s="6"/>
      <c r="D16" s="6"/>
      <c r="E16" s="7"/>
      <c r="H16" s="7"/>
    </row>
    <row r="17" spans="2:8">
      <c r="B17" s="6"/>
      <c r="C17" s="6"/>
      <c r="D17" s="6"/>
      <c r="E17" s="7"/>
      <c r="H17" s="7"/>
    </row>
    <row r="18" spans="2:8">
      <c r="B18" s="5"/>
      <c r="C18" s="5"/>
      <c r="D18" s="6"/>
      <c r="E18" s="6"/>
      <c r="F18" s="6"/>
      <c r="G18" s="6"/>
      <c r="H18" s="7"/>
    </row>
    <row r="19" spans="2:8">
      <c r="B19" s="5"/>
      <c r="C19" s="5"/>
      <c r="D19" s="6"/>
      <c r="E19" s="6"/>
      <c r="F19" s="6"/>
      <c r="G19" s="6"/>
      <c r="H19" s="7"/>
    </row>
    <row r="20" spans="2:8">
      <c r="B20" s="5"/>
      <c r="C20" s="5"/>
      <c r="D20" s="6"/>
      <c r="E20" s="6"/>
      <c r="F20" s="6"/>
      <c r="G20" s="6"/>
      <c r="H20" s="7"/>
    </row>
    <row r="21" spans="2:8">
      <c r="B21" s="3" t="s">
        <v>131</v>
      </c>
      <c r="C21" s="3">
        <v>2020</v>
      </c>
      <c r="D21" s="3">
        <v>2021</v>
      </c>
      <c r="E21" s="3">
        <v>2022</v>
      </c>
      <c r="F21" s="3">
        <v>2023</v>
      </c>
      <c r="G21" s="6"/>
      <c r="H21" s="7"/>
    </row>
    <row r="22" spans="2:8">
      <c r="B22" s="95" t="s">
        <v>99</v>
      </c>
      <c r="C22" s="10">
        <f t="shared" ref="C22:F30" si="1">+D3/C3*100-100</f>
        <v>6.4552919708029179</v>
      </c>
      <c r="D22" s="10">
        <f t="shared" si="1"/>
        <v>38.632954788943636</v>
      </c>
      <c r="E22" s="10">
        <f t="shared" si="1"/>
        <v>24.064914992272037</v>
      </c>
      <c r="F22" s="10">
        <f t="shared" si="1"/>
        <v>-2.3919272455462703</v>
      </c>
      <c r="G22" s="15" cm="1">
        <f t="array" ref="G22">+AVERAGE(ABS(C22:F22))</f>
        <v>17.886272249391215</v>
      </c>
      <c r="H22" s="7"/>
    </row>
    <row r="23" spans="2:8">
      <c r="B23" s="48" t="s">
        <v>101</v>
      </c>
      <c r="C23" s="62">
        <f t="shared" si="1"/>
        <v>14.989718372820747</v>
      </c>
      <c r="D23" s="10">
        <f t="shared" si="1"/>
        <v>5.7082927301251232</v>
      </c>
      <c r="E23" s="10">
        <f t="shared" si="1"/>
        <v>29.504257857831675</v>
      </c>
      <c r="F23" s="10">
        <f t="shared" si="1"/>
        <v>25.561922231197286</v>
      </c>
      <c r="G23" s="15" cm="1">
        <f t="array" ref="G23">+AVERAGE(ABS(C23:F23))</f>
        <v>18.941047797993708</v>
      </c>
      <c r="H23" s="7"/>
    </row>
    <row r="24" spans="2:8">
      <c r="B24" s="48" t="s">
        <v>104</v>
      </c>
      <c r="C24" s="10">
        <f t="shared" si="1"/>
        <v>24.98377432175802</v>
      </c>
      <c r="D24" s="10">
        <f t="shared" si="1"/>
        <v>-22.363635499132684</v>
      </c>
      <c r="E24" s="10">
        <f t="shared" si="1"/>
        <v>42.021696262514496</v>
      </c>
      <c r="F24" s="10">
        <f t="shared" si="1"/>
        <v>8.1257717210650497</v>
      </c>
      <c r="G24" s="15" cm="1">
        <f t="array" ref="G24">+AVERAGE(ABS(C24:F24))</f>
        <v>24.373719451117562</v>
      </c>
      <c r="H24" s="7"/>
    </row>
    <row r="25" spans="2:8">
      <c r="B25" s="48" t="s">
        <v>6</v>
      </c>
      <c r="C25" s="10">
        <f t="shared" si="1"/>
        <v>0.15247242256100435</v>
      </c>
      <c r="D25" s="10">
        <f t="shared" si="1"/>
        <v>24.553729723132506</v>
      </c>
      <c r="E25" s="10">
        <f t="shared" si="1"/>
        <v>46.819981227703551</v>
      </c>
      <c r="F25" s="10">
        <f t="shared" si="1"/>
        <v>-13.919767223272302</v>
      </c>
      <c r="G25" s="15" cm="1">
        <f t="array" ref="G25">+AVERAGE(ABS(C25:F25))</f>
        <v>21.361487649167341</v>
      </c>
      <c r="H25" s="7"/>
    </row>
    <row r="26" spans="2:8">
      <c r="B26" s="95" t="s">
        <v>109</v>
      </c>
      <c r="C26" s="62">
        <f t="shared" si="1"/>
        <v>3.4004055529558599</v>
      </c>
      <c r="D26" s="10">
        <f t="shared" si="1"/>
        <v>26.821541710665258</v>
      </c>
      <c r="E26" s="10">
        <f t="shared" si="1"/>
        <v>16.402997502081604</v>
      </c>
      <c r="F26" s="10">
        <f t="shared" si="1"/>
        <v>13.294502350296341</v>
      </c>
      <c r="G26" s="15" cm="1">
        <f t="array" ref="G26">+AVERAGE(ABS(C26:F26))</f>
        <v>14.979861778999766</v>
      </c>
      <c r="H26" s="7"/>
    </row>
    <row r="27" spans="2:8">
      <c r="B27" s="95" t="s">
        <v>110</v>
      </c>
      <c r="C27" s="10">
        <f t="shared" si="1"/>
        <v>6.088132972555087</v>
      </c>
      <c r="D27" s="10">
        <f t="shared" si="1"/>
        <v>37.802878484241234</v>
      </c>
      <c r="E27" s="10">
        <f t="shared" si="1"/>
        <v>13.815441565309357</v>
      </c>
      <c r="F27" s="10">
        <f t="shared" si="1"/>
        <v>12.521779533046811</v>
      </c>
      <c r="G27" s="15" cm="1">
        <f t="array" ref="G27">+AVERAGE(ABS(C27:F27))</f>
        <v>17.557058138788122</v>
      </c>
    </row>
    <row r="28" spans="2:8" ht="15" customHeight="1">
      <c r="B28" s="49" t="s">
        <v>112</v>
      </c>
      <c r="C28" s="10">
        <f t="shared" si="1"/>
        <v>19.81816561309968</v>
      </c>
      <c r="D28" s="10">
        <f t="shared" si="1"/>
        <v>12.285934499719303</v>
      </c>
      <c r="E28" s="10">
        <f t="shared" si="1"/>
        <v>4.9827133005513957</v>
      </c>
      <c r="F28" s="10">
        <f t="shared" si="1"/>
        <v>11.929887747276922</v>
      </c>
      <c r="G28" s="15" cm="1">
        <f t="array" ref="G28">+AVERAGE(ABS(C28:F28))</f>
        <v>12.254175290161825</v>
      </c>
    </row>
    <row r="29" spans="2:8">
      <c r="B29" s="48" t="s">
        <v>115</v>
      </c>
      <c r="C29" s="10">
        <f t="shared" si="1"/>
        <v>6.2615699998016794</v>
      </c>
      <c r="D29" s="10">
        <f t="shared" si="1"/>
        <v>18.399458052552831</v>
      </c>
      <c r="E29" s="10">
        <f t="shared" si="1"/>
        <v>34.479705959421636</v>
      </c>
      <c r="F29" s="10">
        <f t="shared" si="1"/>
        <v>-2.4968420400428499</v>
      </c>
      <c r="G29" s="15" cm="1">
        <f t="array" ref="G29">+AVERAGE(ABS(C29:F29))</f>
        <v>15.409394012954749</v>
      </c>
    </row>
    <row r="30" spans="2:8">
      <c r="B30" s="48" t="s">
        <v>9</v>
      </c>
      <c r="C30" s="10">
        <f t="shared" si="1"/>
        <v>-43.330471666530897</v>
      </c>
      <c r="D30" s="10">
        <f t="shared" si="1"/>
        <v>28.469448706376596</v>
      </c>
      <c r="E30" s="10">
        <f t="shared" si="1"/>
        <v>167.23327271020469</v>
      </c>
      <c r="F30" s="10">
        <f t="shared" si="1"/>
        <v>-19.916307323573193</v>
      </c>
      <c r="G30" s="15" cm="1">
        <f t="array" ref="G30">+AVERAGE(ABS(C30:F30))</f>
        <v>64.737375101671347</v>
      </c>
    </row>
    <row r="31" spans="2:8">
      <c r="B31" s="57"/>
      <c r="C31" s="58"/>
      <c r="D31" s="58"/>
      <c r="E31" s="58"/>
      <c r="F31" s="58"/>
      <c r="G31" s="56"/>
    </row>
    <row r="32" spans="2:8" ht="14.25" customHeight="1">
      <c r="B32" s="59"/>
      <c r="C32" s="58"/>
      <c r="D32" s="58"/>
      <c r="E32" s="58"/>
      <c r="F32" s="58"/>
      <c r="G32" s="56"/>
    </row>
    <row r="33" spans="2:20">
      <c r="B33" s="57"/>
      <c r="C33" s="58"/>
      <c r="D33" s="58"/>
      <c r="E33" s="58"/>
      <c r="F33" s="58"/>
      <c r="G33" s="56"/>
      <c r="N33" s="148"/>
      <c r="O33" s="148"/>
      <c r="P33" s="148"/>
      <c r="Q33" s="148"/>
      <c r="R33" s="148"/>
      <c r="S33" s="148"/>
      <c r="T33" s="148"/>
    </row>
    <row r="34" spans="2:20">
      <c r="B34" s="60"/>
      <c r="C34" s="58"/>
      <c r="D34" s="58"/>
      <c r="E34" s="58"/>
      <c r="F34" s="58"/>
      <c r="G34" s="56"/>
      <c r="N34" s="148"/>
      <c r="O34" s="148"/>
      <c r="P34" s="148"/>
      <c r="Q34" s="148"/>
      <c r="R34" s="148"/>
      <c r="S34" s="148"/>
      <c r="T34" s="148"/>
    </row>
    <row r="35" spans="2:20">
      <c r="B35" s="61"/>
      <c r="C35" s="58"/>
      <c r="D35" s="58"/>
      <c r="E35" s="58"/>
      <c r="F35" s="58"/>
      <c r="G35" s="56"/>
      <c r="N35" s="148"/>
      <c r="O35" s="148"/>
      <c r="P35" s="148"/>
      <c r="Q35" s="148"/>
      <c r="R35" s="148"/>
      <c r="S35" s="148"/>
      <c r="T35" s="148"/>
    </row>
    <row r="36" spans="2:20">
      <c r="N36" s="148"/>
      <c r="O36" s="148"/>
      <c r="P36" s="148"/>
      <c r="Q36" s="148"/>
      <c r="R36" s="148"/>
      <c r="S36" s="148"/>
      <c r="T36" s="148"/>
    </row>
    <row r="37" spans="2:20">
      <c r="N37" s="148"/>
      <c r="O37" s="148"/>
      <c r="P37" s="148"/>
      <c r="Q37" s="148"/>
      <c r="R37" s="148"/>
      <c r="S37" s="148"/>
      <c r="T37" s="148"/>
    </row>
    <row r="38" spans="2:20">
      <c r="N38" s="148"/>
      <c r="O38" s="148"/>
      <c r="P38" s="148"/>
      <c r="Q38" s="148"/>
      <c r="R38" s="148"/>
      <c r="S38" s="148"/>
      <c r="T38" s="148"/>
    </row>
  </sheetData>
  <mergeCells count="1">
    <mergeCell ref="N33:T3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2025-09-19T16:48:42+00:00</FechayHora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1A561C24-7632-46FF-93ED-19CA0BBC7A1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2025-09-24T19:39:32Z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