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12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arth\Documents\ANT 2025\MUNICIPIOS ASIGNADOS 2025\CERETÉ\"/>
    </mc:Choice>
  </mc:AlternateContent>
  <xr:revisionPtr revIDLastSave="0" documentId="13_ncr:1_{22A7A197-6DA6-4836-8333-1F7CB0891097}" xr6:coauthVersionLast="47" xr6:coauthVersionMax="47" xr10:uidLastSave="{00000000-0000-0000-0000-000000000000}"/>
  <bookViews>
    <workbookView xWindow="-108" yWindow="-108" windowWidth="23256" windowHeight="12456" firstSheet="6" activeTab="6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externalReferences>
    <externalReference r:id="rId9"/>
  </externalReferences>
  <definedNames>
    <definedName name="_xlnm._FilterDatabase" localSheetId="4" hidden="1">'4.3.1. % MERCADO FLETE PRODUCTO'!$B$18:$C$26</definedName>
    <definedName name="_xlnm._FilterDatabase" localSheetId="5" hidden="1">'4.3.2. PRECIOS PAGAD PRODUCTOR'!$B$2:$G$5</definedName>
    <definedName name="_xlnm._FilterDatabase" localSheetId="6" hidden="1">'4.3.3. PRECIOS PROMEDIO SIPSA'!$J$2:$K$8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0" l="1"/>
  <c r="H8" i="9" l="1"/>
  <c r="H7" i="9"/>
  <c r="H6" i="9"/>
  <c r="G4" i="9"/>
  <c r="H3" i="9"/>
  <c r="H10" i="8"/>
  <c r="H9" i="8"/>
  <c r="G8" i="8" l="1"/>
  <c r="G7" i="8"/>
  <c r="G6" i="8"/>
  <c r="F4" i="8"/>
  <c r="G3" i="8"/>
  <c r="F18" i="9" l="1"/>
  <c r="F19" i="9"/>
  <c r="F20" i="9"/>
  <c r="F21" i="9"/>
  <c r="F22" i="9"/>
  <c r="F23" i="9"/>
  <c r="F24" i="9"/>
  <c r="E18" i="9"/>
  <c r="E19" i="9"/>
  <c r="E20" i="9"/>
  <c r="E21" i="9"/>
  <c r="E22" i="9"/>
  <c r="E23" i="9"/>
  <c r="E24" i="9"/>
  <c r="D18" i="9"/>
  <c r="D19" i="9"/>
  <c r="D20" i="9"/>
  <c r="D21" i="9"/>
  <c r="D22" i="9"/>
  <c r="D23" i="9"/>
  <c r="G23" i="9" s="1" a="1"/>
  <c r="D24" i="9"/>
  <c r="D17" i="9"/>
  <c r="E17" i="9"/>
  <c r="F17" i="9"/>
  <c r="C18" i="9"/>
  <c r="C19" i="9"/>
  <c r="C20" i="9"/>
  <c r="G20" i="9" s="1" a="1"/>
  <c r="C21" i="9"/>
  <c r="C22" i="9"/>
  <c r="C23" i="9"/>
  <c r="C24" i="9"/>
  <c r="G24" i="9" s="1" a="1"/>
  <c r="C17" i="9"/>
  <c r="H7" i="8"/>
  <c r="H6" i="8"/>
  <c r="H3" i="8"/>
  <c r="H4" i="8"/>
  <c r="H5" i="8"/>
  <c r="H8" i="8"/>
  <c r="M12" i="7"/>
  <c r="I6" i="6"/>
  <c r="I7" i="6"/>
  <c r="I8" i="6"/>
  <c r="I9" i="6"/>
  <c r="I10" i="6"/>
  <c r="I11" i="6"/>
  <c r="I12" i="6"/>
  <c r="I5" i="6"/>
  <c r="M6" i="7"/>
  <c r="M7" i="7"/>
  <c r="M8" i="7"/>
  <c r="M9" i="7"/>
  <c r="M10" i="7"/>
  <c r="M11" i="7"/>
  <c r="M5" i="7"/>
  <c r="G22" i="9" l="1" a="1"/>
  <c r="G22" i="9" s="1"/>
  <c r="G18" i="9" a="1"/>
  <c r="G18" i="9" s="1"/>
  <c r="G19" i="9" a="1"/>
  <c r="G19" i="9" s="1"/>
  <c r="G21" i="9" a="1"/>
  <c r="G21" i="9" s="1"/>
  <c r="G23" i="9"/>
  <c r="G20" i="9"/>
  <c r="G24" i="9"/>
  <c r="G17" i="9" a="1"/>
  <c r="G17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<sst xmlns="http://schemas.openxmlformats.org/spreadsheetml/2006/main" count="339" uniqueCount="126">
  <si>
    <t>Tabla 1. Organizaciones de la Agricultura Familiar (OAF) participantes de los encuentros territoriales en el municipio de Cerete</t>
  </si>
  <si>
    <t>Nombre y sigla asociación</t>
  </si>
  <si>
    <t>Principales productos comercializados</t>
  </si>
  <si>
    <t>No. de familias asociadas</t>
  </si>
  <si>
    <t>Servicios que presta la OAF</t>
  </si>
  <si>
    <t>Asociación de Usuarios Campesinos de Rabo Largo - ASUCAR</t>
  </si>
  <si>
    <t>Maíz</t>
  </si>
  <si>
    <t>Producción y Comercialización colectiva</t>
  </si>
  <si>
    <t>Frijol</t>
  </si>
  <si>
    <t>Yuca</t>
  </si>
  <si>
    <t>Asociación de Productores Campesinos Coroza Argentina - ASPROACOROZA</t>
  </si>
  <si>
    <t>Ñame</t>
  </si>
  <si>
    <t>Asociación de Productores Artesanales y Cultivadores Indígenas de Severa - APACIS</t>
  </si>
  <si>
    <t>Berenjena</t>
  </si>
  <si>
    <t>Guayaba</t>
  </si>
  <si>
    <t>Asociación de Productores Agrícolas y Pecuarios de Cereté - ASOPACUA</t>
  </si>
  <si>
    <t>Pollo</t>
  </si>
  <si>
    <t>Cerdo</t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</si>
  <si>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</si>
  <si>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</si>
  <si>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</si>
  <si>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</si>
  <si>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</si>
  <si>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</si>
  <si>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</si>
  <si>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Kilogramo</t>
  </si>
  <si>
    <t>Intermediarios 100%</t>
  </si>
  <si>
    <t>No</t>
  </si>
  <si>
    <t>Contado</t>
  </si>
  <si>
    <t>Finca 100%</t>
  </si>
  <si>
    <t xml:space="preserve">Bolsa x 35 kilogramos </t>
  </si>
  <si>
    <t>Quintal X 50 kg</t>
  </si>
  <si>
    <t>Bulto X 45 kg</t>
  </si>
  <si>
    <t>Canasta X 22 kg</t>
  </si>
  <si>
    <t xml:space="preserve">Intermediarios 50%
Mayorista 50%
</t>
  </si>
  <si>
    <t>Finca 50%
Cereta 50%</t>
  </si>
  <si>
    <t>Consumidor Final  100%</t>
  </si>
  <si>
    <t xml:space="preserve">Credito </t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</si>
  <si>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Cereté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</si>
  <si>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</si>
  <si>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</si>
  <si>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</si>
  <si>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</si>
  <si>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</si>
  <si>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Frutas y Legumbres Cerete Consumax SAS</t>
  </si>
  <si>
    <t>Minoristas</t>
  </si>
  <si>
    <t>Cabecera municipal</t>
  </si>
  <si>
    <t>Productores Vereda  Retiro Los Indio 100%</t>
  </si>
  <si>
    <t>Cerete 100%</t>
  </si>
  <si>
    <t>Productores Vereda la Coroza 50%</t>
  </si>
  <si>
    <t>Asociación de Productores Agrícolas y Pecuarios de Cerete</t>
  </si>
  <si>
    <t xml:space="preserve">Intermediario 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</si>
  <si>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Cereté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</si>
  <si>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</si>
  <si>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</si>
  <si>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</si>
  <si>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</si>
  <si>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</si>
  <si>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</si>
  <si>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Quintal 50 kg</t>
  </si>
  <si>
    <t xml:space="preserve">Mensual </t>
  </si>
  <si>
    <t>Crédito</t>
  </si>
  <si>
    <t>Centro de acopio 100%</t>
  </si>
  <si>
    <t>Bulto de 45 kg</t>
  </si>
  <si>
    <t xml:space="preserve">Semanal </t>
  </si>
  <si>
    <t>Tonelada</t>
  </si>
  <si>
    <t>Canasta de 22 Kg</t>
  </si>
  <si>
    <t xml:space="preserve">Quincenal 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</si>
  <si>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</si>
  <si>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</si>
  <si>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</si>
  <si>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</si>
  <si>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</si>
  <si>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</si>
  <si>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</si>
  <si>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</si>
  <si>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</si>
  <si>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</si>
  <si>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</si>
  <si>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</si>
  <si>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</si>
  <si>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03Wa-73</t>
  </si>
  <si>
    <t>Maiz amarillo tradicional</t>
  </si>
  <si>
    <t xml:space="preserve">Kilogramo </t>
  </si>
  <si>
    <t>Intermediarios</t>
  </si>
  <si>
    <t>Guayaba Agria</t>
  </si>
  <si>
    <t>Intermediarios
Mayorista</t>
  </si>
  <si>
    <t>50%
50%</t>
  </si>
  <si>
    <t>Finca 50%
Cerete 50%</t>
  </si>
  <si>
    <t>Frijol Caupi</t>
  </si>
  <si>
    <t>06Vds1-55</t>
  </si>
  <si>
    <t>Ñame Diamante</t>
  </si>
  <si>
    <t>Porcicultura Ceba</t>
  </si>
  <si>
    <t>Kg en pie</t>
  </si>
  <si>
    <t>Consumidor final</t>
  </si>
  <si>
    <t>03Va-73</t>
  </si>
  <si>
    <t>Avicultura Engorde</t>
  </si>
  <si>
    <t>linea</t>
  </si>
  <si>
    <t>ufh</t>
  </si>
  <si>
    <t>avicultura_engorde</t>
  </si>
  <si>
    <t>berenjena</t>
  </si>
  <si>
    <t>frijol_caupi</t>
  </si>
  <si>
    <t>guayaba_agria</t>
  </si>
  <si>
    <t>maiz_amarillo_tradicional</t>
  </si>
  <si>
    <t>name_diamante</t>
  </si>
  <si>
    <t>porcicultura_ceba</t>
  </si>
  <si>
    <t>yuca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</si>
  <si>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</si>
  <si>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</si>
  <si>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</si>
  <si>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</si>
  <si>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 xml:space="preserve">Línea productiva </t>
  </si>
  <si>
    <t>Promedio</t>
  </si>
  <si>
    <t>Verificar</t>
  </si>
  <si>
    <t>maiz_amarill tradicional</t>
  </si>
  <si>
    <t>guayaba agria</t>
  </si>
  <si>
    <t>name diamante</t>
  </si>
  <si>
    <t>ç</t>
  </si>
  <si>
    <t>porcicultura ceba</t>
  </si>
  <si>
    <t>avicultura engorde</t>
  </si>
  <si>
    <t>Precio a escala municipal</t>
  </si>
  <si>
    <t>Precio a escala departamental</t>
  </si>
  <si>
    <t>Precios a escala nacional</t>
  </si>
  <si>
    <t>Precios gremios ( Porkcolombia*, Ffenavi**)</t>
  </si>
  <si>
    <t>maiz_amarillo tradicional</t>
  </si>
  <si>
    <t>frijol caupi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</si>
</sst>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</numFmts>
  <fonts count="1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9"/>
      <color rgb="FF000000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5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5" fillId="0" borderId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1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12" fillId="0" borderId="1" xfId="0" applyFont="1" applyBorder="1"/>
    <xf numFmtId="0" fontId="6" fillId="1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8" fillId="0" borderId="1" xfId="0" applyFont="1" applyBorder="1" applyAlignment="1" applyProtection="1">
      <alignment horizontal="center" vertical="center"/>
      <protection locked="0"/>
    </xf>
    <xf numFmtId="0" fontId="7" fillId="3" borderId="1" xfId="0" applyFont="1" applyFill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/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6" fillId="10" borderId="2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9" fontId="7" fillId="4" borderId="1" xfId="9" applyFont="1" applyFill="1" applyBorder="1" applyAlignment="1">
      <alignment horizontal="center" vertical="center" wrapText="1"/>
    </xf>
    <xf numFmtId="165" fontId="7" fillId="4" borderId="1" xfId="1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10" fontId="8" fillId="9" borderId="1" xfId="9" applyNumberFormat="1" applyFont="1" applyFill="1" applyBorder="1" applyAlignment="1">
      <alignment horizontal="center" vertical="center"/>
    </xf>
    <xf numFmtId="10" fontId="8" fillId="11" borderId="1" xfId="9" applyNumberFormat="1" applyFont="1" applyFill="1" applyBorder="1" applyAlignment="1">
      <alignment horizontal="center" vertical="center"/>
    </xf>
    <xf numFmtId="43" fontId="7" fillId="5" borderId="7" xfId="8" applyFont="1" applyFill="1" applyBorder="1" applyAlignment="1">
      <alignment horizontal="center" vertical="center"/>
    </xf>
    <xf numFmtId="43" fontId="7" fillId="4" borderId="1" xfId="8" applyFont="1" applyFill="1" applyBorder="1" applyAlignment="1">
      <alignment horizontal="center" vertical="center"/>
    </xf>
    <xf numFmtId="43" fontId="7" fillId="9" borderId="1" xfId="8" applyFont="1" applyFill="1" applyBorder="1" applyAlignment="1">
      <alignment horizontal="center" vertical="center"/>
    </xf>
    <xf numFmtId="43" fontId="7" fillId="5" borderId="1" xfId="8" applyFont="1" applyFill="1" applyBorder="1" applyAlignment="1">
      <alignment horizontal="center" vertical="center"/>
    </xf>
    <xf numFmtId="165" fontId="8" fillId="0" borderId="1" xfId="1" applyNumberFormat="1" applyFont="1" applyBorder="1" applyAlignment="1" applyProtection="1">
      <alignment horizontal="center" vertical="center"/>
      <protection locked="0"/>
    </xf>
    <xf numFmtId="0" fontId="9" fillId="6" borderId="1" xfId="0" applyFont="1" applyFill="1" applyBorder="1" applyAlignment="1">
      <alignment horizontal="center"/>
    </xf>
    <xf numFmtId="0" fontId="9" fillId="6" borderId="1" xfId="0" applyFont="1" applyFill="1" applyBorder="1" applyAlignment="1">
      <alignment horizontal="center" vertical="center" wrapText="1"/>
    </xf>
    <xf numFmtId="0" fontId="8" fillId="9" borderId="3" xfId="0" applyFont="1" applyFill="1" applyBorder="1" applyAlignment="1">
      <alignment horizontal="center"/>
    </xf>
    <xf numFmtId="165" fontId="8" fillId="0" borderId="1" xfId="1" applyNumberFormat="1" applyFont="1" applyBorder="1" applyAlignment="1">
      <alignment horizontal="center" vertical="center"/>
    </xf>
    <xf numFmtId="165" fontId="8" fillId="0" borderId="1" xfId="1" applyNumberFormat="1" applyFont="1" applyBorder="1"/>
    <xf numFmtId="165" fontId="8" fillId="0" borderId="0" xfId="0" applyNumberFormat="1" applyFont="1"/>
    <xf numFmtId="0" fontId="8" fillId="8" borderId="5" xfId="0" applyFont="1" applyFill="1" applyBorder="1" applyAlignment="1">
      <alignment horizontal="center" vertical="top" wrapText="1"/>
    </xf>
    <xf numFmtId="165" fontId="14" fillId="0" borderId="0" xfId="1" applyNumberFormat="1" applyFont="1" applyBorder="1"/>
    <xf numFmtId="165" fontId="8" fillId="0" borderId="0" xfId="1" applyNumberFormat="1" applyFont="1" applyBorder="1"/>
    <xf numFmtId="0" fontId="15" fillId="7" borderId="2" xfId="0" applyFont="1" applyFill="1" applyBorder="1" applyAlignment="1">
      <alignment horizontal="center"/>
    </xf>
    <xf numFmtId="0" fontId="8" fillId="5" borderId="4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 vertical="center" wrapText="1"/>
    </xf>
    <xf numFmtId="167" fontId="7" fillId="0" borderId="0" xfId="7" applyNumberFormat="1" applyFont="1" applyBorder="1" applyAlignment="1">
      <alignment vertical="center"/>
    </xf>
    <xf numFmtId="167" fontId="7" fillId="0" borderId="0" xfId="7" applyNumberFormat="1" applyFont="1" applyBorder="1" applyAlignment="1">
      <alignment horizontal="right" vertical="center"/>
    </xf>
    <xf numFmtId="168" fontId="8" fillId="4" borderId="1" xfId="0" applyNumberFormat="1" applyFont="1" applyFill="1" applyBorder="1" applyAlignment="1">
      <alignment horizontal="center" vertical="center"/>
    </xf>
    <xf numFmtId="43" fontId="8" fillId="4" borderId="2" xfId="8" applyFont="1" applyFill="1" applyBorder="1" applyAlignment="1">
      <alignment horizontal="center" vertical="center"/>
    </xf>
    <xf numFmtId="43" fontId="8" fillId="5" borderId="2" xfId="8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3" fontId="8" fillId="9" borderId="2" xfId="8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10" borderId="1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/>
    </xf>
  </cellXfs>
  <cellStyles count="10">
    <cellStyle name="Millares" xfId="8" builtinId="3"/>
    <cellStyle name="Moneda" xfId="1" builtinId="4"/>
    <cellStyle name="Moneda 2" xfId="6" xr:uid="{00000000-0005-0000-0000-000002000000}"/>
    <cellStyle name="Moneda 2 2" xfId="7" xr:uid="{00000000-0005-0000-0000-000003000000}"/>
    <cellStyle name="Normal" xfId="0" builtinId="0"/>
    <cellStyle name="Normal 2" xfId="2" xr:uid="{00000000-0005-0000-0000-000005000000}"/>
    <cellStyle name="Normal 2 2" xfId="3" xr:uid="{00000000-0005-0000-0000-000006000000}"/>
    <cellStyle name="Porcentaje" xfId="9" builtinId="5"/>
    <cellStyle name="Porcentaje 2 2" xfId="5" xr:uid="{00000000-0005-0000-0000-000008000000}"/>
    <cellStyle name="Porcentaje 2 2 2" xfId="4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56736657917761"/>
          <c:y val="1.5594888373195259E-2"/>
          <c:w val="0.771988188976378"/>
          <c:h val="0.621769127240696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SIPSA'!$B$23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SIPSA'!$A$24:$A$30</c:f>
              <c:strCache>
                <c:ptCount val="7"/>
                <c:pt idx="0">
                  <c:v>yuca</c:v>
                </c:pt>
                <c:pt idx="1">
                  <c:v>berenjena</c:v>
                </c:pt>
                <c:pt idx="2">
                  <c:v>maiz_amarillo tradicional</c:v>
                </c:pt>
                <c:pt idx="3">
                  <c:v>guayaba agria</c:v>
                </c:pt>
                <c:pt idx="4">
                  <c:v>name diamante</c:v>
                </c:pt>
                <c:pt idx="5">
                  <c:v>frijol caupi</c:v>
                </c:pt>
                <c:pt idx="6">
                  <c:v>avicultura engorde</c:v>
                </c:pt>
              </c:strCache>
            </c:strRef>
          </c:cat>
          <c:val>
            <c:numRef>
              <c:f>'4.3.3. PRECIOS PROMEDIO SIPSA'!$B$24:$B$30</c:f>
              <c:numCache>
                <c:formatCode>_-"$"\ * #,##0_-;\-"$"\ * #,##0_-;_-"$"\ * "-"??_-;_-@_-</c:formatCode>
                <c:ptCount val="7"/>
                <c:pt idx="0">
                  <c:v>1251.6212969818619</c:v>
                </c:pt>
                <c:pt idx="1">
                  <c:v>1618</c:v>
                </c:pt>
                <c:pt idx="2">
                  <c:v>1638.4260129367383</c:v>
                </c:pt>
                <c:pt idx="3">
                  <c:v>2029</c:v>
                </c:pt>
                <c:pt idx="4">
                  <c:v>2049.0931845957443</c:v>
                </c:pt>
                <c:pt idx="5">
                  <c:v>5760.2</c:v>
                </c:pt>
                <c:pt idx="6">
                  <c:v>6277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14-4BDB-85E0-1729BF00400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581253184"/>
        <c:axId val="-581252640"/>
      </c:barChart>
      <c:catAx>
        <c:axId val="-581253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581252640"/>
        <c:crosses val="autoZero"/>
        <c:auto val="1"/>
        <c:lblAlgn val="ctr"/>
        <c:lblOffset val="100"/>
        <c:noMultiLvlLbl val="0"/>
      </c:catAx>
      <c:valAx>
        <c:axId val="-581252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581253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Cerete.</a:t>
            </a:r>
            <a:endParaRPr lang="es-CO" sz="9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922003499562553"/>
          <c:y val="0.19300925925925921"/>
          <c:w val="0.87689107611548556"/>
          <c:h val="0.43246151215626649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MAYOR'!$B$17</c:f>
              <c:strCache>
                <c:ptCount val="1"/>
                <c:pt idx="0">
                  <c:v>maiz_amarillo_tradicional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MAYOR'!$C$17:$F$17</c:f>
              <c:numCache>
                <c:formatCode>_-* #,##0_-;\-* #,##0_-;_-* "-"??_-;_-@_-</c:formatCode>
                <c:ptCount val="4"/>
                <c:pt idx="0">
                  <c:v>7.5407900400547874</c:v>
                </c:pt>
                <c:pt idx="1">
                  <c:v>18.286475085830162</c:v>
                </c:pt>
                <c:pt idx="2">
                  <c:v>34.53799786909525</c:v>
                </c:pt>
                <c:pt idx="3">
                  <c:v>-1.192173785416955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FF-49CC-AD89-A54DAD154C92}"/>
            </c:ext>
          </c:extLst>
        </c:ser>
        <c:ser>
          <c:idx val="1"/>
          <c:order val="1"/>
          <c:tx>
            <c:strRef>
              <c:f>'4.3.4. VARIACION $ PLAZAS MAYOR'!$B$18</c:f>
              <c:strCache>
                <c:ptCount val="1"/>
                <c:pt idx="0">
                  <c:v>berenjena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MAYOR'!$C$18:$F$18</c:f>
              <c:numCache>
                <c:formatCode>_-* #,##0_-;\-* #,##0_-;_-* "-"??_-;_-@_-</c:formatCode>
                <c:ptCount val="4"/>
                <c:pt idx="0">
                  <c:v>16.076931071016048</c:v>
                </c:pt>
                <c:pt idx="1">
                  <c:v>-2.062258812134985</c:v>
                </c:pt>
                <c:pt idx="2">
                  <c:v>-9.6975652162751231</c:v>
                </c:pt>
                <c:pt idx="3">
                  <c:v>5.3050016209685822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FF-49CC-AD89-A54DAD154C92}"/>
            </c:ext>
          </c:extLst>
        </c:ser>
        <c:ser>
          <c:idx val="2"/>
          <c:order val="2"/>
          <c:tx>
            <c:strRef>
              <c:f>'4.3.4. VARIACION $ PLAZAS MAYOR'!$B$19</c:f>
              <c:strCache>
                <c:ptCount val="1"/>
                <c:pt idx="0">
                  <c:v>guayaba_agria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MAYOR'!$C$19:$F$19</c:f>
              <c:numCache>
                <c:formatCode>_-* #,##0_-;\-* #,##0_-;_-* "-"??_-;_-@_-</c:formatCode>
                <c:ptCount val="4"/>
                <c:pt idx="0">
                  <c:v>2.9500000000000028</c:v>
                </c:pt>
                <c:pt idx="1">
                  <c:v>-23.749392909179207</c:v>
                </c:pt>
                <c:pt idx="2">
                  <c:v>45.628796728056415</c:v>
                </c:pt>
                <c:pt idx="3">
                  <c:v>36.582934237236145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FF-49CC-AD89-A54DAD154C92}"/>
            </c:ext>
          </c:extLst>
        </c:ser>
        <c:ser>
          <c:idx val="3"/>
          <c:order val="3"/>
          <c:tx>
            <c:strRef>
              <c:f>'4.3.4. VARIACION $ PLAZAS MAYOR'!$B$20</c:f>
              <c:strCache>
                <c:ptCount val="1"/>
                <c:pt idx="0">
                  <c:v>frijol_caupi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25.444398511781728</c:v>
                </c:pt>
                <c:pt idx="1">
                  <c:v>-21.156697973306976</c:v>
                </c:pt>
                <c:pt idx="2">
                  <c:v>38.286311389759675</c:v>
                </c:pt>
                <c:pt idx="3">
                  <c:v>-1.889073598307391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FF-49CC-AD89-A54DAD154C92}"/>
            </c:ext>
          </c:extLst>
        </c:ser>
        <c:ser>
          <c:idx val="4"/>
          <c:order val="4"/>
          <c:tx>
            <c:strRef>
              <c:f>'4.3.4. VARIACION $ PLAZAS MAYOR'!$B$21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-41.085387648595258</c:v>
                </c:pt>
                <c:pt idx="1">
                  <c:v>20.105943433483347</c:v>
                </c:pt>
                <c:pt idx="2">
                  <c:v>160.99067928901724</c:v>
                </c:pt>
                <c:pt idx="3">
                  <c:v>-18.336868243558413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0FF-49CC-AD89-A54DAD154C92}"/>
            </c:ext>
          </c:extLst>
        </c:ser>
        <c:ser>
          <c:idx val="5"/>
          <c:order val="5"/>
          <c:tx>
            <c:strRef>
              <c:f>'4.3.4. VARIACION $ PLAZAS MAYOR'!$B$22</c:f>
              <c:strCache>
                <c:ptCount val="1"/>
                <c:pt idx="0">
                  <c:v>name_diamante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0.32478427573035162</c:v>
                </c:pt>
                <c:pt idx="1">
                  <c:v>-61.484256840368488</c:v>
                </c:pt>
                <c:pt idx="2">
                  <c:v>132.33746422939214</c:v>
                </c:pt>
                <c:pt idx="3">
                  <c:v>58.557696637835079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0FF-49CC-AD89-A54DAD154C92}"/>
            </c:ext>
          </c:extLst>
        </c:ser>
        <c:ser>
          <c:idx val="6"/>
          <c:order val="6"/>
          <c:tx>
            <c:strRef>
              <c:f>'4.3.4. VARIACION $ PLAZAS MAYOR'!$B$23</c:f>
              <c:strCache>
                <c:ptCount val="1"/>
                <c:pt idx="0">
                  <c:v>porcicultura ceba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0FF-49CC-AD89-A54DAD154C92}"/>
            </c:ext>
          </c:extLst>
        </c:ser>
        <c:ser>
          <c:idx val="7"/>
          <c:order val="7"/>
          <c:tx>
            <c:strRef>
              <c:f>'4.3.4. VARIACION $ PLAZAS MAYOR'!$B$24</c:f>
              <c:strCache>
                <c:ptCount val="1"/>
                <c:pt idx="0">
                  <c:v>avicultura engorde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3.3926064576509134</c:v>
                </c:pt>
                <c:pt idx="1">
                  <c:v>26.829850896381771</c:v>
                </c:pt>
                <c:pt idx="2">
                  <c:v>16.404151343635704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0FF-49CC-AD89-A54DAD154C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318796032"/>
        <c:axId val="-318781888"/>
      </c:lineChart>
      <c:catAx>
        <c:axId val="-318796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318781888"/>
        <c:crosses val="autoZero"/>
        <c:auto val="1"/>
        <c:lblAlgn val="ctr"/>
        <c:lblOffset val="100"/>
        <c:noMultiLvlLbl val="0"/>
      </c:catAx>
      <c:valAx>
        <c:axId val="-318781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318796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65914494759361986"/>
          <c:w val="1"/>
          <c:h val="0.3130772580796024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910589</xdr:colOff>
      <xdr:row>13</xdr:row>
      <xdr:rowOff>160020</xdr:rowOff>
    </xdr:from>
    <xdr:to>
      <xdr:col>8</xdr:col>
      <xdr:colOff>561975</xdr:colOff>
      <xdr:row>37</xdr:row>
      <xdr:rowOff>129540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BBD24A1-38E3-4A5C-855A-2ECDCED181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25401</xdr:colOff>
      <xdr:row>0</xdr:row>
      <xdr:rowOff>0</xdr:rowOff>
    </xdr:from>
    <xdr:to>
      <xdr:col>14</xdr:col>
      <xdr:colOff>237067</xdr:colOff>
      <xdr:row>17</xdr:row>
      <xdr:rowOff>139701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1AAB8CD-FAE4-42C9-87C6-D7B3A13154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iana\Downloads\20_12_2024%20ADMTI-F-044%20-%20POC_Oferta%20-%20Demanda%20-%20Producto_CERE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3"/>
  <sheetViews>
    <sheetView zoomScale="80" zoomScaleNormal="80" workbookViewId="0">
      <selection activeCell="B4" sqref="B4:E12"/>
    </sheetView>
  </sheetViews>
  <sheetFormatPr defaultColWidth="11.42578125" defaultRowHeight="13.9"/>
  <cols>
    <col min="2" max="2" width="27.42578125" style="7" customWidth="1"/>
    <col min="3" max="3" width="16.42578125" customWidth="1"/>
    <col min="4" max="4" width="11" customWidth="1"/>
    <col min="5" max="5" width="31.5703125" customWidth="1"/>
  </cols>
  <sheetData>
    <row r="3" spans="2:5" ht="21.75" customHeight="1">
      <c r="B3" s="54" t="s">
        <v>0</v>
      </c>
      <c r="C3" s="54"/>
      <c r="D3" s="54"/>
      <c r="E3" s="54"/>
    </row>
    <row r="4" spans="2:5" ht="39.6">
      <c r="B4" s="6" t="s">
        <v>1</v>
      </c>
      <c r="C4" s="6" t="s">
        <v>2</v>
      </c>
      <c r="D4" s="6" t="s">
        <v>3</v>
      </c>
      <c r="E4" s="6" t="s">
        <v>4</v>
      </c>
    </row>
    <row r="5" spans="2:5" ht="25.5" customHeight="1">
      <c r="B5" s="50" t="s">
        <v>5</v>
      </c>
      <c r="C5" s="10" t="s">
        <v>6</v>
      </c>
      <c r="D5" s="48">
        <v>50</v>
      </c>
      <c r="E5" s="3" t="s">
        <v>7</v>
      </c>
    </row>
    <row r="6" spans="2:5" ht="25.5" customHeight="1">
      <c r="B6" s="53"/>
      <c r="C6" s="10" t="s">
        <v>8</v>
      </c>
      <c r="D6" s="52"/>
      <c r="E6" s="3" t="s">
        <v>7</v>
      </c>
    </row>
    <row r="7" spans="2:5" ht="25.5" customHeight="1">
      <c r="B7" s="51"/>
      <c r="C7" s="10" t="s">
        <v>9</v>
      </c>
      <c r="D7" s="49"/>
      <c r="E7" s="9" t="s">
        <v>7</v>
      </c>
    </row>
    <row r="8" spans="2:5" ht="39.6">
      <c r="B8" s="11" t="s">
        <v>10</v>
      </c>
      <c r="C8" s="10" t="s">
        <v>11</v>
      </c>
      <c r="D8" s="10">
        <v>35</v>
      </c>
      <c r="E8" s="9" t="s">
        <v>7</v>
      </c>
    </row>
    <row r="9" spans="2:5" ht="51" customHeight="1">
      <c r="B9" s="50" t="s">
        <v>12</v>
      </c>
      <c r="C9" s="10" t="s">
        <v>13</v>
      </c>
      <c r="D9" s="48">
        <v>121</v>
      </c>
      <c r="E9" s="9" t="s">
        <v>7</v>
      </c>
    </row>
    <row r="10" spans="2:5" ht="51" customHeight="1">
      <c r="B10" s="51"/>
      <c r="C10" s="10" t="s">
        <v>14</v>
      </c>
      <c r="D10" s="49"/>
      <c r="E10" s="9" t="s">
        <v>7</v>
      </c>
    </row>
    <row r="11" spans="2:5" ht="38.25" customHeight="1">
      <c r="B11" s="50" t="s">
        <v>15</v>
      </c>
      <c r="C11" s="10" t="s">
        <v>16</v>
      </c>
      <c r="D11" s="48">
        <v>50</v>
      </c>
      <c r="E11" s="9" t="s">
        <v>7</v>
      </c>
    </row>
    <row r="12" spans="2:5" ht="38.25" customHeight="1">
      <c r="B12" s="51"/>
      <c r="C12" s="10" t="s">
        <v>17</v>
      </c>
      <c r="D12" s="49"/>
      <c r="E12" s="9" t="s">
        <v>7</v>
      </c>
    </row>
    <row r="13" spans="2:5">
      <c r="D13">
        <f>SUM(D5:D12)</f>
        <v>256</v>
      </c>
    </row>
  </sheetData>
  <mergeCells count="7">
    <mergeCell ref="B3:E3"/>
    <mergeCell ref="D11:D12"/>
    <mergeCell ref="D9:D10"/>
    <mergeCell ref="B11:B12"/>
    <mergeCell ref="B9:B10"/>
    <mergeCell ref="D5:D7"/>
    <mergeCell ref="B5:B7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3"/>
  <sheetViews>
    <sheetView topLeftCell="C1" zoomScale="70" zoomScaleNormal="70" workbookViewId="0">
      <selection activeCell="A4" sqref="A4:G13"/>
    </sheetView>
  </sheetViews>
  <sheetFormatPr defaultColWidth="11.42578125" defaultRowHeight="13.9"/>
  <cols>
    <col min="1" max="2" width="26.42578125" customWidth="1"/>
    <col min="3" max="3" width="19.42578125" customWidth="1"/>
    <col min="4" max="4" width="18.42578125" customWidth="1"/>
    <col min="6" max="6" width="9" customWidth="1"/>
    <col min="7" max="7" width="18.140625" customWidth="1"/>
  </cols>
  <sheetData>
    <row r="3" spans="1:7">
      <c r="C3" s="55"/>
      <c r="D3" s="55"/>
      <c r="E3" s="55"/>
      <c r="F3" s="55"/>
      <c r="G3" s="55"/>
    </row>
    <row r="4" spans="1:7" ht="38.450000000000003" customHeight="1">
      <c r="A4" s="56" t="s">
        <v>1</v>
      </c>
      <c r="B4" s="56" t="s">
        <v>18</v>
      </c>
      <c r="C4" s="56" t="s">
        <v>19</v>
      </c>
      <c r="D4" s="6" t="s">
        <v>20</v>
      </c>
      <c r="E4" s="56" t="s">
        <v>21</v>
      </c>
      <c r="F4" s="56" t="s">
        <v>22</v>
      </c>
      <c r="G4" s="6" t="s">
        <v>23</v>
      </c>
    </row>
    <row r="5" spans="1:7">
      <c r="A5" s="56"/>
      <c r="B5" s="56"/>
      <c r="C5" s="56"/>
      <c r="D5" s="6" t="s">
        <v>24</v>
      </c>
      <c r="E5" s="56"/>
      <c r="F5" s="56"/>
      <c r="G5" s="6" t="s">
        <v>24</v>
      </c>
    </row>
    <row r="6" spans="1:7" ht="22.9" customHeight="1">
      <c r="A6" s="50" t="s">
        <v>5</v>
      </c>
      <c r="B6" s="10" t="s">
        <v>6</v>
      </c>
      <c r="C6" s="1" t="s">
        <v>25</v>
      </c>
      <c r="D6" s="1" t="s">
        <v>26</v>
      </c>
      <c r="E6" s="1" t="s">
        <v>27</v>
      </c>
      <c r="F6" s="1" t="s">
        <v>28</v>
      </c>
      <c r="G6" s="2" t="s">
        <v>29</v>
      </c>
    </row>
    <row r="7" spans="1:7">
      <c r="A7" s="53"/>
      <c r="B7" s="10" t="s">
        <v>8</v>
      </c>
      <c r="C7" s="1" t="s">
        <v>25</v>
      </c>
      <c r="D7" s="1" t="s">
        <v>26</v>
      </c>
      <c r="E7" s="1" t="s">
        <v>27</v>
      </c>
      <c r="F7" s="1" t="s">
        <v>28</v>
      </c>
      <c r="G7" s="2" t="s">
        <v>29</v>
      </c>
    </row>
    <row r="8" spans="1:7">
      <c r="A8" s="51"/>
      <c r="B8" s="10" t="s">
        <v>9</v>
      </c>
      <c r="C8" s="1" t="s">
        <v>30</v>
      </c>
      <c r="D8" s="1" t="s">
        <v>26</v>
      </c>
      <c r="E8" s="1" t="s">
        <v>27</v>
      </c>
      <c r="F8" s="1" t="s">
        <v>28</v>
      </c>
      <c r="G8" s="2" t="s">
        <v>29</v>
      </c>
    </row>
    <row r="9" spans="1:7" ht="39.6">
      <c r="A9" s="11" t="s">
        <v>10</v>
      </c>
      <c r="B9" s="10" t="s">
        <v>11</v>
      </c>
      <c r="C9" s="10" t="s">
        <v>31</v>
      </c>
      <c r="D9" s="2" t="s">
        <v>26</v>
      </c>
      <c r="E9" s="2" t="s">
        <v>27</v>
      </c>
      <c r="F9" s="2" t="s">
        <v>28</v>
      </c>
      <c r="G9" s="2" t="s">
        <v>29</v>
      </c>
    </row>
    <row r="10" spans="1:7" ht="13.9" customHeight="1">
      <c r="A10" s="50" t="s">
        <v>12</v>
      </c>
      <c r="B10" s="10" t="s">
        <v>13</v>
      </c>
      <c r="C10" s="10" t="s">
        <v>32</v>
      </c>
      <c r="D10" s="2" t="s">
        <v>26</v>
      </c>
      <c r="E10" s="2" t="s">
        <v>27</v>
      </c>
      <c r="F10" s="2" t="s">
        <v>28</v>
      </c>
      <c r="G10" s="2" t="s">
        <v>29</v>
      </c>
    </row>
    <row r="11" spans="1:7" ht="34.15">
      <c r="A11" s="51"/>
      <c r="B11" s="10" t="s">
        <v>14</v>
      </c>
      <c r="C11" s="10" t="s">
        <v>33</v>
      </c>
      <c r="D11" s="2" t="s">
        <v>34</v>
      </c>
      <c r="E11" s="2" t="s">
        <v>27</v>
      </c>
      <c r="F11" s="2" t="s">
        <v>28</v>
      </c>
      <c r="G11" s="2" t="s">
        <v>35</v>
      </c>
    </row>
    <row r="12" spans="1:7" ht="14.25" customHeight="1">
      <c r="A12" s="50" t="s">
        <v>15</v>
      </c>
      <c r="B12" s="10" t="s">
        <v>16</v>
      </c>
      <c r="C12" s="1" t="s">
        <v>25</v>
      </c>
      <c r="D12" s="2" t="s">
        <v>36</v>
      </c>
      <c r="E12" s="2" t="s">
        <v>27</v>
      </c>
      <c r="F12" s="2" t="s">
        <v>37</v>
      </c>
      <c r="G12" s="2" t="s">
        <v>29</v>
      </c>
    </row>
    <row r="13" spans="1:7" ht="30" customHeight="1">
      <c r="A13" s="51"/>
      <c r="B13" s="10" t="s">
        <v>17</v>
      </c>
      <c r="C13" s="1" t="s">
        <v>25</v>
      </c>
      <c r="D13" s="2" t="s">
        <v>36</v>
      </c>
      <c r="E13" s="2" t="s">
        <v>27</v>
      </c>
      <c r="F13" s="2" t="s">
        <v>37</v>
      </c>
      <c r="G13" s="2" t="s">
        <v>29</v>
      </c>
    </row>
  </sheetData>
  <mergeCells count="9">
    <mergeCell ref="C3:G3"/>
    <mergeCell ref="C4:C5"/>
    <mergeCell ref="E4:E5"/>
    <mergeCell ref="F4:F5"/>
    <mergeCell ref="A12:A13"/>
    <mergeCell ref="A4:A5"/>
    <mergeCell ref="B4:B5"/>
    <mergeCell ref="A6:A8"/>
    <mergeCell ref="A10:A11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F15"/>
  <sheetViews>
    <sheetView zoomScale="70" zoomScaleNormal="70" workbookViewId="0">
      <selection activeCell="B5" sqref="B5:F14"/>
    </sheetView>
  </sheetViews>
  <sheetFormatPr defaultColWidth="11.42578125" defaultRowHeight="13.9"/>
  <cols>
    <col min="2" max="2" width="26.140625" customWidth="1"/>
    <col min="3" max="3" width="17.140625" customWidth="1"/>
    <col min="4" max="4" width="21.140625" customWidth="1"/>
    <col min="5" max="5" width="13" customWidth="1"/>
    <col min="6" max="6" width="30.7109375" customWidth="1"/>
  </cols>
  <sheetData>
    <row r="4" spans="2:6">
      <c r="B4" s="55" t="s">
        <v>38</v>
      </c>
      <c r="C4" s="55"/>
      <c r="D4" s="55"/>
      <c r="E4" s="55"/>
      <c r="F4" s="55"/>
    </row>
    <row r="5" spans="2:6" ht="54.6" customHeight="1">
      <c r="B5" s="6" t="s">
        <v>39</v>
      </c>
      <c r="C5" s="6" t="s">
        <v>40</v>
      </c>
      <c r="D5" s="6" t="s">
        <v>41</v>
      </c>
      <c r="E5" s="6" t="s">
        <v>42</v>
      </c>
      <c r="F5" s="6" t="s">
        <v>43</v>
      </c>
    </row>
    <row r="6" spans="2:6" ht="14.25" customHeight="1">
      <c r="B6" s="60" t="s">
        <v>44</v>
      </c>
      <c r="C6" s="61" t="s">
        <v>45</v>
      </c>
      <c r="D6" s="61" t="s">
        <v>11</v>
      </c>
      <c r="E6" s="63" t="s">
        <v>46</v>
      </c>
      <c r="F6" s="57" t="s">
        <v>47</v>
      </c>
    </row>
    <row r="7" spans="2:6">
      <c r="B7" s="60"/>
      <c r="C7" s="62"/>
      <c r="D7" s="62"/>
      <c r="E7" s="63"/>
      <c r="F7" s="58"/>
    </row>
    <row r="8" spans="2:6">
      <c r="B8" s="60"/>
      <c r="C8" s="44" t="s">
        <v>45</v>
      </c>
      <c r="D8" s="44" t="s">
        <v>13</v>
      </c>
      <c r="E8" s="63"/>
      <c r="F8" s="1" t="s">
        <v>48</v>
      </c>
    </row>
    <row r="9" spans="2:6">
      <c r="B9" s="60"/>
      <c r="C9" s="44" t="s">
        <v>45</v>
      </c>
      <c r="D9" s="44" t="s">
        <v>6</v>
      </c>
      <c r="E9" s="63"/>
      <c r="F9" s="1" t="s">
        <v>48</v>
      </c>
    </row>
    <row r="10" spans="2:6">
      <c r="B10" s="60"/>
      <c r="C10" s="44" t="s">
        <v>45</v>
      </c>
      <c r="D10" s="44" t="s">
        <v>14</v>
      </c>
      <c r="E10" s="63"/>
      <c r="F10" s="1" t="s">
        <v>49</v>
      </c>
    </row>
    <row r="11" spans="2:6" ht="14.45" customHeight="1">
      <c r="B11" s="60"/>
      <c r="C11" s="44" t="s">
        <v>45</v>
      </c>
      <c r="D11" s="44" t="s">
        <v>9</v>
      </c>
      <c r="E11" s="57" t="s">
        <v>46</v>
      </c>
      <c r="F11" s="1" t="s">
        <v>48</v>
      </c>
    </row>
    <row r="12" spans="2:6">
      <c r="B12" s="60" t="s">
        <v>50</v>
      </c>
      <c r="C12" s="44" t="s">
        <v>51</v>
      </c>
      <c r="D12" s="44" t="s">
        <v>8</v>
      </c>
      <c r="E12" s="59"/>
      <c r="F12" s="1" t="s">
        <v>48</v>
      </c>
    </row>
    <row r="13" spans="2:6" ht="24" customHeight="1">
      <c r="B13" s="60"/>
      <c r="C13" s="44" t="s">
        <v>51</v>
      </c>
      <c r="D13" s="44" t="s">
        <v>16</v>
      </c>
      <c r="E13" s="59"/>
      <c r="F13" s="45" t="s">
        <v>47</v>
      </c>
    </row>
    <row r="14" spans="2:6">
      <c r="B14" s="60"/>
      <c r="C14" s="44" t="s">
        <v>51</v>
      </c>
      <c r="D14" s="44" t="s">
        <v>17</v>
      </c>
      <c r="E14" s="58"/>
      <c r="F14" s="1" t="s">
        <v>48</v>
      </c>
    </row>
    <row r="15" spans="2:6" ht="31.9" customHeight="1"/>
  </sheetData>
  <mergeCells count="8">
    <mergeCell ref="B4:F4"/>
    <mergeCell ref="F6:F7"/>
    <mergeCell ref="E11:E14"/>
    <mergeCell ref="B12:B14"/>
    <mergeCell ref="C6:C7"/>
    <mergeCell ref="D6:D7"/>
    <mergeCell ref="E6:E10"/>
    <mergeCell ref="B6:B1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:G14"/>
  <sheetViews>
    <sheetView zoomScale="77" zoomScaleNormal="77" workbookViewId="0">
      <selection activeCell="B5" sqref="B5:G13"/>
    </sheetView>
  </sheetViews>
  <sheetFormatPr defaultColWidth="11.42578125" defaultRowHeight="13.9"/>
  <cols>
    <col min="2" max="2" width="33" customWidth="1"/>
    <col min="3" max="3" width="14.5703125" customWidth="1"/>
    <col min="4" max="4" width="15.140625" customWidth="1"/>
    <col min="5" max="5" width="11.140625" customWidth="1"/>
    <col min="7" max="7" width="21.140625" customWidth="1"/>
  </cols>
  <sheetData>
    <row r="4" spans="2:7">
      <c r="B4" s="55" t="s">
        <v>52</v>
      </c>
      <c r="C4" s="55"/>
      <c r="D4" s="55"/>
      <c r="E4" s="55"/>
      <c r="F4" s="55"/>
      <c r="G4" s="55"/>
    </row>
    <row r="5" spans="2:7" ht="39.6">
      <c r="B5" s="6" t="s">
        <v>53</v>
      </c>
      <c r="C5" s="6" t="s">
        <v>54</v>
      </c>
      <c r="D5" s="6" t="s">
        <v>55</v>
      </c>
      <c r="E5" s="6" t="s">
        <v>56</v>
      </c>
      <c r="F5" s="6" t="s">
        <v>57</v>
      </c>
      <c r="G5" s="6" t="s">
        <v>58</v>
      </c>
    </row>
    <row r="6" spans="2:7" ht="36" customHeight="1">
      <c r="B6" s="65" t="s">
        <v>44</v>
      </c>
      <c r="C6" s="10" t="s">
        <v>11</v>
      </c>
      <c r="D6" s="10" t="s">
        <v>59</v>
      </c>
      <c r="E6" s="8" t="s">
        <v>60</v>
      </c>
      <c r="F6" s="3" t="s">
        <v>61</v>
      </c>
      <c r="G6" s="13" t="s">
        <v>62</v>
      </c>
    </row>
    <row r="7" spans="2:7">
      <c r="B7" s="65"/>
      <c r="C7" s="10" t="s">
        <v>13</v>
      </c>
      <c r="D7" s="10" t="s">
        <v>63</v>
      </c>
      <c r="E7" s="8" t="s">
        <v>64</v>
      </c>
      <c r="F7" s="13" t="s">
        <v>61</v>
      </c>
      <c r="G7" s="13" t="s">
        <v>62</v>
      </c>
    </row>
    <row r="8" spans="2:7">
      <c r="B8" s="65"/>
      <c r="C8" s="10" t="s">
        <v>6</v>
      </c>
      <c r="D8" s="13" t="s">
        <v>65</v>
      </c>
      <c r="E8" s="8" t="s">
        <v>64</v>
      </c>
      <c r="F8" s="13" t="s">
        <v>61</v>
      </c>
      <c r="G8" s="13" t="s">
        <v>62</v>
      </c>
    </row>
    <row r="9" spans="2:7">
      <c r="B9" s="65"/>
      <c r="C9" s="10" t="s">
        <v>14</v>
      </c>
      <c r="D9" s="13" t="s">
        <v>66</v>
      </c>
      <c r="E9" s="8" t="s">
        <v>67</v>
      </c>
      <c r="F9" s="13" t="s">
        <v>61</v>
      </c>
      <c r="G9" s="13" t="s">
        <v>62</v>
      </c>
    </row>
    <row r="10" spans="2:7" ht="28.5" customHeight="1">
      <c r="B10" s="65"/>
      <c r="C10" s="10" t="s">
        <v>9</v>
      </c>
      <c r="D10" s="3" t="s">
        <v>30</v>
      </c>
      <c r="E10" s="8" t="s">
        <v>64</v>
      </c>
      <c r="F10" s="13" t="s">
        <v>61</v>
      </c>
      <c r="G10" s="13" t="s">
        <v>62</v>
      </c>
    </row>
    <row r="11" spans="2:7" ht="28.5" customHeight="1">
      <c r="B11" s="65" t="s">
        <v>50</v>
      </c>
      <c r="C11" s="10" t="s">
        <v>8</v>
      </c>
      <c r="D11" s="13" t="s">
        <v>25</v>
      </c>
      <c r="E11" s="8" t="s">
        <v>60</v>
      </c>
      <c r="F11" s="13" t="s">
        <v>28</v>
      </c>
      <c r="G11" s="13" t="s">
        <v>62</v>
      </c>
    </row>
    <row r="12" spans="2:7" ht="14.25" customHeight="1">
      <c r="B12" s="65"/>
      <c r="C12" s="10" t="s">
        <v>16</v>
      </c>
      <c r="D12" s="13" t="s">
        <v>25</v>
      </c>
      <c r="E12" s="8" t="s">
        <v>67</v>
      </c>
      <c r="F12" s="13" t="s">
        <v>61</v>
      </c>
      <c r="G12" s="3" t="s">
        <v>29</v>
      </c>
    </row>
    <row r="13" spans="2:7">
      <c r="B13" s="65"/>
      <c r="C13" s="10" t="s">
        <v>17</v>
      </c>
      <c r="D13" s="13" t="s">
        <v>25</v>
      </c>
      <c r="E13" s="8" t="s">
        <v>60</v>
      </c>
      <c r="F13" s="13" t="s">
        <v>61</v>
      </c>
      <c r="G13" s="3" t="s">
        <v>29</v>
      </c>
    </row>
    <row r="14" spans="2:7">
      <c r="B14" s="64" t="s">
        <v>68</v>
      </c>
      <c r="C14" s="64"/>
      <c r="D14" s="64"/>
      <c r="E14" s="64"/>
      <c r="F14" s="64"/>
      <c r="G14" s="64"/>
    </row>
  </sheetData>
  <mergeCells count="4">
    <mergeCell ref="B14:G14"/>
    <mergeCell ref="B4:G4"/>
    <mergeCell ref="B6:B10"/>
    <mergeCell ref="B11:B13"/>
  </mergeCells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'C:\Users\Diana\Downloads\[20_12_2024 ADMTI-F-044 - POC_Oferta - Demanda - Producto_CERETE.xlsx]Hoja1'!#REF!</xm:f>
          </x14:formula1>
          <xm:sqref>E6:E13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I26"/>
  <sheetViews>
    <sheetView topLeftCell="B1" zoomScale="80" zoomScaleNormal="80" workbookViewId="0">
      <selection activeCell="B15" sqref="B15"/>
    </sheetView>
  </sheetViews>
  <sheetFormatPr defaultColWidth="11.42578125" defaultRowHeight="13.9"/>
  <cols>
    <col min="1" max="1" width="8.85546875" customWidth="1"/>
    <col min="2" max="2" width="23.140625" customWidth="1"/>
    <col min="3" max="3" width="13.85546875" customWidth="1"/>
    <col min="4" max="4" width="17.42578125" customWidth="1"/>
    <col min="5" max="5" width="7.140625" customWidth="1"/>
    <col min="6" max="6" width="17.140625" customWidth="1"/>
    <col min="7" max="7" width="10.85546875" customWidth="1"/>
    <col min="8" max="8" width="9.5703125" customWidth="1"/>
    <col min="9" max="9" width="12" customWidth="1"/>
    <col min="10" max="10" width="8.5703125" customWidth="1"/>
    <col min="11" max="11" width="4.42578125" customWidth="1"/>
    <col min="13" max="13" width="25.7109375" customWidth="1"/>
  </cols>
  <sheetData>
    <row r="2" spans="1:9">
      <c r="A2" s="55" t="s">
        <v>69</v>
      </c>
      <c r="B2" s="55"/>
      <c r="C2" s="55"/>
      <c r="D2" s="55"/>
      <c r="E2" s="55"/>
      <c r="F2" s="55"/>
      <c r="G2" s="55"/>
      <c r="H2" s="55"/>
    </row>
    <row r="3" spans="1:9" ht="33.6" customHeight="1">
      <c r="A3" s="56" t="s">
        <v>70</v>
      </c>
      <c r="B3" s="56" t="s">
        <v>71</v>
      </c>
      <c r="C3" s="56" t="s">
        <v>72</v>
      </c>
      <c r="D3" s="56" t="s">
        <v>73</v>
      </c>
      <c r="E3" s="56"/>
      <c r="F3" s="56" t="s">
        <v>23</v>
      </c>
      <c r="G3" s="6" t="s">
        <v>74</v>
      </c>
      <c r="H3" s="6" t="s">
        <v>75</v>
      </c>
      <c r="I3" s="6" t="s">
        <v>76</v>
      </c>
    </row>
    <row r="4" spans="1:9">
      <c r="A4" s="56"/>
      <c r="B4" s="56"/>
      <c r="C4" s="56"/>
      <c r="D4" s="6" t="s">
        <v>77</v>
      </c>
      <c r="E4" s="6" t="s">
        <v>78</v>
      </c>
      <c r="F4" s="56"/>
      <c r="G4" s="6" t="s">
        <v>79</v>
      </c>
      <c r="H4" s="6" t="s">
        <v>79</v>
      </c>
      <c r="I4" s="15" t="s">
        <v>80</v>
      </c>
    </row>
    <row r="5" spans="1:9">
      <c r="A5" s="66" t="s">
        <v>81</v>
      </c>
      <c r="B5" s="19" t="s">
        <v>82</v>
      </c>
      <c r="C5" s="8" t="s">
        <v>83</v>
      </c>
      <c r="D5" s="16" t="s">
        <v>84</v>
      </c>
      <c r="E5" s="17">
        <v>1</v>
      </c>
      <c r="F5" s="16" t="s">
        <v>29</v>
      </c>
      <c r="G5" s="18">
        <v>0</v>
      </c>
      <c r="H5" s="18">
        <v>2400</v>
      </c>
      <c r="I5" s="20">
        <f>G5/H5</f>
        <v>0</v>
      </c>
    </row>
    <row r="6" spans="1:9">
      <c r="A6" s="66"/>
      <c r="B6" s="19" t="s">
        <v>13</v>
      </c>
      <c r="C6" s="10" t="s">
        <v>63</v>
      </c>
      <c r="D6" s="16" t="s">
        <v>84</v>
      </c>
      <c r="E6" s="17">
        <v>1</v>
      </c>
      <c r="F6" s="16" t="s">
        <v>29</v>
      </c>
      <c r="G6" s="18"/>
      <c r="H6" s="18">
        <v>4000</v>
      </c>
      <c r="I6" s="20">
        <f t="shared" ref="I6:I12" si="0">G6/H6</f>
        <v>0</v>
      </c>
    </row>
    <row r="7" spans="1:9" ht="26.45">
      <c r="A7" s="66"/>
      <c r="B7" s="10" t="s">
        <v>85</v>
      </c>
      <c r="C7" s="13" t="s">
        <v>66</v>
      </c>
      <c r="D7" s="16" t="s">
        <v>86</v>
      </c>
      <c r="E7" s="17" t="s">
        <v>87</v>
      </c>
      <c r="F7" s="16" t="s">
        <v>88</v>
      </c>
      <c r="G7" s="18">
        <v>227</v>
      </c>
      <c r="H7" s="18">
        <v>1200</v>
      </c>
      <c r="I7" s="21">
        <f t="shared" si="0"/>
        <v>0.18916666666666668</v>
      </c>
    </row>
    <row r="8" spans="1:9">
      <c r="A8" s="66"/>
      <c r="B8" s="19" t="s">
        <v>89</v>
      </c>
      <c r="C8" s="8" t="s">
        <v>83</v>
      </c>
      <c r="D8" s="16" t="s">
        <v>84</v>
      </c>
      <c r="E8" s="17">
        <v>1</v>
      </c>
      <c r="F8" s="16" t="s">
        <v>29</v>
      </c>
      <c r="G8" s="18"/>
      <c r="H8" s="18">
        <v>300</v>
      </c>
      <c r="I8" s="20">
        <f t="shared" si="0"/>
        <v>0</v>
      </c>
    </row>
    <row r="9" spans="1:9" ht="26.45">
      <c r="A9" s="67" t="s">
        <v>90</v>
      </c>
      <c r="B9" s="10" t="s">
        <v>9</v>
      </c>
      <c r="C9" s="3" t="s">
        <v>30</v>
      </c>
      <c r="D9" s="16" t="s">
        <v>84</v>
      </c>
      <c r="E9" s="17">
        <v>1</v>
      </c>
      <c r="F9" s="16" t="s">
        <v>29</v>
      </c>
      <c r="G9" s="18"/>
      <c r="H9" s="18">
        <v>12000</v>
      </c>
      <c r="I9" s="20">
        <f t="shared" si="0"/>
        <v>0</v>
      </c>
    </row>
    <row r="10" spans="1:9">
      <c r="A10" s="67"/>
      <c r="B10" s="19" t="s">
        <v>91</v>
      </c>
      <c r="C10" s="10" t="s">
        <v>59</v>
      </c>
      <c r="D10" s="16" t="s">
        <v>84</v>
      </c>
      <c r="E10" s="17">
        <v>1</v>
      </c>
      <c r="F10" s="16" t="s">
        <v>29</v>
      </c>
      <c r="G10" s="18">
        <v>0</v>
      </c>
      <c r="H10" s="18">
        <v>25000</v>
      </c>
      <c r="I10" s="20">
        <f t="shared" si="0"/>
        <v>0</v>
      </c>
    </row>
    <row r="11" spans="1:9">
      <c r="A11" s="68"/>
      <c r="B11" s="19" t="s">
        <v>92</v>
      </c>
      <c r="C11" s="8" t="s">
        <v>93</v>
      </c>
      <c r="D11" s="16" t="s">
        <v>94</v>
      </c>
      <c r="E11" s="17">
        <v>1</v>
      </c>
      <c r="F11" s="16" t="s">
        <v>29</v>
      </c>
      <c r="G11" s="18"/>
      <c r="H11" s="18">
        <v>18000</v>
      </c>
      <c r="I11" s="20">
        <f t="shared" si="0"/>
        <v>0</v>
      </c>
    </row>
    <row r="12" spans="1:9">
      <c r="A12" s="46" t="s">
        <v>95</v>
      </c>
      <c r="B12" s="19" t="s">
        <v>96</v>
      </c>
      <c r="C12" s="8" t="s">
        <v>93</v>
      </c>
      <c r="D12" s="16" t="s">
        <v>94</v>
      </c>
      <c r="E12" s="17">
        <v>1</v>
      </c>
      <c r="F12" s="16" t="s">
        <v>29</v>
      </c>
      <c r="G12" s="18">
        <v>0</v>
      </c>
      <c r="H12" s="18">
        <v>14000</v>
      </c>
      <c r="I12" s="20">
        <f t="shared" si="0"/>
        <v>0</v>
      </c>
    </row>
    <row r="13" spans="1:9">
      <c r="A13" s="55" t="s">
        <v>68</v>
      </c>
      <c r="B13" s="55"/>
      <c r="C13" s="55"/>
      <c r="D13" s="55"/>
      <c r="E13" s="55"/>
      <c r="F13" s="55"/>
      <c r="G13" s="55"/>
      <c r="H13" s="55"/>
    </row>
    <row r="18" spans="2:3" ht="14.45">
      <c r="B18" s="4" t="s">
        <v>97</v>
      </c>
      <c r="C18" s="4" t="s">
        <v>98</v>
      </c>
    </row>
    <row r="19" spans="2:3" ht="14.45">
      <c r="B19" s="5" t="s">
        <v>99</v>
      </c>
      <c r="C19" s="5" t="s">
        <v>95</v>
      </c>
    </row>
    <row r="20" spans="2:3" ht="14.45">
      <c r="B20" s="5" t="s">
        <v>100</v>
      </c>
      <c r="C20" s="5" t="s">
        <v>81</v>
      </c>
    </row>
    <row r="21" spans="2:3" ht="14.45">
      <c r="B21" s="5" t="s">
        <v>101</v>
      </c>
      <c r="C21" s="5" t="s">
        <v>81</v>
      </c>
    </row>
    <row r="22" spans="2:3" ht="14.45">
      <c r="B22" s="5" t="s">
        <v>102</v>
      </c>
      <c r="C22" s="5" t="s">
        <v>81</v>
      </c>
    </row>
    <row r="23" spans="2:3" ht="14.45">
      <c r="B23" s="5" t="s">
        <v>103</v>
      </c>
      <c r="C23" s="5" t="s">
        <v>81</v>
      </c>
    </row>
    <row r="24" spans="2:3" ht="14.45">
      <c r="B24" s="5" t="s">
        <v>104</v>
      </c>
      <c r="C24" s="5" t="s">
        <v>90</v>
      </c>
    </row>
    <row r="25" spans="2:3" ht="14.45">
      <c r="B25" s="5" t="s">
        <v>105</v>
      </c>
      <c r="C25" s="5" t="s">
        <v>90</v>
      </c>
    </row>
    <row r="26" spans="2:3" ht="14.45">
      <c r="B26" s="5" t="s">
        <v>106</v>
      </c>
      <c r="C26" s="5" t="s">
        <v>90</v>
      </c>
    </row>
  </sheetData>
  <autoFilter ref="B18:C26" xr:uid="{00000000-0009-0000-0000-000004000000}"/>
  <mergeCells count="9">
    <mergeCell ref="A3:A4"/>
    <mergeCell ref="D3:E3"/>
    <mergeCell ref="F3:F4"/>
    <mergeCell ref="A2:H2"/>
    <mergeCell ref="A13:H13"/>
    <mergeCell ref="B3:B4"/>
    <mergeCell ref="C3:C4"/>
    <mergeCell ref="A5:A8"/>
    <mergeCell ref="A9:A11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12"/>
  <sheetViews>
    <sheetView topLeftCell="H1" zoomScale="80" zoomScaleNormal="80" workbookViewId="0">
      <selection activeCell="M5" sqref="M5"/>
    </sheetView>
  </sheetViews>
  <sheetFormatPr defaultColWidth="11.42578125" defaultRowHeight="13.9"/>
  <cols>
    <col min="1" max="1" width="8.85546875" customWidth="1"/>
    <col min="2" max="2" width="11" customWidth="1"/>
    <col min="3" max="3" width="24" customWidth="1"/>
    <col min="4" max="4" width="23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0" max="12" width="11.42578125" customWidth="1"/>
    <col min="13" max="13" width="8.5703125" customWidth="1"/>
    <col min="14" max="14" width="6" customWidth="1"/>
  </cols>
  <sheetData>
    <row r="2" spans="2:13">
      <c r="B2" s="69" t="s">
        <v>107</v>
      </c>
      <c r="C2" s="70"/>
      <c r="D2" s="70"/>
      <c r="E2" s="70"/>
      <c r="F2" s="70"/>
      <c r="G2" s="70"/>
    </row>
    <row r="3" spans="2:13" ht="28.5" customHeight="1">
      <c r="B3" s="56" t="s">
        <v>70</v>
      </c>
      <c r="C3" s="56" t="s">
        <v>71</v>
      </c>
      <c r="D3" s="56" t="s">
        <v>72</v>
      </c>
      <c r="E3" s="6" t="s">
        <v>108</v>
      </c>
      <c r="F3" s="6" t="s">
        <v>109</v>
      </c>
      <c r="G3" s="6" t="s">
        <v>75</v>
      </c>
      <c r="H3" s="14"/>
      <c r="I3" s="56" t="s">
        <v>71</v>
      </c>
      <c r="J3" s="6" t="s">
        <v>108</v>
      </c>
      <c r="K3" s="6" t="s">
        <v>109</v>
      </c>
      <c r="L3" s="6" t="s">
        <v>75</v>
      </c>
      <c r="M3" s="56" t="s">
        <v>110</v>
      </c>
    </row>
    <row r="4" spans="2:13" ht="15.75" customHeight="1">
      <c r="B4" s="56"/>
      <c r="C4" s="56"/>
      <c r="D4" s="56"/>
      <c r="E4" s="6" t="s">
        <v>79</v>
      </c>
      <c r="F4" s="6" t="s">
        <v>79</v>
      </c>
      <c r="G4" s="6" t="s">
        <v>79</v>
      </c>
      <c r="H4" s="14"/>
      <c r="I4" s="56"/>
      <c r="J4" s="6" t="s">
        <v>79</v>
      </c>
      <c r="K4" s="6" t="s">
        <v>79</v>
      </c>
      <c r="L4" s="6" t="s">
        <v>79</v>
      </c>
      <c r="M4" s="56"/>
    </row>
    <row r="5" spans="2:13">
      <c r="B5" s="66" t="s">
        <v>81</v>
      </c>
      <c r="C5" s="19" t="s">
        <v>82</v>
      </c>
      <c r="D5" s="8" t="s">
        <v>83</v>
      </c>
      <c r="E5" s="26">
        <v>900</v>
      </c>
      <c r="F5" s="26">
        <v>1400</v>
      </c>
      <c r="G5" s="26">
        <v>1100</v>
      </c>
      <c r="H5" s="14"/>
      <c r="I5" s="19" t="s">
        <v>82</v>
      </c>
      <c r="J5" s="26">
        <v>900</v>
      </c>
      <c r="K5" s="26">
        <v>1400</v>
      </c>
      <c r="L5" s="26">
        <v>1100</v>
      </c>
      <c r="M5" s="22">
        <f>K5/J5*100-100</f>
        <v>55.555555555555571</v>
      </c>
    </row>
    <row r="6" spans="2:13">
      <c r="B6" s="66"/>
      <c r="C6" s="19" t="s">
        <v>13</v>
      </c>
      <c r="D6" s="10" t="s">
        <v>63</v>
      </c>
      <c r="E6" s="26">
        <v>333</v>
      </c>
      <c r="F6" s="26">
        <v>1777</v>
      </c>
      <c r="G6" s="26">
        <v>1333</v>
      </c>
      <c r="H6" s="14"/>
      <c r="I6" s="19" t="s">
        <v>13</v>
      </c>
      <c r="J6" s="26">
        <v>333</v>
      </c>
      <c r="K6" s="26">
        <v>1777</v>
      </c>
      <c r="L6" s="26">
        <v>1333</v>
      </c>
      <c r="M6" s="23">
        <f t="shared" ref="M6:M11" si="0">K6/J6*100-100</f>
        <v>433.63363363363362</v>
      </c>
    </row>
    <row r="7" spans="2:13">
      <c r="B7" s="66"/>
      <c r="C7" s="19" t="s">
        <v>85</v>
      </c>
      <c r="D7" s="13" t="s">
        <v>66</v>
      </c>
      <c r="E7" s="26">
        <v>454</v>
      </c>
      <c r="F7" s="26">
        <v>2727</v>
      </c>
      <c r="G7" s="26">
        <v>1818</v>
      </c>
      <c r="H7" s="14"/>
      <c r="I7" s="19" t="s">
        <v>85</v>
      </c>
      <c r="J7" s="26">
        <v>454</v>
      </c>
      <c r="K7" s="26">
        <v>2727</v>
      </c>
      <c r="L7" s="26">
        <v>1818</v>
      </c>
      <c r="M7" s="24">
        <f t="shared" si="0"/>
        <v>500.66079295154179</v>
      </c>
    </row>
    <row r="8" spans="2:13">
      <c r="B8" s="66"/>
      <c r="C8" s="19" t="s">
        <v>89</v>
      </c>
      <c r="D8" s="8" t="s">
        <v>83</v>
      </c>
      <c r="E8" s="26">
        <v>2000</v>
      </c>
      <c r="F8" s="26">
        <v>4400</v>
      </c>
      <c r="G8" s="26">
        <v>4000</v>
      </c>
      <c r="H8" s="14"/>
      <c r="I8" s="19" t="s">
        <v>89</v>
      </c>
      <c r="J8" s="26">
        <v>2000</v>
      </c>
      <c r="K8" s="26">
        <v>4400</v>
      </c>
      <c r="L8" s="26">
        <v>4000</v>
      </c>
      <c r="M8" s="23">
        <f t="shared" si="0"/>
        <v>120.00000000000003</v>
      </c>
    </row>
    <row r="9" spans="2:13">
      <c r="B9" s="67" t="s">
        <v>90</v>
      </c>
      <c r="C9" s="10" t="s">
        <v>9</v>
      </c>
      <c r="D9" s="3" t="s">
        <v>30</v>
      </c>
      <c r="E9" s="26">
        <v>600</v>
      </c>
      <c r="F9" s="26">
        <v>3428</v>
      </c>
      <c r="G9" s="26">
        <v>2000</v>
      </c>
      <c r="H9" s="14"/>
      <c r="I9" s="10" t="s">
        <v>9</v>
      </c>
      <c r="J9" s="26">
        <v>600</v>
      </c>
      <c r="K9" s="26">
        <v>3428</v>
      </c>
      <c r="L9" s="26">
        <v>2000</v>
      </c>
      <c r="M9" s="24">
        <f t="shared" si="0"/>
        <v>471.33333333333326</v>
      </c>
    </row>
    <row r="10" spans="2:13">
      <c r="B10" s="67"/>
      <c r="C10" s="19" t="s">
        <v>91</v>
      </c>
      <c r="D10" s="10" t="s">
        <v>59</v>
      </c>
      <c r="E10" s="26">
        <v>500</v>
      </c>
      <c r="F10" s="26">
        <v>3000</v>
      </c>
      <c r="G10" s="26">
        <v>1800</v>
      </c>
      <c r="H10" s="14"/>
      <c r="I10" s="19" t="s">
        <v>91</v>
      </c>
      <c r="J10" s="26">
        <v>500</v>
      </c>
      <c r="K10" s="26">
        <v>3000</v>
      </c>
      <c r="L10" s="26">
        <v>1800</v>
      </c>
      <c r="M10" s="24">
        <f t="shared" si="0"/>
        <v>500</v>
      </c>
    </row>
    <row r="11" spans="2:13">
      <c r="B11" s="68"/>
      <c r="C11" s="19" t="s">
        <v>92</v>
      </c>
      <c r="D11" s="8" t="s">
        <v>93</v>
      </c>
      <c r="E11" s="26">
        <v>10000</v>
      </c>
      <c r="F11" s="26">
        <v>14000</v>
      </c>
      <c r="G11" s="26">
        <v>14000</v>
      </c>
      <c r="H11" s="14"/>
      <c r="I11" s="19" t="s">
        <v>92</v>
      </c>
      <c r="J11" s="26">
        <v>10000</v>
      </c>
      <c r="K11" s="26">
        <v>14000</v>
      </c>
      <c r="L11" s="26">
        <v>14000</v>
      </c>
      <c r="M11" s="25">
        <f t="shared" si="0"/>
        <v>40</v>
      </c>
    </row>
    <row r="12" spans="2:13">
      <c r="B12" s="19" t="s">
        <v>95</v>
      </c>
      <c r="C12" s="19" t="s">
        <v>96</v>
      </c>
      <c r="D12" s="8" t="s">
        <v>93</v>
      </c>
      <c r="E12" s="26">
        <v>9500</v>
      </c>
      <c r="F12" s="26">
        <v>12000</v>
      </c>
      <c r="G12" s="26">
        <v>12000</v>
      </c>
      <c r="H12" s="14"/>
      <c r="I12" s="19" t="s">
        <v>96</v>
      </c>
      <c r="J12" s="26">
        <v>9500</v>
      </c>
      <c r="K12" s="26">
        <v>12000</v>
      </c>
      <c r="L12" s="26">
        <v>12000</v>
      </c>
      <c r="M12" s="25">
        <f t="shared" ref="M12" si="1">K12/J12*100-100</f>
        <v>26.315789473684205</v>
      </c>
    </row>
  </sheetData>
  <mergeCells count="8">
    <mergeCell ref="B5:B8"/>
    <mergeCell ref="B9:B11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N31"/>
  <sheetViews>
    <sheetView tabSelected="1" topLeftCell="A6" zoomScale="90" zoomScaleNormal="90" workbookViewId="0">
      <selection activeCell="B17" sqref="B17"/>
    </sheetView>
  </sheetViews>
  <sheetFormatPr defaultColWidth="11.42578125" defaultRowHeight="13.15"/>
  <cols>
    <col min="1" max="1" width="23.140625" style="12" customWidth="1"/>
    <col min="2" max="6" width="12" style="12" bestFit="1" customWidth="1"/>
    <col min="7" max="8" width="11.42578125" style="12"/>
    <col min="9" max="9" width="12.140625" style="12" bestFit="1" customWidth="1"/>
    <col min="10" max="16384" width="11.42578125" style="12"/>
  </cols>
  <sheetData>
    <row r="2" spans="1:14" ht="27" thickBot="1">
      <c r="A2" s="27" t="s">
        <v>111</v>
      </c>
      <c r="B2" s="28">
        <v>2019</v>
      </c>
      <c r="C2" s="28">
        <v>2020</v>
      </c>
      <c r="D2" s="28">
        <v>2021</v>
      </c>
      <c r="E2" s="28">
        <v>2022</v>
      </c>
      <c r="F2" s="28">
        <v>2023</v>
      </c>
      <c r="G2" s="28" t="s">
        <v>112</v>
      </c>
      <c r="H2" s="28" t="s">
        <v>113</v>
      </c>
      <c r="J2" s="28" t="s">
        <v>71</v>
      </c>
      <c r="K2" s="28" t="s">
        <v>112</v>
      </c>
    </row>
    <row r="3" spans="1:14" ht="13.9" thickBot="1">
      <c r="A3" s="29" t="s">
        <v>114</v>
      </c>
      <c r="B3" s="30">
        <v>1213.6703289242471</v>
      </c>
      <c r="C3" s="30">
        <v>1305.1906602068671</v>
      </c>
      <c r="D3" s="30">
        <v>1543.8640251081781</v>
      </c>
      <c r="E3" s="30">
        <v>2077.083749201769</v>
      </c>
      <c r="F3" s="30">
        <v>2052.3213012426299</v>
      </c>
      <c r="G3" s="30">
        <f t="shared" ref="G3" si="0">AVERAGE(B3:F3)</f>
        <v>1638.4260129367383</v>
      </c>
      <c r="H3" s="31">
        <f t="shared" ref="H3:H8" si="1">(B3+C3+D3+E3+F3)/5</f>
        <v>1638.4260129367383</v>
      </c>
      <c r="I3" s="32"/>
      <c r="J3" s="19" t="s">
        <v>106</v>
      </c>
      <c r="K3" s="30">
        <v>1251.6212969818619</v>
      </c>
      <c r="M3" s="19" t="s">
        <v>105</v>
      </c>
      <c r="N3" s="30">
        <v>8354</v>
      </c>
    </row>
    <row r="4" spans="1:14" ht="13.9" thickBot="1">
      <c r="A4" s="29" t="s">
        <v>100</v>
      </c>
      <c r="B4" s="30">
        <v>1434.118688139574</v>
      </c>
      <c r="C4" s="30">
        <v>1664.6809611083329</v>
      </c>
      <c r="D4" s="30">
        <v>1630.3509312939429</v>
      </c>
      <c r="E4" s="30">
        <v>1472.2465864775641</v>
      </c>
      <c r="F4" s="30">
        <f t="shared" ref="F4" si="2">AVERAGE(A4:E4)</f>
        <v>1550.3492917548535</v>
      </c>
      <c r="G4" s="30">
        <v>1618</v>
      </c>
      <c r="H4" s="31">
        <f t="shared" si="1"/>
        <v>1550.3492917548535</v>
      </c>
      <c r="I4" s="32"/>
      <c r="J4" s="19" t="s">
        <v>100</v>
      </c>
      <c r="K4" s="30">
        <v>1618</v>
      </c>
      <c r="M4" s="19" t="s">
        <v>99</v>
      </c>
      <c r="N4" s="30">
        <v>6277</v>
      </c>
    </row>
    <row r="5" spans="1:14" ht="13.9" thickBot="1">
      <c r="A5" s="29" t="s">
        <v>115</v>
      </c>
      <c r="B5" s="30">
        <v>2000</v>
      </c>
      <c r="C5" s="30">
        <v>2059</v>
      </c>
      <c r="D5" s="30">
        <v>1570</v>
      </c>
      <c r="E5" s="30">
        <v>2286.3721086304859</v>
      </c>
      <c r="F5" s="30">
        <v>3122.7941135492861</v>
      </c>
      <c r="G5" s="30">
        <v>2029</v>
      </c>
      <c r="H5" s="31">
        <f t="shared" si="1"/>
        <v>2207.6332444359546</v>
      </c>
      <c r="I5" s="32"/>
      <c r="J5" s="19" t="s">
        <v>103</v>
      </c>
      <c r="K5" s="30">
        <v>1638.4260129367383</v>
      </c>
    </row>
    <row r="6" spans="1:14" ht="13.9" thickBot="1">
      <c r="A6" s="29" t="s">
        <v>101</v>
      </c>
      <c r="B6" s="30">
        <v>4838</v>
      </c>
      <c r="C6" s="30">
        <v>6069</v>
      </c>
      <c r="D6" s="30">
        <v>4785</v>
      </c>
      <c r="E6" s="30">
        <v>6617</v>
      </c>
      <c r="F6" s="30">
        <v>6492</v>
      </c>
      <c r="G6" s="30">
        <f t="shared" ref="G6:G8" si="3">AVERAGE(B6:F6)</f>
        <v>5760.2</v>
      </c>
      <c r="H6" s="31">
        <f t="shared" ref="H6:H7" si="4">(B6+C6+D6+E6+F6)/5</f>
        <v>5760.2</v>
      </c>
      <c r="I6" s="32"/>
      <c r="J6" s="19" t="s">
        <v>102</v>
      </c>
      <c r="K6" s="30">
        <v>2029</v>
      </c>
    </row>
    <row r="7" spans="1:14" ht="13.9" thickBot="1">
      <c r="A7" s="29" t="s">
        <v>106</v>
      </c>
      <c r="B7" s="30">
        <v>1107.3073452555941</v>
      </c>
      <c r="C7" s="30">
        <v>652.36582999596419</v>
      </c>
      <c r="D7" s="30">
        <v>783.53013475432692</v>
      </c>
      <c r="E7" s="30">
        <v>2044.9406211294699</v>
      </c>
      <c r="F7" s="30">
        <v>1669.9625537739539</v>
      </c>
      <c r="G7" s="30">
        <f t="shared" si="3"/>
        <v>1251.6212969818619</v>
      </c>
      <c r="H7" s="31">
        <f t="shared" si="4"/>
        <v>1251.6212969818619</v>
      </c>
      <c r="I7" s="32"/>
      <c r="J7" s="19" t="s">
        <v>104</v>
      </c>
      <c r="K7" s="30">
        <v>2049.0931845957443</v>
      </c>
    </row>
    <row r="8" spans="1:14">
      <c r="A8" s="29" t="s">
        <v>116</v>
      </c>
      <c r="B8" s="30">
        <v>2174.8364731124821</v>
      </c>
      <c r="C8" s="30">
        <v>2181.9</v>
      </c>
      <c r="D8" s="30">
        <v>840.375</v>
      </c>
      <c r="E8" s="30">
        <v>1952.5059650177541</v>
      </c>
      <c r="F8" s="30">
        <v>3095.848484848485</v>
      </c>
      <c r="G8" s="30">
        <f t="shared" si="3"/>
        <v>2049.0931845957443</v>
      </c>
      <c r="H8" s="31">
        <f t="shared" si="1"/>
        <v>2049.0931845957443</v>
      </c>
      <c r="I8" s="32"/>
      <c r="J8" s="19" t="s">
        <v>101</v>
      </c>
      <c r="K8" s="30">
        <v>5760.2</v>
      </c>
      <c r="M8" s="12" t="s">
        <v>117</v>
      </c>
    </row>
    <row r="9" spans="1:14" ht="13.9" thickBot="1">
      <c r="A9" s="33" t="s">
        <v>118</v>
      </c>
      <c r="B9" s="30">
        <v>5174</v>
      </c>
      <c r="C9" s="30">
        <v>5481</v>
      </c>
      <c r="D9" s="30">
        <v>7564</v>
      </c>
      <c r="E9" s="30">
        <v>8609</v>
      </c>
      <c r="F9" s="30">
        <v>9687</v>
      </c>
      <c r="G9" s="30">
        <v>8354</v>
      </c>
      <c r="H9" s="31">
        <f>(B9+C9+D9+E9+F9)/5</f>
        <v>7303</v>
      </c>
      <c r="I9" s="32"/>
    </row>
    <row r="10" spans="1:14" ht="16.149999999999999" customHeight="1" thickBot="1">
      <c r="A10" s="33" t="s">
        <v>119</v>
      </c>
      <c r="B10" s="30">
        <v>6411</v>
      </c>
      <c r="C10" s="30">
        <v>6628.5</v>
      </c>
      <c r="D10" s="30">
        <v>8406.9166666666661</v>
      </c>
      <c r="E10" s="30">
        <v>9786</v>
      </c>
      <c r="F10" s="30">
        <v>11087</v>
      </c>
      <c r="G10" s="30">
        <v>6277</v>
      </c>
      <c r="H10" s="31">
        <f>(B10+C10+D10+E10+F10)/5</f>
        <v>8463.8833333333332</v>
      </c>
    </row>
    <row r="11" spans="1:14">
      <c r="A11" s="34"/>
      <c r="B11" s="35"/>
      <c r="C11" s="35"/>
      <c r="D11" s="35"/>
      <c r="E11" s="35"/>
      <c r="F11" s="35"/>
      <c r="G11" s="35"/>
      <c r="H11" s="35"/>
    </row>
    <row r="12" spans="1:14">
      <c r="A12" s="34"/>
      <c r="B12" s="35"/>
      <c r="C12" s="35"/>
      <c r="D12" s="35"/>
      <c r="E12" s="35"/>
      <c r="F12" s="35"/>
      <c r="G12" s="35"/>
      <c r="H12" s="35"/>
    </row>
    <row r="13" spans="1:14" ht="13.9" thickBot="1">
      <c r="A13" s="35"/>
      <c r="B13" s="35"/>
      <c r="C13" s="35"/>
      <c r="D13" s="35"/>
      <c r="E13" s="35"/>
      <c r="F13" s="35"/>
      <c r="G13" s="35"/>
      <c r="H13" s="35"/>
    </row>
    <row r="14" spans="1:14">
      <c r="A14" s="29" t="s">
        <v>120</v>
      </c>
      <c r="B14" s="35"/>
      <c r="C14" s="35"/>
      <c r="D14" s="35"/>
      <c r="E14" s="35"/>
      <c r="F14" s="35"/>
      <c r="G14" s="35"/>
      <c r="H14" s="35"/>
    </row>
    <row r="15" spans="1:14">
      <c r="A15" s="36" t="s">
        <v>121</v>
      </c>
      <c r="B15" s="35"/>
      <c r="C15" s="35"/>
      <c r="D15" s="35"/>
      <c r="E15" s="35"/>
      <c r="F15" s="35"/>
      <c r="G15" s="35"/>
      <c r="H15" s="35"/>
    </row>
    <row r="16" spans="1:14">
      <c r="A16" s="37" t="s">
        <v>122</v>
      </c>
      <c r="C16" s="35"/>
      <c r="D16" s="35"/>
      <c r="E16" s="35"/>
      <c r="F16" s="35"/>
      <c r="G16" s="35"/>
      <c r="H16" s="35"/>
    </row>
    <row r="17" spans="1:8" ht="27" thickBot="1">
      <c r="A17" s="33" t="s">
        <v>123</v>
      </c>
      <c r="C17" s="35"/>
      <c r="D17" s="35"/>
      <c r="E17" s="35"/>
      <c r="F17" s="35"/>
      <c r="G17" s="35"/>
      <c r="H17" s="35"/>
    </row>
    <row r="18" spans="1:8">
      <c r="C18" s="35"/>
      <c r="D18" s="35"/>
      <c r="E18" s="35"/>
      <c r="F18" s="35"/>
      <c r="G18" s="35"/>
      <c r="H18" s="35"/>
    </row>
    <row r="19" spans="1:8">
      <c r="C19" s="35"/>
      <c r="D19" s="35"/>
      <c r="E19" s="35"/>
      <c r="F19" s="35"/>
      <c r="G19" s="35"/>
      <c r="H19" s="35"/>
    </row>
    <row r="20" spans="1:8">
      <c r="C20" s="35"/>
      <c r="D20" s="35"/>
      <c r="E20" s="35"/>
      <c r="F20" s="35"/>
      <c r="G20" s="35"/>
      <c r="H20" s="35"/>
    </row>
    <row r="23" spans="1:8">
      <c r="A23" s="28" t="s">
        <v>71</v>
      </c>
      <c r="B23" s="28" t="s">
        <v>112</v>
      </c>
    </row>
    <row r="24" spans="1:8">
      <c r="A24" s="19" t="s">
        <v>106</v>
      </c>
      <c r="B24" s="30">
        <v>1251.6212969818619</v>
      </c>
    </row>
    <row r="25" spans="1:8">
      <c r="A25" s="19" t="s">
        <v>100</v>
      </c>
      <c r="B25" s="30">
        <v>1618</v>
      </c>
    </row>
    <row r="26" spans="1:8">
      <c r="A26" s="19" t="s">
        <v>124</v>
      </c>
      <c r="B26" s="30">
        <v>1638.4260129367383</v>
      </c>
    </row>
    <row r="27" spans="1:8">
      <c r="A27" s="19" t="s">
        <v>115</v>
      </c>
      <c r="B27" s="30">
        <v>2029</v>
      </c>
    </row>
    <row r="28" spans="1:8">
      <c r="A28" s="19" t="s">
        <v>116</v>
      </c>
      <c r="B28" s="30">
        <v>2049.0931845957443</v>
      </c>
    </row>
    <row r="29" spans="1:8">
      <c r="A29" s="19" t="s">
        <v>125</v>
      </c>
      <c r="B29" s="30">
        <v>5760.2</v>
      </c>
    </row>
    <row r="30" spans="1:8">
      <c r="A30" s="19" t="s">
        <v>119</v>
      </c>
      <c r="B30" s="30">
        <v>6277</v>
      </c>
    </row>
    <row r="31" spans="1:8">
      <c r="A31" s="19" t="s">
        <v>118</v>
      </c>
      <c r="B31" s="30">
        <v>8354</v>
      </c>
    </row>
  </sheetData>
  <autoFilter ref="J2:K8" xr:uid="{00000000-0009-0000-0000-000006000000}">
    <sortState xmlns:xlrd2="http://schemas.microsoft.com/office/spreadsheetml/2017/richdata2" ref="J3:K8">
      <sortCondition ref="K2:K8"/>
    </sortState>
  </autoFilter>
  <sortState xmlns:xlrd2="http://schemas.microsoft.com/office/spreadsheetml/2017/richdata2" ref="A29:B33">
    <sortCondition descending="1" ref="B29:B33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H24"/>
  <sheetViews>
    <sheetView zoomScale="90" zoomScaleNormal="90" workbookViewId="0">
      <selection activeCell="B17" sqref="B17:B24"/>
    </sheetView>
  </sheetViews>
  <sheetFormatPr defaultColWidth="11.42578125" defaultRowHeight="13.15"/>
  <cols>
    <col min="1" max="1" width="6.42578125" style="12" customWidth="1"/>
    <col min="2" max="2" width="26.7109375" style="12" customWidth="1"/>
    <col min="3" max="8" width="11.42578125" style="12" customWidth="1"/>
    <col min="9" max="16384" width="11.42578125" style="12"/>
  </cols>
  <sheetData>
    <row r="2" spans="2:8" ht="15" customHeight="1" thickBot="1">
      <c r="B2" s="38" t="s">
        <v>111</v>
      </c>
      <c r="C2" s="38">
        <v>2019</v>
      </c>
      <c r="D2" s="38">
        <v>2020</v>
      </c>
      <c r="E2" s="38">
        <v>2021</v>
      </c>
      <c r="F2" s="38">
        <v>2022</v>
      </c>
      <c r="G2" s="38">
        <v>2023</v>
      </c>
      <c r="H2" s="38" t="s">
        <v>112</v>
      </c>
    </row>
    <row r="3" spans="2:8" ht="13.9" thickBot="1">
      <c r="B3" s="29" t="s">
        <v>103</v>
      </c>
      <c r="C3" s="30">
        <v>1213.6703289242471</v>
      </c>
      <c r="D3" s="30">
        <v>1305.1906602068671</v>
      </c>
      <c r="E3" s="30">
        <v>1543.8640251081781</v>
      </c>
      <c r="F3" s="30">
        <v>2077.083749201769</v>
      </c>
      <c r="G3" s="30">
        <v>2052.3213012426299</v>
      </c>
      <c r="H3" s="30">
        <f t="shared" ref="H3" si="0">AVERAGE(C3:G3)</f>
        <v>1638.4260129367383</v>
      </c>
    </row>
    <row r="4" spans="2:8" ht="13.9" thickBot="1">
      <c r="B4" s="29" t="s">
        <v>100</v>
      </c>
      <c r="C4" s="30">
        <v>1434.118688139574</v>
      </c>
      <c r="D4" s="30">
        <v>1664.6809611083329</v>
      </c>
      <c r="E4" s="30">
        <v>1630.3509312939429</v>
      </c>
      <c r="F4" s="30">
        <v>1472.2465864775641</v>
      </c>
      <c r="G4" s="30">
        <f t="shared" ref="G4" si="1">AVERAGE(B4:F4)</f>
        <v>1550.3492917548535</v>
      </c>
      <c r="H4" s="30">
        <v>1618</v>
      </c>
    </row>
    <row r="5" spans="2:8" ht="13.9" thickBot="1">
      <c r="B5" s="29" t="s">
        <v>102</v>
      </c>
      <c r="C5" s="30">
        <v>2000</v>
      </c>
      <c r="D5" s="30">
        <v>2059</v>
      </c>
      <c r="E5" s="30">
        <v>1570</v>
      </c>
      <c r="F5" s="30">
        <v>2286.3721086304859</v>
      </c>
      <c r="G5" s="30">
        <v>3122.7941135492861</v>
      </c>
      <c r="H5" s="30">
        <v>2029</v>
      </c>
    </row>
    <row r="6" spans="2:8" ht="13.9" thickBot="1">
      <c r="B6" s="29" t="s">
        <v>101</v>
      </c>
      <c r="C6" s="30">
        <v>4838</v>
      </c>
      <c r="D6" s="30">
        <v>6069</v>
      </c>
      <c r="E6" s="30">
        <v>4785</v>
      </c>
      <c r="F6" s="30">
        <v>6617</v>
      </c>
      <c r="G6" s="30">
        <v>6492</v>
      </c>
      <c r="H6" s="30">
        <f t="shared" ref="H6:H8" si="2">AVERAGE(C6:G6)</f>
        <v>5760.2</v>
      </c>
    </row>
    <row r="7" spans="2:8" ht="13.9" thickBot="1">
      <c r="B7" s="29" t="s">
        <v>106</v>
      </c>
      <c r="C7" s="30">
        <v>1107.3073452555941</v>
      </c>
      <c r="D7" s="30">
        <v>652.36582999596419</v>
      </c>
      <c r="E7" s="30">
        <v>783.53013475432692</v>
      </c>
      <c r="F7" s="30">
        <v>2044.9406211294699</v>
      </c>
      <c r="G7" s="30">
        <v>1669.9625537739539</v>
      </c>
      <c r="H7" s="30">
        <f t="shared" si="2"/>
        <v>1251.6212969818619</v>
      </c>
    </row>
    <row r="8" spans="2:8">
      <c r="B8" s="29" t="s">
        <v>104</v>
      </c>
      <c r="C8" s="30">
        <v>2174.8364731124821</v>
      </c>
      <c r="D8" s="30">
        <v>2181.9</v>
      </c>
      <c r="E8" s="30">
        <v>840.375</v>
      </c>
      <c r="F8" s="30">
        <v>1952.5059650177541</v>
      </c>
      <c r="G8" s="30">
        <v>3095.848484848485</v>
      </c>
      <c r="H8" s="30">
        <f t="shared" si="2"/>
        <v>2049.0931845957443</v>
      </c>
    </row>
    <row r="9" spans="2:8" ht="13.9" thickBot="1">
      <c r="B9" s="33" t="s">
        <v>118</v>
      </c>
      <c r="C9" s="30">
        <v>5174</v>
      </c>
      <c r="D9" s="30">
        <v>5481</v>
      </c>
      <c r="E9" s="30">
        <v>7564</v>
      </c>
      <c r="F9" s="30">
        <v>8609</v>
      </c>
      <c r="G9" s="30">
        <v>9687</v>
      </c>
      <c r="H9" s="30">
        <v>8354</v>
      </c>
    </row>
    <row r="10" spans="2:8" ht="13.9" thickBot="1">
      <c r="B10" s="33" t="s">
        <v>119</v>
      </c>
      <c r="C10" s="30">
        <v>6411</v>
      </c>
      <c r="D10" s="30">
        <v>6628.5</v>
      </c>
      <c r="E10" s="30">
        <v>8406.9166666666661</v>
      </c>
      <c r="F10" s="30">
        <v>9786</v>
      </c>
      <c r="G10" s="30">
        <v>11087</v>
      </c>
      <c r="H10" s="30">
        <v>6277</v>
      </c>
    </row>
    <row r="11" spans="2:8">
      <c r="B11" s="35"/>
      <c r="C11" s="35"/>
      <c r="D11" s="35"/>
      <c r="E11" s="39"/>
      <c r="H11" s="39"/>
    </row>
    <row r="12" spans="2:8">
      <c r="B12" s="35"/>
      <c r="C12" s="35"/>
      <c r="D12" s="35"/>
      <c r="E12" s="39"/>
      <c r="H12" s="39"/>
    </row>
    <row r="13" spans="2:8">
      <c r="B13" s="40"/>
      <c r="C13" s="40"/>
      <c r="D13" s="35"/>
      <c r="E13" s="35"/>
      <c r="F13" s="35"/>
      <c r="G13" s="35"/>
      <c r="H13" s="39"/>
    </row>
    <row r="14" spans="2:8">
      <c r="B14" s="40"/>
      <c r="C14" s="40"/>
      <c r="D14" s="35"/>
      <c r="E14" s="35"/>
      <c r="F14" s="35"/>
      <c r="G14" s="35"/>
      <c r="H14" s="39"/>
    </row>
    <row r="15" spans="2:8">
      <c r="B15" s="40"/>
      <c r="C15" s="40"/>
      <c r="D15" s="35"/>
      <c r="E15" s="35"/>
      <c r="F15" s="35"/>
      <c r="G15" s="35"/>
      <c r="H15" s="39"/>
    </row>
    <row r="16" spans="2:8" ht="13.9" thickBot="1">
      <c r="B16" s="38" t="s">
        <v>111</v>
      </c>
      <c r="C16" s="38">
        <v>2020</v>
      </c>
      <c r="D16" s="38">
        <v>2021</v>
      </c>
      <c r="E16" s="38">
        <v>2022</v>
      </c>
      <c r="F16" s="38">
        <v>2023</v>
      </c>
      <c r="G16" s="35"/>
      <c r="H16" s="39"/>
    </row>
    <row r="17" spans="2:8" ht="13.9" thickBot="1">
      <c r="B17" s="29" t="s">
        <v>103</v>
      </c>
      <c r="C17" s="41">
        <f t="shared" ref="C17:F24" si="3">D3/C3*100-100</f>
        <v>7.5407900400547874</v>
      </c>
      <c r="D17" s="41">
        <f t="shared" si="3"/>
        <v>18.286475085830162</v>
      </c>
      <c r="E17" s="41">
        <f t="shared" si="3"/>
        <v>34.53799786909525</v>
      </c>
      <c r="F17" s="41">
        <f t="shared" si="3"/>
        <v>-1.192173785416955</v>
      </c>
      <c r="G17" s="43" cm="1">
        <f t="array" ref="G17">+AVERAGE(ABS(C17:F17))</f>
        <v>15.389359195099289</v>
      </c>
      <c r="H17" s="39"/>
    </row>
    <row r="18" spans="2:8" ht="13.9" thickBot="1">
      <c r="B18" s="29" t="s">
        <v>100</v>
      </c>
      <c r="C18" s="41">
        <f t="shared" si="3"/>
        <v>16.076931071016048</v>
      </c>
      <c r="D18" s="41">
        <f t="shared" si="3"/>
        <v>-2.062258812134985</v>
      </c>
      <c r="E18" s="41">
        <f t="shared" si="3"/>
        <v>-9.6975652162751231</v>
      </c>
      <c r="F18" s="41">
        <f t="shared" si="3"/>
        <v>5.3050016209685822</v>
      </c>
      <c r="G18" s="43" cm="1">
        <f t="array" ref="G18">+AVERAGE(ABS(C18:F18))</f>
        <v>8.2854391800986846</v>
      </c>
      <c r="H18" s="39"/>
    </row>
    <row r="19" spans="2:8" ht="13.9" thickBot="1">
      <c r="B19" s="29" t="s">
        <v>102</v>
      </c>
      <c r="C19" s="41">
        <f t="shared" si="3"/>
        <v>2.9500000000000028</v>
      </c>
      <c r="D19" s="41">
        <f t="shared" si="3"/>
        <v>-23.749392909179207</v>
      </c>
      <c r="E19" s="41">
        <f t="shared" si="3"/>
        <v>45.628796728056415</v>
      </c>
      <c r="F19" s="41">
        <f t="shared" si="3"/>
        <v>36.582934237236145</v>
      </c>
      <c r="G19" s="47" cm="1">
        <f t="array" ref="G19">+AVERAGE(ABS(C19:F19))</f>
        <v>27.227780968617942</v>
      </c>
      <c r="H19" s="39"/>
    </row>
    <row r="20" spans="2:8" ht="13.9" thickBot="1">
      <c r="B20" s="29" t="s">
        <v>101</v>
      </c>
      <c r="C20" s="41">
        <f t="shared" si="3"/>
        <v>25.444398511781728</v>
      </c>
      <c r="D20" s="41">
        <f t="shared" si="3"/>
        <v>-21.156697973306976</v>
      </c>
      <c r="E20" s="41">
        <f t="shared" si="3"/>
        <v>38.286311389759675</v>
      </c>
      <c r="F20" s="41">
        <f t="shared" si="3"/>
        <v>-1.889073598307391</v>
      </c>
      <c r="G20" s="42" cm="1">
        <f t="array" ref="G20">+AVERAGE(ABS(C20:F20))</f>
        <v>21.694120368288942</v>
      </c>
      <c r="H20" s="39"/>
    </row>
    <row r="21" spans="2:8" ht="13.9" thickBot="1">
      <c r="B21" s="29" t="s">
        <v>106</v>
      </c>
      <c r="C21" s="41">
        <f t="shared" si="3"/>
        <v>-41.085387648595258</v>
      </c>
      <c r="D21" s="41">
        <f t="shared" si="3"/>
        <v>20.105943433483347</v>
      </c>
      <c r="E21" s="41">
        <f t="shared" si="3"/>
        <v>160.99067928901724</v>
      </c>
      <c r="F21" s="41">
        <f t="shared" si="3"/>
        <v>-18.336868243558413</v>
      </c>
      <c r="G21" s="47" cm="1">
        <f t="array" ref="G21">+AVERAGE(ABS(C21:F21))</f>
        <v>60.129719653663557</v>
      </c>
      <c r="H21" s="39"/>
    </row>
    <row r="22" spans="2:8">
      <c r="B22" s="29" t="s">
        <v>104</v>
      </c>
      <c r="C22" s="41">
        <f t="shared" si="3"/>
        <v>0.32478427573035162</v>
      </c>
      <c r="D22" s="41">
        <f t="shared" si="3"/>
        <v>-61.484256840368488</v>
      </c>
      <c r="E22" s="41">
        <f t="shared" si="3"/>
        <v>132.33746422939214</v>
      </c>
      <c r="F22" s="41">
        <f t="shared" si="3"/>
        <v>58.557696637835079</v>
      </c>
      <c r="G22" s="47" cm="1">
        <f t="array" ref="G22">+AVERAGE(ABS(C22:F22))</f>
        <v>63.176050495831518</v>
      </c>
    </row>
    <row r="23" spans="2:8" ht="15" customHeight="1" thickBot="1">
      <c r="B23" s="33" t="s">
        <v>118</v>
      </c>
      <c r="C23" s="41">
        <f t="shared" si="3"/>
        <v>5.9335137224584571</v>
      </c>
      <c r="D23" s="41">
        <f t="shared" si="3"/>
        <v>38.004013866082829</v>
      </c>
      <c r="E23" s="41">
        <f t="shared" si="3"/>
        <v>13.815441565309357</v>
      </c>
      <c r="F23" s="41">
        <f t="shared" si="3"/>
        <v>12.521779533046811</v>
      </c>
      <c r="G23" s="42" cm="1">
        <f t="array" ref="G23">+AVERAGE(ABS(C23:F23))</f>
        <v>17.568687171724363</v>
      </c>
    </row>
    <row r="24" spans="2:8" ht="13.9" thickBot="1">
      <c r="B24" s="33" t="s">
        <v>119</v>
      </c>
      <c r="C24" s="41">
        <f t="shared" si="3"/>
        <v>3.3926064576509134</v>
      </c>
      <c r="D24" s="41">
        <f t="shared" si="3"/>
        <v>26.829850896381771</v>
      </c>
      <c r="E24" s="41">
        <f t="shared" si="3"/>
        <v>16.404151343635704</v>
      </c>
      <c r="F24" s="41">
        <f t="shared" si="3"/>
        <v>13.294502350296341</v>
      </c>
      <c r="G24" s="43" cm="1">
        <f t="array" ref="G24">+AVERAGE(ABS(C24:F24))</f>
        <v>14.980277761991182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2025-08-22T17:03:34+00:00</FechayHora>
  </documentManagement>
</p:properties>
</file>

<file path=customXml/itemProps1.xml><?xml version="1.0" encoding="utf-8"?>
<ds:datastoreItem xmlns:ds="http://schemas.openxmlformats.org/officeDocument/2006/customXml" ds:itemID="{6A69B17A-CC4B-472B-917E-AA731CB80F6A}"/>
</file>

<file path=customXml/itemProps2.xml><?xml version="1.0" encoding="utf-8"?>
<ds:datastoreItem xmlns:ds="http://schemas.openxmlformats.org/officeDocument/2006/customXml" ds:itemID="{84722953-433D-4690-910D-91D9324E7046}"/>
</file>

<file path=customXml/itemProps3.xml><?xml version="1.0" encoding="utf-8"?>
<ds:datastoreItem xmlns:ds="http://schemas.openxmlformats.org/officeDocument/2006/customXml" ds:itemID="{BB3E9602-04BC-4E38-91DD-44C0C1B37D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Sergio Leon Alvarez Fernandez</cp:lastModifiedBy>
  <cp:revision/>
  <dcterms:created xsi:type="dcterms:W3CDTF">2024-08-23T00:06:32Z</dcterms:created>
  <dcterms:modified xsi:type="dcterms:W3CDTF">2025-08-22T20:40:18Z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