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IÉNAGA DE ORO\"/>
    </mc:Choice>
  </mc:AlternateContent>
  <xr:revisionPtr revIDLastSave="2" documentId="8_{40351756-5EDF-4305-9CEF-FB4DEBE1B04E}" xr6:coauthVersionLast="47" xr6:coauthVersionMax="47" xr10:uidLastSave="{9B1DCAE4-12BF-4A2E-A072-9385481A1D78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PRODUCTO'!$A$2:$I$27</definedName>
    <definedName name="_xlnm._FilterDatabase" localSheetId="5" hidden="1">'4.3.2. PRECIOS PAGAD PRODUCTOR'!$B$2:$G$5</definedName>
    <definedName name="_xlnm._FilterDatabase" localSheetId="6" hidden="1">'4.3.3. PRECIOS PROMEDIO SIPSA'!$A$28:$B$28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 a="1"/>
  <c r="G20" i="9" s="1"/>
  <c r="G21" i="9" a="1"/>
  <c r="G21" i="9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/>
  <c r="G19" i="9" a="1"/>
  <c r="G19" i="9" s="1"/>
  <c r="F20" i="9" l="1"/>
  <c r="F21" i="9"/>
  <c r="F22" i="9"/>
  <c r="F23" i="9"/>
  <c r="F24" i="9"/>
  <c r="F25" i="9"/>
  <c r="F26" i="9"/>
  <c r="F27" i="9"/>
  <c r="F28" i="9"/>
  <c r="F29" i="9"/>
  <c r="E20" i="9"/>
  <c r="E21" i="9"/>
  <c r="E22" i="9"/>
  <c r="E23" i="9"/>
  <c r="E24" i="9"/>
  <c r="E25" i="9"/>
  <c r="E26" i="9"/>
  <c r="E27" i="9"/>
  <c r="E28" i="9"/>
  <c r="E29" i="9"/>
  <c r="D20" i="9"/>
  <c r="D21" i="9"/>
  <c r="D22" i="9"/>
  <c r="D23" i="9"/>
  <c r="D24" i="9"/>
  <c r="D25" i="9"/>
  <c r="D26" i="9"/>
  <c r="D27" i="9"/>
  <c r="D28" i="9"/>
  <c r="D29" i="9"/>
  <c r="D19" i="9"/>
  <c r="E19" i="9"/>
  <c r="F19" i="9"/>
  <c r="C20" i="9"/>
  <c r="C21" i="9"/>
  <c r="C22" i="9"/>
  <c r="C23" i="9"/>
  <c r="C24" i="9"/>
  <c r="C25" i="9"/>
  <c r="C26" i="9"/>
  <c r="C27" i="9"/>
  <c r="C28" i="9"/>
  <c r="C29" i="9"/>
  <c r="C19" i="9"/>
  <c r="H8" i="8"/>
  <c r="H13" i="8"/>
  <c r="H10" i="8"/>
  <c r="H11" i="8"/>
  <c r="H9" i="8"/>
  <c r="H5" i="8"/>
  <c r="H6" i="8"/>
  <c r="H7" i="8"/>
  <c r="H12" i="8"/>
  <c r="H4" i="8"/>
  <c r="H3" i="8"/>
  <c r="L7" i="7" l="1"/>
  <c r="J6" i="7"/>
  <c r="K6" i="7"/>
  <c r="L6" i="7"/>
  <c r="J7" i="7"/>
  <c r="K7" i="7"/>
  <c r="J8" i="7"/>
  <c r="K8" i="7"/>
  <c r="L8" i="7"/>
  <c r="J9" i="7"/>
  <c r="K9" i="7"/>
  <c r="L9" i="7"/>
  <c r="J10" i="7"/>
  <c r="K10" i="7"/>
  <c r="L10" i="7"/>
  <c r="J11" i="7"/>
  <c r="K11" i="7"/>
  <c r="L11" i="7"/>
  <c r="J12" i="7"/>
  <c r="K12" i="7"/>
  <c r="L12" i="7"/>
  <c r="J13" i="7"/>
  <c r="K13" i="7"/>
  <c r="L13" i="7"/>
  <c r="J14" i="7"/>
  <c r="K14" i="7"/>
  <c r="L14" i="7"/>
  <c r="J15" i="7"/>
  <c r="K15" i="7"/>
  <c r="L15" i="7"/>
  <c r="J16" i="7"/>
  <c r="K16" i="7"/>
  <c r="M16" i="7" s="1"/>
  <c r="L16" i="7"/>
  <c r="J17" i="7"/>
  <c r="K17" i="7"/>
  <c r="L17" i="7"/>
  <c r="J18" i="7"/>
  <c r="K18" i="7"/>
  <c r="L18" i="7"/>
  <c r="L5" i="7"/>
  <c r="K5" i="7"/>
  <c r="J5" i="7"/>
  <c r="I26" i="6"/>
  <c r="I23" i="6"/>
  <c r="I21" i="6"/>
  <c r="I25" i="6"/>
  <c r="I19" i="6"/>
  <c r="I18" i="6"/>
  <c r="I12" i="6"/>
  <c r="I9" i="6"/>
  <c r="M18" i="7" l="1"/>
  <c r="M15" i="7"/>
  <c r="M14" i="7"/>
  <c r="M5" i="7"/>
  <c r="M17" i="7"/>
  <c r="M13" i="7" l="1"/>
  <c r="I5" i="6"/>
  <c r="I7" i="6" l="1"/>
  <c r="I8" i="6"/>
  <c r="I14" i="6"/>
  <c r="I15" i="6"/>
  <c r="I16" i="6"/>
  <c r="M6" i="7"/>
  <c r="M7" i="7"/>
  <c r="M8" i="7"/>
  <c r="M9" i="7"/>
  <c r="M10" i="7"/>
  <c r="M11" i="7"/>
  <c r="M12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<sst xmlns="http://schemas.openxmlformats.org/spreadsheetml/2006/main" count="494" uniqueCount="185">
  <si>
    <t>Tabla 1. Organizaciones de la Agricultura Familiar (OAF) participantes de los encuentros territoriales en el municipio de Ciénaga de Oro</t>
  </si>
  <si>
    <t>Nombre y sigla asociación</t>
  </si>
  <si>
    <t>Principales productos comercializados</t>
  </si>
  <si>
    <t>No. de familias asociadas</t>
  </si>
  <si>
    <t>Servicios que presta la OAF</t>
  </si>
  <si>
    <t>Asociación Agropecuaria de Pequeños Agricultores y Ganaderos - ASPAGATIVA</t>
  </si>
  <si>
    <t>Maíz tradicional</t>
  </si>
  <si>
    <t>Comercialización colectiva de productos agropecuarios</t>
  </si>
  <si>
    <t>Yuca chirosa</t>
  </si>
  <si>
    <t>Ñame</t>
  </si>
  <si>
    <t>Caña panelera</t>
  </si>
  <si>
    <t>Arroz</t>
  </si>
  <si>
    <t>Asociación Campesina para el Desarrollo Integral de Productores del Bugre - ASDIABUGRE</t>
  </si>
  <si>
    <t>Comercialización coelctiva de productos agropecuarios</t>
  </si>
  <si>
    <t>Pollo de engorde en pie</t>
  </si>
  <si>
    <t>Asociación de Pequeños Productores Agrícolas de Berastegui - ASPROABER</t>
  </si>
  <si>
    <t>Maíz tecnificado</t>
  </si>
  <si>
    <t>Comercialización colectivade productos agropecuarios</t>
  </si>
  <si>
    <t>Asociación de Productores Agropecuarios - ASOALMODENA</t>
  </si>
  <si>
    <t>Yuca industrial</t>
  </si>
  <si>
    <t>Asociación de Productores Agropecuarios de Berastegui - ASOPROAGROB</t>
  </si>
  <si>
    <t>Asociación de Productores Agropecuarios, Ambientales y Piscicolas - ASOPAPAS</t>
  </si>
  <si>
    <t>Plátano</t>
  </si>
  <si>
    <t>Asociación Ganadera de Ciénada de Oro - ASOGACORO</t>
  </si>
  <si>
    <t>Leche</t>
  </si>
  <si>
    <t>Asociación para la Producción Porcicola de Ciénaga de Oro - APROPORCIORO</t>
  </si>
  <si>
    <t>Cerdo</t>
  </si>
  <si>
    <t>ASOFUTURO</t>
  </si>
  <si>
    <t>Cachama</t>
  </si>
  <si>
    <t>Cooperativa Agropesquera de Suarez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</si>
  <si>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Ciénaga de Oro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</si>
  <si>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</si>
  <si>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</si>
  <si>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</si>
  <si>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</si>
  <si>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</si>
  <si>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</si>
  <si>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</si>
  <si>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Kilogramos a granel</t>
  </si>
  <si>
    <t>Intermediarios 100%</t>
  </si>
  <si>
    <t>No</t>
  </si>
  <si>
    <t>Contado</t>
  </si>
  <si>
    <t>Finca 100%</t>
  </si>
  <si>
    <t>Bolsa x 45 Kg</t>
  </si>
  <si>
    <t>Quintal x 50 Kg</t>
  </si>
  <si>
    <t>Carga x 50 Kg</t>
  </si>
  <si>
    <t>Consumidor final 100%</t>
  </si>
  <si>
    <t>Bulto x 50 Kg</t>
  </si>
  <si>
    <t>Pollo x 4 Kg</t>
  </si>
  <si>
    <t>Intermediarios 50% y consumidor final 50%</t>
  </si>
  <si>
    <t>Agroindustria 100%</t>
  </si>
  <si>
    <t>Si</t>
  </si>
  <si>
    <t>Crédito</t>
  </si>
  <si>
    <t>Planta de procesamiento en Sucre 100%</t>
  </si>
  <si>
    <t>Intermediarios 70% y minosrista 30%</t>
  </si>
  <si>
    <t>Finca 70% y mercado local 30%</t>
  </si>
  <si>
    <t>Canasta x 100 unidades</t>
  </si>
  <si>
    <t>Caneca x 35 Lt</t>
  </si>
  <si>
    <t>Intermediarios 95% y consumidor final 5%</t>
  </si>
  <si>
    <t>Cerdo en pie</t>
  </si>
  <si>
    <t>Unidad</t>
  </si>
  <si>
    <t>Mayorista 100%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</si>
  <si>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Ciénaga de Oro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</si>
  <si>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</si>
  <si>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</si>
  <si>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</si>
  <si>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</si>
  <si>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</si>
  <si>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Carlos González</t>
  </si>
  <si>
    <t>Intermediarios</t>
  </si>
  <si>
    <t>Cerdo en canal</t>
  </si>
  <si>
    <t>Cabecera municipal</t>
  </si>
  <si>
    <t>Productores municipio 100%</t>
  </si>
  <si>
    <t>Juan Gómez</t>
  </si>
  <si>
    <t>Veredas Ciénaga de Oro 100%</t>
  </si>
  <si>
    <t>Pollos de engorde</t>
  </si>
  <si>
    <t>Kendry Guerra</t>
  </si>
  <si>
    <t>Cabecera munipal</t>
  </si>
  <si>
    <t>Maíz</t>
  </si>
  <si>
    <t>Carne</t>
  </si>
  <si>
    <t>Queso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</si>
  <si>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</si>
  <si>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Ciénaga de Oro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</si>
  <si>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</si>
  <si>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</si>
  <si>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</si>
  <si>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</si>
  <si>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</si>
  <si>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</si>
  <si>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Carlos Gonzáles</t>
  </si>
  <si>
    <t>kg en pie</t>
  </si>
  <si>
    <t xml:space="preserve">Quincenal </t>
  </si>
  <si>
    <t>Tonelada</t>
  </si>
  <si>
    <t xml:space="preserve">Mensual </t>
  </si>
  <si>
    <t>Bosa x 45 Kg</t>
  </si>
  <si>
    <t>Mazos x 50 Kg</t>
  </si>
  <si>
    <t>Trimestral</t>
  </si>
  <si>
    <t>Unidad x 350 gr</t>
  </si>
  <si>
    <t>Semestral</t>
  </si>
  <si>
    <t>Caneca x 30 Lt</t>
  </si>
  <si>
    <t>Diario</t>
  </si>
  <si>
    <t>Kilogramos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</si>
  <si>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</si>
  <si>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</si>
  <si>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</si>
  <si>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</si>
  <si>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</si>
  <si>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</si>
  <si>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</si>
  <si>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</si>
  <si>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</si>
  <si>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</si>
  <si>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</si>
  <si>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</si>
  <si>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03Vai-73</t>
  </si>
  <si>
    <t>Arroz secano</t>
  </si>
  <si>
    <t>Intermediario</t>
  </si>
  <si>
    <t>minorista</t>
  </si>
  <si>
    <t>Consumidor Final</t>
  </si>
  <si>
    <t>Quntal X 50 Kg</t>
  </si>
  <si>
    <t>Otro</t>
  </si>
  <si>
    <t>Ciento</t>
  </si>
  <si>
    <t>Finca 80%</t>
  </si>
  <si>
    <t>Minorista</t>
  </si>
  <si>
    <t>Cabecerra municipal 100%</t>
  </si>
  <si>
    <t>Agroindustria</t>
  </si>
  <si>
    <t>Sucre Procesadora 100%</t>
  </si>
  <si>
    <t>04Va-67</t>
  </si>
  <si>
    <t>Porcicultura ceba</t>
  </si>
  <si>
    <t>05Vb-61</t>
  </si>
  <si>
    <t>06Vds1-55</t>
  </si>
  <si>
    <t>Ganadería dp (carne)</t>
  </si>
  <si>
    <t>Ganadería dp (leche)</t>
  </si>
  <si>
    <t>Caneca x 25 Lt</t>
  </si>
  <si>
    <t>Piscicultura cachama</t>
  </si>
  <si>
    <t>Kilogramo</t>
  </si>
  <si>
    <t>Mayorista</t>
  </si>
  <si>
    <t>10Vf2s1-30</t>
  </si>
  <si>
    <t>Avicultura engorde</t>
  </si>
  <si>
    <t>Animal de 4 Kg</t>
  </si>
  <si>
    <t>Avicultura postura</t>
  </si>
  <si>
    <t>Cubeta X 30 unidades</t>
  </si>
  <si>
    <t>Yuca</t>
  </si>
  <si>
    <t>Finca 90%</t>
  </si>
  <si>
    <t>platano</t>
  </si>
  <si>
    <t>06Vci2s2-55</t>
  </si>
  <si>
    <t>frijol_cabeza_negra</t>
  </si>
  <si>
    <t>06Wai-55</t>
  </si>
  <si>
    <t>patilla</t>
  </si>
  <si>
    <t>ganaderia_dp</t>
  </si>
  <si>
    <t>06Wbi-55</t>
  </si>
  <si>
    <t>porcicultura_ceba</t>
  </si>
  <si>
    <t>06Wci2s2-55</t>
  </si>
  <si>
    <t>avicultura_engorde</t>
  </si>
  <si>
    <t>06Wd2s1-55</t>
  </si>
  <si>
    <t>maiz_tradicional</t>
  </si>
  <si>
    <t>07Wc2s2-49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</si>
  <si>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</si>
  <si>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</si>
  <si>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</si>
  <si>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</si>
  <si>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</si>
  <si>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Quintal de 50 Kg</t>
  </si>
  <si>
    <t xml:space="preserve">Kg en pie </t>
  </si>
  <si>
    <t>Ganadería doble propósito (carne)</t>
  </si>
  <si>
    <t>Ganadería doble propósito (leche)</t>
  </si>
  <si>
    <t>Animal x 4Kg</t>
  </si>
  <si>
    <t>Cubeta X 30 huevos</t>
  </si>
  <si>
    <t xml:space="preserve">Línea productiva </t>
  </si>
  <si>
    <t>Promedio</t>
  </si>
  <si>
    <t>Verificar</t>
  </si>
  <si>
    <t xml:space="preserve">Maíz  </t>
  </si>
  <si>
    <t>Panela</t>
  </si>
  <si>
    <t>Ganadería doble propósito (Leche)</t>
  </si>
  <si>
    <t>Ganadería doble propósito (Bovino en pie)*</t>
  </si>
  <si>
    <t>Porcicultura (cerdo en pie)**</t>
  </si>
  <si>
    <t>Avicultura de engorde (Pollo en pie)***</t>
  </si>
  <si>
    <t>Precio a escala municipal</t>
  </si>
  <si>
    <t>Precio a escala departamental</t>
  </si>
  <si>
    <t>Precios a escala nacional</t>
  </si>
  <si>
    <t>Precios gremios (Fedegan*, Porkcolombia**, Fenavi***)</t>
  </si>
  <si>
    <t>Avicultura de engorde (Pollo en pie)</t>
  </si>
  <si>
    <t>Porcicultura (cerdo en pie)</t>
  </si>
  <si>
    <t>Ganadería doble propósito (Bovino en pie)</t>
  </si>
  <si>
    <t>Piscicultura Cachama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</si>
</sst>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7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9" fillId="7" borderId="3" xfId="0" applyFont="1" applyFill="1" applyBorder="1" applyAlignment="1">
      <alignment horizontal="center"/>
    </xf>
    <xf numFmtId="166" fontId="3" fillId="4" borderId="1" xfId="1" applyNumberFormat="1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4" borderId="1" xfId="0" applyNumberFormat="1" applyFont="1" applyFill="1" applyBorder="1" applyAlignment="1">
      <alignment horizontal="center" vertical="center" wrapText="1"/>
    </xf>
    <xf numFmtId="164" fontId="3" fillId="4" borderId="1" xfId="1" applyFont="1" applyFill="1" applyBorder="1" applyAlignment="1">
      <alignment horizontal="center" vertical="center" wrapText="1"/>
    </xf>
    <xf numFmtId="0" fontId="16" fillId="0" borderId="0" xfId="0" applyFont="1"/>
    <xf numFmtId="0" fontId="4" fillId="9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9" fontId="3" fillId="0" borderId="9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6" fontId="4" fillId="0" borderId="14" xfId="1" applyNumberFormat="1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17" fillId="6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4" fillId="9" borderId="4" xfId="0" applyFont="1" applyFill="1" applyBorder="1" applyAlignment="1">
      <alignment horizontal="left"/>
    </xf>
    <xf numFmtId="166" fontId="4" fillId="0" borderId="17" xfId="1" applyNumberFormat="1" applyFont="1" applyBorder="1"/>
    <xf numFmtId="0" fontId="4" fillId="5" borderId="1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4" fillId="9" borderId="1" xfId="0" applyFont="1" applyFill="1" applyBorder="1" applyAlignment="1">
      <alignment horizontal="left"/>
    </xf>
    <xf numFmtId="0" fontId="3" fillId="0" borderId="9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168" fontId="3" fillId="4" borderId="1" xfId="1" applyNumberFormat="1" applyFont="1" applyFill="1" applyBorder="1" applyAlignment="1">
      <alignment horizontal="center" vertical="center" wrapText="1"/>
    </xf>
    <xf numFmtId="168" fontId="3" fillId="0" borderId="1" xfId="1" applyNumberFormat="1" applyFont="1" applyFill="1" applyBorder="1" applyAlignment="1">
      <alignment horizontal="center" vertical="center" wrapText="1"/>
    </xf>
    <xf numFmtId="10" fontId="3" fillId="0" borderId="1" xfId="8" applyNumberFormat="1" applyFont="1" applyFill="1" applyBorder="1" applyAlignment="1">
      <alignment horizontal="center" vertical="center" wrapText="1"/>
    </xf>
    <xf numFmtId="10" fontId="3" fillId="9" borderId="1" xfId="8" applyNumberFormat="1" applyFont="1" applyFill="1" applyBorder="1" applyAlignment="1">
      <alignment horizontal="center" vertical="center" wrapText="1"/>
    </xf>
    <xf numFmtId="166" fontId="3" fillId="0" borderId="9" xfId="1" applyNumberFormat="1" applyFont="1" applyFill="1" applyBorder="1" applyAlignment="1">
      <alignment horizontal="center" vertical="center" wrapText="1"/>
    </xf>
    <xf numFmtId="166" fontId="3" fillId="0" borderId="9" xfId="6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43" fontId="3" fillId="4" borderId="9" xfId="9" applyFont="1" applyFill="1" applyBorder="1" applyAlignment="1">
      <alignment horizontal="center" vertical="center"/>
    </xf>
    <xf numFmtId="43" fontId="3" fillId="4" borderId="1" xfId="9" applyFont="1" applyFill="1" applyBorder="1" applyAlignment="1">
      <alignment horizontal="center" vertical="center"/>
    </xf>
    <xf numFmtId="43" fontId="3" fillId="9" borderId="1" xfId="9" applyFont="1" applyFill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0" fontId="9" fillId="7" borderId="0" xfId="0" applyFont="1" applyFill="1" applyAlignment="1">
      <alignment horizontal="left"/>
    </xf>
    <xf numFmtId="0" fontId="9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43" fontId="4" fillId="4" borderId="3" xfId="9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0" borderId="1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4" fillId="4" borderId="1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43" fontId="4" fillId="11" borderId="3" xfId="9" applyFont="1" applyFill="1" applyBorder="1" applyAlignment="1">
      <alignment horizontal="center" vertical="center"/>
    </xf>
    <xf numFmtId="43" fontId="4" fillId="5" borderId="3" xfId="9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168" fontId="3" fillId="4" borderId="8" xfId="1" applyNumberFormat="1" applyFont="1" applyFill="1" applyBorder="1" applyAlignment="1">
      <alignment horizontal="center" vertical="center" wrapText="1"/>
    </xf>
    <xf numFmtId="168" fontId="3" fillId="4" borderId="9" xfId="1" applyNumberFormat="1" applyFont="1" applyFill="1" applyBorder="1" applyAlignment="1">
      <alignment horizontal="center" vertical="center" wrapText="1"/>
    </xf>
    <xf numFmtId="10" fontId="3" fillId="0" borderId="8" xfId="8" applyNumberFormat="1" applyFont="1" applyFill="1" applyBorder="1" applyAlignment="1">
      <alignment horizontal="center" vertical="center" wrapText="1"/>
    </xf>
    <xf numFmtId="10" fontId="3" fillId="0" borderId="9" xfId="8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168" fontId="3" fillId="0" borderId="8" xfId="1" applyNumberFormat="1" applyFont="1" applyFill="1" applyBorder="1" applyAlignment="1">
      <alignment horizontal="center" vertical="center" wrapText="1"/>
    </xf>
    <xf numFmtId="168" fontId="3" fillId="0" borderId="9" xfId="1" applyNumberFormat="1" applyFont="1" applyFill="1" applyBorder="1" applyAlignment="1">
      <alignment horizontal="center" vertical="center" wrapText="1"/>
    </xf>
    <xf numFmtId="10" fontId="3" fillId="9" borderId="8" xfId="8" applyNumberFormat="1" applyFont="1" applyFill="1" applyBorder="1" applyAlignment="1">
      <alignment horizontal="center" vertical="center" wrapText="1"/>
    </xf>
    <xf numFmtId="10" fontId="3" fillId="9" borderId="9" xfId="8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10" fontId="3" fillId="0" borderId="3" xfId="8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164" fontId="3" fillId="4" borderId="8" xfId="1" applyFont="1" applyFill="1" applyBorder="1" applyAlignment="1">
      <alignment horizontal="center" vertical="center" wrapText="1"/>
    </xf>
    <xf numFmtId="164" fontId="3" fillId="4" borderId="3" xfId="1" applyFont="1" applyFill="1" applyBorder="1" applyAlignment="1">
      <alignment horizontal="center" vertical="center" wrapText="1"/>
    </xf>
    <xf numFmtId="164" fontId="3" fillId="4" borderId="9" xfId="1" applyFont="1" applyFill="1" applyBorder="1" applyAlignment="1">
      <alignment horizontal="center" vertical="center" wrapText="1"/>
    </xf>
    <xf numFmtId="168" fontId="3" fillId="0" borderId="3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10">
    <cellStyle name="Millares" xfId="9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3617672790901"/>
          <c:y val="4.396482813749001E-2"/>
          <c:w val="0.77886045494313216"/>
          <c:h val="0.408167639117052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SIPSA'!$A$25:$A$35</c:f>
              <c:strCache>
                <c:ptCount val="11"/>
                <c:pt idx="0">
                  <c:v>Yuca</c:v>
                </c:pt>
                <c:pt idx="1">
                  <c:v>Maíz  </c:v>
                </c:pt>
                <c:pt idx="2">
                  <c:v>Ñame</c:v>
                </c:pt>
                <c:pt idx="3">
                  <c:v>Plátano</c:v>
                </c:pt>
                <c:pt idx="4">
                  <c:v>Arroz</c:v>
                </c:pt>
                <c:pt idx="5">
                  <c:v>Panela</c:v>
                </c:pt>
                <c:pt idx="6">
                  <c:v>Avicultura de engorde (Pollo en pie)</c:v>
                </c:pt>
                <c:pt idx="7">
                  <c:v>Cachama</c:v>
                </c:pt>
                <c:pt idx="8">
                  <c:v>Porcicultura (cerdo en pie)</c:v>
                </c:pt>
                <c:pt idx="9">
                  <c:v>Ganadería doble propósito (Bovino en pie)</c:v>
                </c:pt>
                <c:pt idx="10">
                  <c:v>Ganadería doble propósito (Leche)</c:v>
                </c:pt>
              </c:strCache>
            </c:strRef>
          </c:cat>
          <c:val>
            <c:numRef>
              <c:f>'4.3.3. PRECIOS PROMEDIO SIPSA'!$B$25:$B$35</c:f>
              <c:numCache>
                <c:formatCode>_-"$"\ * #,##0_-;\-"$"\ * #,##0_-;_-"$"\ * "-"??_-;_-@_-</c:formatCode>
                <c:ptCount val="11"/>
                <c:pt idx="0">
                  <c:v>1400.2030818152168</c:v>
                </c:pt>
                <c:pt idx="1">
                  <c:v>1662.9452226335547</c:v>
                </c:pt>
                <c:pt idx="2">
                  <c:v>2013.0148250529771</c:v>
                </c:pt>
                <c:pt idx="3">
                  <c:v>2029.3543524213237</c:v>
                </c:pt>
                <c:pt idx="4">
                  <c:v>2989.7501545405453</c:v>
                </c:pt>
                <c:pt idx="5">
                  <c:v>3124</c:v>
                </c:pt>
                <c:pt idx="6">
                  <c:v>8464</c:v>
                </c:pt>
                <c:pt idx="7">
                  <c:v>8354.2073506386077</c:v>
                </c:pt>
                <c:pt idx="8">
                  <c:v>7303</c:v>
                </c:pt>
                <c:pt idx="9">
                  <c:v>6276</c:v>
                </c:pt>
                <c:pt idx="10">
                  <c:v>1456.5365369634471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FD-4B8B-BB51-F03C22D8F0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14113232"/>
        <c:axId val="1514115312"/>
      </c:barChart>
      <c:catAx>
        <c:axId val="1514113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3977073490813649"/>
              <c:y val="0.934672104835816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4115312"/>
        <c:crosses val="autoZero"/>
        <c:auto val="1"/>
        <c:lblAlgn val="ctr"/>
        <c:lblOffset val="100"/>
        <c:noMultiLvlLbl val="0"/>
      </c:catAx>
      <c:valAx>
        <c:axId val="151411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411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Ciénaga de Oro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Arroz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24.98377432175802</c:v>
                </c:pt>
                <c:pt idx="1">
                  <c:v>-22.363635499132684</c:v>
                </c:pt>
                <c:pt idx="2">
                  <c:v>42.021696262514496</c:v>
                </c:pt>
                <c:pt idx="3">
                  <c:v>8.1257717210650497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-43.330471666530897</c:v>
                </c:pt>
                <c:pt idx="1">
                  <c:v>28.469448706376596</c:v>
                </c:pt>
                <c:pt idx="2">
                  <c:v>167.23327271020469</c:v>
                </c:pt>
                <c:pt idx="3">
                  <c:v>-19.916307323573193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Maíz 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1.1105181743543682</c:v>
                </c:pt>
                <c:pt idx="1">
                  <c:v>16.812856807450231</c:v>
                </c:pt>
                <c:pt idx="2">
                  <c:v>36.907076023802489</c:v>
                </c:pt>
                <c:pt idx="3">
                  <c:v>2.2162490312625351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-7.3012535290096707</c:v>
                </c:pt>
                <c:pt idx="1">
                  <c:v>-43.905744803494493</c:v>
                </c:pt>
                <c:pt idx="2">
                  <c:v>72.526521846520666</c:v>
                </c:pt>
                <c:pt idx="3">
                  <c:v>93.716084761856195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-26.121718700155782</c:v>
                </c:pt>
                <c:pt idx="1">
                  <c:v>-1.1263955736334026</c:v>
                </c:pt>
                <c:pt idx="2">
                  <c:v>80.322037716236508</c:v>
                </c:pt>
                <c:pt idx="3">
                  <c:v>31.250890239204097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Panela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37.535680304471953</c:v>
                </c:pt>
                <c:pt idx="1">
                  <c:v>22.379799377378063</c:v>
                </c:pt>
                <c:pt idx="2">
                  <c:v>-1.7524024872809463</c:v>
                </c:pt>
                <c:pt idx="3">
                  <c:v>3.8837744533947216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13.561474718565918</c:v>
                </c:pt>
                <c:pt idx="1">
                  <c:v>6.9462103085755444</c:v>
                </c:pt>
                <c:pt idx="2">
                  <c:v>33.424791150229595</c:v>
                </c:pt>
                <c:pt idx="3">
                  <c:v>18.618268288168665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Ganadería doble propósito (Bovino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Porcicultura (cerdo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Avicultura de engorde (Pollo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19-4DB9-B555-AD062E2AF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718866369140672E-2"/>
          <c:y val="0.68326589254746573"/>
          <c:w val="0.95778248386821674"/>
          <c:h val="0.295351356205207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575310</xdr:colOff>
      <xdr:row>17</xdr:row>
      <xdr:rowOff>182880</xdr:rowOff>
    </xdr:from>
    <xdr:to>
      <xdr:col>9</xdr:col>
      <xdr:colOff>640080</xdr:colOff>
      <xdr:row>50</xdr:row>
      <xdr:rowOff>45720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38C109B-11FE-4259-B988-15C08EAF52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414867</xdr:colOff>
      <xdr:row>0</xdr:row>
      <xdr:rowOff>101599</xdr:rowOff>
    </xdr:from>
    <xdr:to>
      <xdr:col>16</xdr:col>
      <xdr:colOff>237066</xdr:colOff>
      <xdr:row>20</xdr:row>
      <xdr:rowOff>59265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20"/>
  <sheetViews>
    <sheetView workbookViewId="0">
      <selection activeCell="B5" sqref="B5:E20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4.140625" customWidth="1"/>
  </cols>
  <sheetData>
    <row r="3" spans="2:5">
      <c r="B3" s="87" t="s">
        <v>0</v>
      </c>
      <c r="C3" s="87"/>
      <c r="D3" s="87"/>
      <c r="E3" s="87"/>
    </row>
    <row r="4" spans="2:5" ht="39.6">
      <c r="B4" s="16" t="s">
        <v>1</v>
      </c>
      <c r="C4" s="16" t="s">
        <v>2</v>
      </c>
      <c r="D4" s="16" t="s">
        <v>3</v>
      </c>
      <c r="E4" s="16" t="s">
        <v>4</v>
      </c>
    </row>
    <row r="5" spans="2:5">
      <c r="B5" s="88" t="s">
        <v>5</v>
      </c>
      <c r="C5" s="69" t="s">
        <v>6</v>
      </c>
      <c r="D5" s="88">
        <v>70</v>
      </c>
      <c r="E5" s="88" t="s">
        <v>7</v>
      </c>
    </row>
    <row r="6" spans="2:5">
      <c r="B6" s="89"/>
      <c r="C6" s="69" t="s">
        <v>8</v>
      </c>
      <c r="D6" s="89"/>
      <c r="E6" s="89"/>
    </row>
    <row r="7" spans="2:5">
      <c r="B7" s="89"/>
      <c r="C7" s="69" t="s">
        <v>9</v>
      </c>
      <c r="D7" s="89"/>
      <c r="E7" s="89"/>
    </row>
    <row r="8" spans="2:5">
      <c r="B8" s="89"/>
      <c r="C8" s="69" t="s">
        <v>10</v>
      </c>
      <c r="D8" s="89"/>
      <c r="E8" s="89"/>
    </row>
    <row r="9" spans="2:5">
      <c r="B9" s="90"/>
      <c r="C9" s="69" t="s">
        <v>11</v>
      </c>
      <c r="D9" s="90"/>
      <c r="E9" s="90"/>
    </row>
    <row r="10" spans="2:5" ht="19.149999999999999" customHeight="1">
      <c r="B10" s="88" t="s">
        <v>12</v>
      </c>
      <c r="C10" s="69" t="s">
        <v>11</v>
      </c>
      <c r="D10" s="88">
        <v>35</v>
      </c>
      <c r="E10" s="88" t="s">
        <v>13</v>
      </c>
    </row>
    <row r="11" spans="2:5" ht="33" customHeight="1">
      <c r="B11" s="89"/>
      <c r="C11" s="69" t="s">
        <v>14</v>
      </c>
      <c r="D11" s="89"/>
      <c r="E11" s="89"/>
    </row>
    <row r="12" spans="2:5" ht="22.9">
      <c r="B12" s="70" t="s">
        <v>15</v>
      </c>
      <c r="C12" s="69" t="s">
        <v>16</v>
      </c>
      <c r="D12" s="69">
        <v>35</v>
      </c>
      <c r="E12" s="69" t="s">
        <v>17</v>
      </c>
    </row>
    <row r="13" spans="2:5" ht="22.9">
      <c r="B13" s="70" t="s">
        <v>18</v>
      </c>
      <c r="C13" s="71" t="s">
        <v>19</v>
      </c>
      <c r="D13" s="69">
        <v>35</v>
      </c>
      <c r="E13" s="69" t="s">
        <v>17</v>
      </c>
    </row>
    <row r="14" spans="2:5" ht="34.15">
      <c r="B14" s="72" t="s">
        <v>20</v>
      </c>
      <c r="C14" s="73" t="s">
        <v>19</v>
      </c>
      <c r="D14" s="68">
        <v>47</v>
      </c>
      <c r="E14" s="69" t="s">
        <v>17</v>
      </c>
    </row>
    <row r="15" spans="2:5" ht="22.15" customHeight="1">
      <c r="B15" s="85" t="s">
        <v>21</v>
      </c>
      <c r="C15" s="69" t="s">
        <v>8</v>
      </c>
      <c r="D15" s="86">
        <v>46</v>
      </c>
      <c r="E15" s="86" t="s">
        <v>7</v>
      </c>
    </row>
    <row r="16" spans="2:5" ht="18.600000000000001" customHeight="1">
      <c r="B16" s="85"/>
      <c r="C16" s="69" t="s">
        <v>22</v>
      </c>
      <c r="D16" s="86"/>
      <c r="E16" s="86"/>
    </row>
    <row r="17" spans="2:5" ht="22.9">
      <c r="B17" s="74" t="s">
        <v>23</v>
      </c>
      <c r="C17" s="69" t="s">
        <v>24</v>
      </c>
      <c r="D17" s="69">
        <v>56</v>
      </c>
      <c r="E17" s="69" t="s">
        <v>7</v>
      </c>
    </row>
    <row r="18" spans="2:5" ht="22.9">
      <c r="B18" s="74" t="s">
        <v>25</v>
      </c>
      <c r="C18" s="69" t="s">
        <v>26</v>
      </c>
      <c r="D18" s="69">
        <v>45</v>
      </c>
      <c r="E18" s="69" t="s">
        <v>7</v>
      </c>
    </row>
    <row r="19" spans="2:5" ht="22.9">
      <c r="B19" s="74" t="s">
        <v>27</v>
      </c>
      <c r="C19" s="69" t="s">
        <v>28</v>
      </c>
      <c r="D19" s="69">
        <v>40</v>
      </c>
      <c r="E19" s="69" t="s">
        <v>7</v>
      </c>
    </row>
    <row r="20" spans="2:5" ht="22.9">
      <c r="B20" s="74" t="s">
        <v>29</v>
      </c>
      <c r="C20" s="69" t="s">
        <v>28</v>
      </c>
      <c r="D20" s="69">
        <v>40</v>
      </c>
      <c r="E20" s="69" t="s">
        <v>7</v>
      </c>
    </row>
  </sheetData>
  <mergeCells count="10">
    <mergeCell ref="B15:B16"/>
    <mergeCell ref="E15:E16"/>
    <mergeCell ref="D15:D16"/>
    <mergeCell ref="B3:E3"/>
    <mergeCell ref="B5:B9"/>
    <mergeCell ref="D5:D9"/>
    <mergeCell ref="E5:E9"/>
    <mergeCell ref="B10:B11"/>
    <mergeCell ref="D10:D11"/>
    <mergeCell ref="E10:E1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1"/>
  <sheetViews>
    <sheetView workbookViewId="0">
      <selection activeCell="A6" sqref="A6:G21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91" t="s">
        <v>30</v>
      </c>
      <c r="B3" s="91"/>
      <c r="C3" s="91"/>
      <c r="D3" s="91"/>
      <c r="E3" s="91"/>
      <c r="F3" s="91"/>
      <c r="G3" s="91"/>
    </row>
    <row r="4" spans="1:7" ht="38.450000000000003" customHeight="1">
      <c r="A4" s="92" t="s">
        <v>1</v>
      </c>
      <c r="B4" s="92" t="s">
        <v>31</v>
      </c>
      <c r="C4" s="92" t="s">
        <v>32</v>
      </c>
      <c r="D4" s="16" t="s">
        <v>33</v>
      </c>
      <c r="E4" s="92" t="s">
        <v>34</v>
      </c>
      <c r="F4" s="92" t="s">
        <v>35</v>
      </c>
      <c r="G4" s="16" t="s">
        <v>36</v>
      </c>
    </row>
    <row r="5" spans="1:7">
      <c r="A5" s="92"/>
      <c r="B5" s="92"/>
      <c r="C5" s="92"/>
      <c r="D5" s="16" t="s">
        <v>37</v>
      </c>
      <c r="E5" s="92"/>
      <c r="F5" s="92"/>
      <c r="G5" s="16" t="s">
        <v>37</v>
      </c>
    </row>
    <row r="6" spans="1:7" ht="14.45" customHeight="1">
      <c r="A6" s="88" t="s">
        <v>5</v>
      </c>
      <c r="B6" s="69" t="s">
        <v>6</v>
      </c>
      <c r="C6" s="75" t="s">
        <v>38</v>
      </c>
      <c r="D6" s="10" t="s">
        <v>39</v>
      </c>
      <c r="E6" s="10" t="s">
        <v>40</v>
      </c>
      <c r="F6" s="76" t="s">
        <v>41</v>
      </c>
      <c r="G6" s="10" t="s">
        <v>42</v>
      </c>
    </row>
    <row r="7" spans="1:7">
      <c r="A7" s="89"/>
      <c r="B7" s="69" t="s">
        <v>8</v>
      </c>
      <c r="C7" s="77" t="s">
        <v>43</v>
      </c>
      <c r="D7" s="10" t="s">
        <v>39</v>
      </c>
      <c r="E7" s="10" t="s">
        <v>40</v>
      </c>
      <c r="F7" s="76" t="s">
        <v>41</v>
      </c>
      <c r="G7" s="10" t="s">
        <v>42</v>
      </c>
    </row>
    <row r="8" spans="1:7">
      <c r="A8" s="89"/>
      <c r="B8" s="69" t="s">
        <v>9</v>
      </c>
      <c r="C8" s="77" t="s">
        <v>44</v>
      </c>
      <c r="D8" s="10" t="s">
        <v>39</v>
      </c>
      <c r="E8" s="10" t="s">
        <v>40</v>
      </c>
      <c r="F8" s="76" t="s">
        <v>41</v>
      </c>
      <c r="G8" s="10" t="s">
        <v>42</v>
      </c>
    </row>
    <row r="9" spans="1:7">
      <c r="A9" s="89"/>
      <c r="B9" s="69" t="s">
        <v>10</v>
      </c>
      <c r="C9" s="77" t="s">
        <v>45</v>
      </c>
      <c r="D9" s="10" t="s">
        <v>46</v>
      </c>
      <c r="E9" s="10" t="s">
        <v>40</v>
      </c>
      <c r="F9" s="76" t="s">
        <v>41</v>
      </c>
      <c r="G9" s="10" t="s">
        <v>42</v>
      </c>
    </row>
    <row r="10" spans="1:7">
      <c r="A10" s="90"/>
      <c r="B10" s="69" t="s">
        <v>11</v>
      </c>
      <c r="C10" s="77" t="s">
        <v>47</v>
      </c>
      <c r="D10" s="10" t="s">
        <v>39</v>
      </c>
      <c r="E10" s="10" t="s">
        <v>40</v>
      </c>
      <c r="F10" s="76" t="s">
        <v>41</v>
      </c>
      <c r="G10" s="10" t="s">
        <v>42</v>
      </c>
    </row>
    <row r="11" spans="1:7" ht="23.45" customHeight="1">
      <c r="A11" s="88" t="s">
        <v>12</v>
      </c>
      <c r="B11" s="69" t="s">
        <v>11</v>
      </c>
      <c r="C11" s="77" t="s">
        <v>47</v>
      </c>
      <c r="D11" s="69" t="s">
        <v>46</v>
      </c>
      <c r="E11" s="10" t="s">
        <v>40</v>
      </c>
      <c r="F11" s="76" t="s">
        <v>41</v>
      </c>
      <c r="G11" s="10" t="s">
        <v>42</v>
      </c>
    </row>
    <row r="12" spans="1:7" ht="27" customHeight="1">
      <c r="A12" s="89"/>
      <c r="B12" s="69" t="s">
        <v>14</v>
      </c>
      <c r="C12" s="77" t="s">
        <v>48</v>
      </c>
      <c r="D12" s="69" t="s">
        <v>49</v>
      </c>
      <c r="E12" s="10" t="s">
        <v>40</v>
      </c>
      <c r="F12" s="76" t="s">
        <v>41</v>
      </c>
      <c r="G12" s="10" t="s">
        <v>42</v>
      </c>
    </row>
    <row r="13" spans="1:7" ht="22.9">
      <c r="A13" s="70" t="s">
        <v>15</v>
      </c>
      <c r="B13" s="69" t="s">
        <v>16</v>
      </c>
      <c r="C13" s="70" t="s">
        <v>38</v>
      </c>
      <c r="D13" s="78" t="s">
        <v>39</v>
      </c>
      <c r="E13" s="10" t="s">
        <v>40</v>
      </c>
      <c r="F13" s="76" t="s">
        <v>41</v>
      </c>
      <c r="G13" s="10" t="s">
        <v>42</v>
      </c>
    </row>
    <row r="14" spans="1:7" ht="22.9">
      <c r="A14" s="70" t="s">
        <v>18</v>
      </c>
      <c r="B14" s="71" t="s">
        <v>19</v>
      </c>
      <c r="C14" s="70" t="s">
        <v>43</v>
      </c>
      <c r="D14" s="70" t="s">
        <v>50</v>
      </c>
      <c r="E14" s="70" t="s">
        <v>51</v>
      </c>
      <c r="F14" s="70" t="s">
        <v>52</v>
      </c>
      <c r="G14" s="70" t="s">
        <v>53</v>
      </c>
    </row>
    <row r="15" spans="1:7" ht="22.9">
      <c r="A15" s="72" t="s">
        <v>20</v>
      </c>
      <c r="B15" s="73" t="s">
        <v>19</v>
      </c>
      <c r="C15" s="72" t="s">
        <v>43</v>
      </c>
      <c r="D15" s="70" t="s">
        <v>50</v>
      </c>
      <c r="E15" s="70" t="s">
        <v>51</v>
      </c>
      <c r="F15" s="70" t="s">
        <v>52</v>
      </c>
      <c r="G15" s="70" t="s">
        <v>53</v>
      </c>
    </row>
    <row r="16" spans="1:7" ht="22.9">
      <c r="A16" s="85" t="s">
        <v>21</v>
      </c>
      <c r="B16" s="69" t="s">
        <v>8</v>
      </c>
      <c r="C16" s="72" t="s">
        <v>43</v>
      </c>
      <c r="D16" s="70" t="s">
        <v>54</v>
      </c>
      <c r="E16" s="70" t="s">
        <v>40</v>
      </c>
      <c r="F16" s="70" t="s">
        <v>41</v>
      </c>
      <c r="G16" s="70" t="s">
        <v>55</v>
      </c>
    </row>
    <row r="17" spans="1:7">
      <c r="A17" s="85"/>
      <c r="B17" s="69" t="s">
        <v>22</v>
      </c>
      <c r="C17" s="72" t="s">
        <v>56</v>
      </c>
      <c r="D17" s="79" t="s">
        <v>39</v>
      </c>
      <c r="E17" s="70" t="s">
        <v>40</v>
      </c>
      <c r="F17" s="70" t="s">
        <v>41</v>
      </c>
      <c r="G17" s="70" t="s">
        <v>42</v>
      </c>
    </row>
    <row r="18" spans="1:7" ht="22.9">
      <c r="A18" s="74" t="s">
        <v>23</v>
      </c>
      <c r="B18" s="69" t="s">
        <v>24</v>
      </c>
      <c r="C18" s="74" t="s">
        <v>57</v>
      </c>
      <c r="D18" s="74" t="s">
        <v>58</v>
      </c>
      <c r="E18" s="74" t="s">
        <v>40</v>
      </c>
      <c r="F18" s="74" t="s">
        <v>52</v>
      </c>
      <c r="G18" s="74" t="s">
        <v>42</v>
      </c>
    </row>
    <row r="19" spans="1:7" ht="22.9">
      <c r="A19" s="74" t="s">
        <v>25</v>
      </c>
      <c r="B19" s="69" t="s">
        <v>26</v>
      </c>
      <c r="C19" s="74" t="s">
        <v>59</v>
      </c>
      <c r="D19" s="74" t="s">
        <v>39</v>
      </c>
      <c r="E19" s="74" t="s">
        <v>51</v>
      </c>
      <c r="F19" s="74" t="s">
        <v>41</v>
      </c>
      <c r="G19" s="74" t="s">
        <v>42</v>
      </c>
    </row>
    <row r="20" spans="1:7">
      <c r="A20" s="74" t="s">
        <v>27</v>
      </c>
      <c r="B20" s="69" t="s">
        <v>28</v>
      </c>
      <c r="C20" s="74" t="s">
        <v>60</v>
      </c>
      <c r="D20" s="74" t="s">
        <v>61</v>
      </c>
      <c r="E20" s="70" t="s">
        <v>40</v>
      </c>
      <c r="F20" s="70" t="s">
        <v>41</v>
      </c>
      <c r="G20" s="70" t="s">
        <v>42</v>
      </c>
    </row>
    <row r="21" spans="1:7">
      <c r="A21" s="74" t="s">
        <v>29</v>
      </c>
      <c r="B21" s="69" t="s">
        <v>28</v>
      </c>
      <c r="C21" s="74" t="s">
        <v>60</v>
      </c>
      <c r="D21" s="74" t="s">
        <v>46</v>
      </c>
      <c r="E21" s="70" t="s">
        <v>40</v>
      </c>
      <c r="F21" s="70" t="s">
        <v>41</v>
      </c>
      <c r="G21" s="70" t="s">
        <v>42</v>
      </c>
    </row>
  </sheetData>
  <mergeCells count="9">
    <mergeCell ref="A16:A17"/>
    <mergeCell ref="A3:G3"/>
    <mergeCell ref="A4:A5"/>
    <mergeCell ref="B4:B5"/>
    <mergeCell ref="C4:C5"/>
    <mergeCell ref="E4:E5"/>
    <mergeCell ref="F4:F5"/>
    <mergeCell ref="A6:A10"/>
    <mergeCell ref="A11:A1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20"/>
  <sheetViews>
    <sheetView workbookViewId="0">
      <selection activeCell="G13" sqref="G13"/>
    </sheetView>
  </sheetViews>
  <sheetFormatPr defaultColWidth="11.42578125" defaultRowHeight="13.9"/>
  <cols>
    <col min="2" max="2" width="25.85546875" customWidth="1"/>
    <col min="3" max="3" width="17.5703125" customWidth="1"/>
    <col min="4" max="4" width="21.140625" customWidth="1"/>
    <col min="5" max="5" width="17" customWidth="1"/>
    <col min="6" max="6" width="22.85546875" customWidth="1"/>
  </cols>
  <sheetData>
    <row r="4" spans="2:6">
      <c r="B4" s="91" t="s">
        <v>62</v>
      </c>
      <c r="C4" s="91"/>
      <c r="D4" s="91"/>
      <c r="E4" s="91"/>
      <c r="F4" s="91"/>
    </row>
    <row r="5" spans="2:6" ht="26.45">
      <c r="B5" s="16" t="s">
        <v>63</v>
      </c>
      <c r="C5" s="16" t="s">
        <v>64</v>
      </c>
      <c r="D5" s="16" t="s">
        <v>65</v>
      </c>
      <c r="E5" s="16" t="s">
        <v>66</v>
      </c>
      <c r="F5" s="16" t="s">
        <v>67</v>
      </c>
    </row>
    <row r="6" spans="2:6">
      <c r="B6" s="93" t="s">
        <v>68</v>
      </c>
      <c r="C6" s="96" t="s">
        <v>69</v>
      </c>
      <c r="D6" s="10" t="s">
        <v>70</v>
      </c>
      <c r="E6" s="96" t="s">
        <v>71</v>
      </c>
      <c r="F6" s="96" t="s">
        <v>72</v>
      </c>
    </row>
    <row r="7" spans="2:6">
      <c r="B7" s="94"/>
      <c r="C7" s="97"/>
      <c r="D7" s="10" t="s">
        <v>11</v>
      </c>
      <c r="E7" s="97"/>
      <c r="F7" s="97"/>
    </row>
    <row r="8" spans="2:6">
      <c r="B8" s="94"/>
      <c r="C8" s="97"/>
      <c r="D8" s="10" t="s">
        <v>9</v>
      </c>
      <c r="E8" s="97"/>
      <c r="F8" s="97"/>
    </row>
    <row r="9" spans="2:6">
      <c r="B9" s="94"/>
      <c r="C9" s="97"/>
      <c r="D9" s="10" t="s">
        <v>8</v>
      </c>
      <c r="E9" s="97"/>
      <c r="F9" s="97"/>
    </row>
    <row r="10" spans="2:6">
      <c r="B10" s="95"/>
      <c r="C10" s="98"/>
      <c r="D10" s="10" t="s">
        <v>10</v>
      </c>
      <c r="E10" s="98"/>
      <c r="F10" s="98"/>
    </row>
    <row r="11" spans="2:6">
      <c r="B11" s="93" t="s">
        <v>73</v>
      </c>
      <c r="C11" s="96" t="s">
        <v>69</v>
      </c>
      <c r="D11" s="10" t="s">
        <v>28</v>
      </c>
      <c r="E11" s="96" t="s">
        <v>71</v>
      </c>
      <c r="F11" s="96" t="s">
        <v>74</v>
      </c>
    </row>
    <row r="12" spans="2:6">
      <c r="B12" s="94"/>
      <c r="C12" s="97"/>
      <c r="D12" s="10" t="s">
        <v>75</v>
      </c>
      <c r="E12" s="97"/>
      <c r="F12" s="97"/>
    </row>
    <row r="13" spans="2:6">
      <c r="B13" s="94"/>
      <c r="C13" s="97"/>
      <c r="D13" s="10" t="s">
        <v>16</v>
      </c>
      <c r="E13" s="97"/>
      <c r="F13" s="97"/>
    </row>
    <row r="14" spans="2:6">
      <c r="B14" s="95"/>
      <c r="C14" s="98"/>
      <c r="D14" s="10" t="s">
        <v>19</v>
      </c>
      <c r="E14" s="98"/>
      <c r="F14" s="98"/>
    </row>
    <row r="15" spans="2:6">
      <c r="B15" s="93" t="s">
        <v>76</v>
      </c>
      <c r="C15" s="96" t="s">
        <v>69</v>
      </c>
      <c r="D15" s="10" t="s">
        <v>24</v>
      </c>
      <c r="E15" s="96" t="s">
        <v>77</v>
      </c>
      <c r="F15" s="96" t="s">
        <v>74</v>
      </c>
    </row>
    <row r="16" spans="2:6">
      <c r="B16" s="94"/>
      <c r="C16" s="97"/>
      <c r="D16" s="10" t="s">
        <v>22</v>
      </c>
      <c r="E16" s="97"/>
      <c r="F16" s="97"/>
    </row>
    <row r="17" spans="2:6">
      <c r="B17" s="94"/>
      <c r="C17" s="97"/>
      <c r="D17" s="10" t="s">
        <v>78</v>
      </c>
      <c r="E17" s="97"/>
      <c r="F17" s="97"/>
    </row>
    <row r="18" spans="2:6">
      <c r="B18" s="94"/>
      <c r="C18" s="97"/>
      <c r="D18" s="10" t="s">
        <v>79</v>
      </c>
      <c r="E18" s="97"/>
      <c r="F18" s="97"/>
    </row>
    <row r="19" spans="2:6">
      <c r="B19" s="95"/>
      <c r="C19" s="98"/>
      <c r="D19" s="10" t="s">
        <v>80</v>
      </c>
      <c r="E19" s="98"/>
      <c r="F19" s="98"/>
    </row>
    <row r="20" spans="2:6">
      <c r="B20" s="99" t="s">
        <v>81</v>
      </c>
      <c r="C20" s="99"/>
      <c r="D20" s="99"/>
      <c r="E20" s="99"/>
      <c r="F20" s="99"/>
    </row>
  </sheetData>
  <mergeCells count="14">
    <mergeCell ref="B11:B14"/>
    <mergeCell ref="C11:C14"/>
    <mergeCell ref="E11:E14"/>
    <mergeCell ref="F11:F14"/>
    <mergeCell ref="B4:F4"/>
    <mergeCell ref="B6:B10"/>
    <mergeCell ref="C6:C10"/>
    <mergeCell ref="E6:E10"/>
    <mergeCell ref="F6:F10"/>
    <mergeCell ref="B15:B19"/>
    <mergeCell ref="C15:C19"/>
    <mergeCell ref="E15:E19"/>
    <mergeCell ref="F15:F19"/>
    <mergeCell ref="B20:F20"/>
  </mergeCells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20"/>
  <sheetViews>
    <sheetView zoomScale="90" zoomScaleNormal="90" workbookViewId="0">
      <selection activeCell="B15" sqref="B15:B19"/>
    </sheetView>
  </sheetViews>
  <sheetFormatPr defaultColWidth="11.42578125" defaultRowHeight="13.9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18.85546875" customWidth="1"/>
  </cols>
  <sheetData>
    <row r="4" spans="2:7">
      <c r="B4" s="100" t="s">
        <v>82</v>
      </c>
      <c r="C4" s="100"/>
      <c r="D4" s="100"/>
      <c r="E4" s="100"/>
      <c r="F4" s="100"/>
      <c r="G4" s="100"/>
    </row>
    <row r="5" spans="2:7" ht="39.6">
      <c r="B5" s="16" t="s">
        <v>83</v>
      </c>
      <c r="C5" s="16" t="s">
        <v>84</v>
      </c>
      <c r="D5" s="16" t="s">
        <v>85</v>
      </c>
      <c r="E5" s="16" t="s">
        <v>86</v>
      </c>
      <c r="F5" s="16" t="s">
        <v>87</v>
      </c>
      <c r="G5" s="16" t="s">
        <v>88</v>
      </c>
    </row>
    <row r="6" spans="2:7">
      <c r="B6" s="101" t="s">
        <v>89</v>
      </c>
      <c r="C6" s="19" t="s">
        <v>70</v>
      </c>
      <c r="D6" s="19" t="s">
        <v>90</v>
      </c>
      <c r="E6" s="19" t="s">
        <v>91</v>
      </c>
      <c r="F6" s="17" t="s">
        <v>41</v>
      </c>
      <c r="G6" s="17" t="s">
        <v>42</v>
      </c>
    </row>
    <row r="7" spans="2:7">
      <c r="B7" s="102"/>
      <c r="C7" s="19" t="s">
        <v>11</v>
      </c>
      <c r="D7" s="17" t="s">
        <v>92</v>
      </c>
      <c r="E7" s="19" t="s">
        <v>93</v>
      </c>
      <c r="F7" s="17" t="s">
        <v>41</v>
      </c>
      <c r="G7" s="17" t="s">
        <v>42</v>
      </c>
    </row>
    <row r="8" spans="2:7">
      <c r="B8" s="102"/>
      <c r="C8" s="19" t="s">
        <v>9</v>
      </c>
      <c r="D8" s="17" t="s">
        <v>47</v>
      </c>
      <c r="E8" s="19" t="s">
        <v>93</v>
      </c>
      <c r="F8" s="17" t="s">
        <v>41</v>
      </c>
      <c r="G8" s="17" t="s">
        <v>42</v>
      </c>
    </row>
    <row r="9" spans="2:7">
      <c r="B9" s="102"/>
      <c r="C9" s="19" t="s">
        <v>8</v>
      </c>
      <c r="D9" s="17" t="s">
        <v>94</v>
      </c>
      <c r="E9" s="19" t="s">
        <v>93</v>
      </c>
      <c r="F9" s="17" t="s">
        <v>41</v>
      </c>
      <c r="G9" s="17" t="s">
        <v>42</v>
      </c>
    </row>
    <row r="10" spans="2:7">
      <c r="B10" s="103"/>
      <c r="C10" s="19" t="s">
        <v>10</v>
      </c>
      <c r="D10" s="17" t="s">
        <v>95</v>
      </c>
      <c r="E10" s="19" t="s">
        <v>96</v>
      </c>
      <c r="F10" s="17" t="s">
        <v>41</v>
      </c>
      <c r="G10" s="17" t="s">
        <v>42</v>
      </c>
    </row>
    <row r="11" spans="2:7">
      <c r="B11" s="101" t="s">
        <v>73</v>
      </c>
      <c r="C11" s="19" t="s">
        <v>28</v>
      </c>
      <c r="D11" s="17" t="s">
        <v>97</v>
      </c>
      <c r="E11" s="19" t="s">
        <v>93</v>
      </c>
      <c r="F11" s="17" t="s">
        <v>41</v>
      </c>
      <c r="G11" s="17" t="s">
        <v>42</v>
      </c>
    </row>
    <row r="12" spans="2:7">
      <c r="B12" s="102"/>
      <c r="C12" s="19" t="s">
        <v>75</v>
      </c>
      <c r="D12" s="17" t="s">
        <v>90</v>
      </c>
      <c r="E12" s="19" t="s">
        <v>93</v>
      </c>
      <c r="F12" s="17" t="s">
        <v>41</v>
      </c>
      <c r="G12" s="17" t="s">
        <v>42</v>
      </c>
    </row>
    <row r="13" spans="2:7" ht="19.149999999999999" customHeight="1">
      <c r="B13" s="102"/>
      <c r="C13" s="19" t="s">
        <v>16</v>
      </c>
      <c r="D13" s="17" t="s">
        <v>92</v>
      </c>
      <c r="E13" s="19" t="s">
        <v>98</v>
      </c>
      <c r="F13" s="17" t="s">
        <v>41</v>
      </c>
      <c r="G13" s="17" t="s">
        <v>42</v>
      </c>
    </row>
    <row r="14" spans="2:7">
      <c r="B14" s="103"/>
      <c r="C14" s="19" t="s">
        <v>19</v>
      </c>
      <c r="D14" s="17" t="s">
        <v>94</v>
      </c>
      <c r="E14" s="19" t="s">
        <v>93</v>
      </c>
      <c r="F14" s="17" t="s">
        <v>41</v>
      </c>
      <c r="G14" s="17" t="s">
        <v>42</v>
      </c>
    </row>
    <row r="15" spans="2:7">
      <c r="B15" s="104" t="s">
        <v>76</v>
      </c>
      <c r="C15" s="19" t="s">
        <v>24</v>
      </c>
      <c r="D15" s="17" t="s">
        <v>99</v>
      </c>
      <c r="E15" s="19" t="s">
        <v>100</v>
      </c>
      <c r="F15" s="17" t="s">
        <v>41</v>
      </c>
      <c r="G15" s="17" t="s">
        <v>42</v>
      </c>
    </row>
    <row r="16" spans="2:7" ht="26.45">
      <c r="B16" s="104"/>
      <c r="C16" s="19" t="s">
        <v>22</v>
      </c>
      <c r="D16" s="17" t="s">
        <v>56</v>
      </c>
      <c r="E16" s="19" t="s">
        <v>93</v>
      </c>
      <c r="F16" s="17" t="s">
        <v>41</v>
      </c>
      <c r="G16" s="17" t="s">
        <v>42</v>
      </c>
    </row>
    <row r="17" spans="2:7">
      <c r="B17" s="104"/>
      <c r="C17" s="19" t="s">
        <v>78</v>
      </c>
      <c r="D17" s="17" t="s">
        <v>92</v>
      </c>
      <c r="E17" s="19" t="s">
        <v>98</v>
      </c>
      <c r="F17" s="17" t="s">
        <v>41</v>
      </c>
      <c r="G17" s="17" t="s">
        <v>42</v>
      </c>
    </row>
    <row r="18" spans="2:7">
      <c r="B18" s="104"/>
      <c r="C18" s="19" t="s">
        <v>79</v>
      </c>
      <c r="D18" s="17" t="s">
        <v>90</v>
      </c>
      <c r="E18" s="19" t="s">
        <v>91</v>
      </c>
      <c r="F18" s="17" t="s">
        <v>41</v>
      </c>
      <c r="G18" s="17" t="s">
        <v>42</v>
      </c>
    </row>
    <row r="19" spans="2:7">
      <c r="B19" s="104"/>
      <c r="C19" s="19" t="s">
        <v>80</v>
      </c>
      <c r="D19" s="17" t="s">
        <v>101</v>
      </c>
      <c r="E19" s="19" t="s">
        <v>91</v>
      </c>
      <c r="F19" s="17" t="s">
        <v>41</v>
      </c>
      <c r="G19" s="17" t="s">
        <v>42</v>
      </c>
    </row>
    <row r="20" spans="2:7">
      <c r="B20" s="100" t="s">
        <v>81</v>
      </c>
      <c r="C20" s="100"/>
      <c r="D20" s="100"/>
      <c r="E20" s="100"/>
      <c r="F20" s="100"/>
      <c r="G20" s="100"/>
    </row>
  </sheetData>
  <mergeCells count="5">
    <mergeCell ref="B4:G4"/>
    <mergeCell ref="B20:G20"/>
    <mergeCell ref="B11:B14"/>
    <mergeCell ref="B6:B10"/>
    <mergeCell ref="B15:B19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1"/>
  <sheetViews>
    <sheetView topLeftCell="A3" zoomScale="90" zoomScaleNormal="90" workbookViewId="0">
      <selection activeCell="C25" sqref="C25"/>
    </sheetView>
  </sheetViews>
  <sheetFormatPr defaultColWidth="11.42578125" defaultRowHeight="13.9"/>
  <cols>
    <col min="1" max="1" width="11.140625" bestFit="1" customWidth="1"/>
    <col min="2" max="2" width="23.5703125" customWidth="1"/>
    <col min="3" max="3" width="22.140625" customWidth="1"/>
    <col min="4" max="4" width="17.42578125" customWidth="1"/>
    <col min="5" max="5" width="9.5703125" customWidth="1"/>
    <col min="6" max="6" width="12.28515625" customWidth="1"/>
    <col min="7" max="7" width="10.42578125" customWidth="1"/>
    <col min="8" max="8" width="10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40" t="s">
        <v>102</v>
      </c>
      <c r="B2" s="140"/>
      <c r="C2" s="140"/>
      <c r="D2" s="140"/>
      <c r="E2" s="140"/>
      <c r="F2" s="140"/>
      <c r="G2" s="140"/>
      <c r="H2" s="140"/>
      <c r="I2" s="26"/>
    </row>
    <row r="3" spans="1:9" ht="33.6" customHeight="1">
      <c r="A3" s="141" t="s">
        <v>103</v>
      </c>
      <c r="B3" s="141" t="s">
        <v>104</v>
      </c>
      <c r="C3" s="141" t="s">
        <v>105</v>
      </c>
      <c r="D3" s="141" t="s">
        <v>106</v>
      </c>
      <c r="E3" s="141"/>
      <c r="F3" s="141" t="s">
        <v>36</v>
      </c>
      <c r="G3" s="18" t="s">
        <v>107</v>
      </c>
      <c r="H3" s="18" t="s">
        <v>108</v>
      </c>
      <c r="I3" s="18" t="s">
        <v>109</v>
      </c>
    </row>
    <row r="4" spans="1:9">
      <c r="A4" s="141"/>
      <c r="B4" s="141"/>
      <c r="C4" s="141"/>
      <c r="D4" s="18" t="s">
        <v>110</v>
      </c>
      <c r="E4" s="18" t="s">
        <v>111</v>
      </c>
      <c r="F4" s="141"/>
      <c r="G4" s="18" t="s">
        <v>112</v>
      </c>
      <c r="H4" s="18" t="s">
        <v>112</v>
      </c>
      <c r="I4" s="18" t="s">
        <v>113</v>
      </c>
    </row>
    <row r="5" spans="1:9">
      <c r="A5" s="142" t="s">
        <v>114</v>
      </c>
      <c r="B5" s="129" t="s">
        <v>115</v>
      </c>
      <c r="C5" s="131" t="s">
        <v>92</v>
      </c>
      <c r="D5" s="48" t="s">
        <v>116</v>
      </c>
      <c r="E5" s="29">
        <v>0.5</v>
      </c>
      <c r="F5" s="136" t="s">
        <v>42</v>
      </c>
      <c r="G5" s="133">
        <v>0</v>
      </c>
      <c r="H5" s="135">
        <v>1000</v>
      </c>
      <c r="I5" s="127">
        <f>G6/H5</f>
        <v>0</v>
      </c>
    </row>
    <row r="6" spans="1:9" ht="24" customHeight="1">
      <c r="A6" s="142"/>
      <c r="B6" s="130"/>
      <c r="C6" s="124"/>
      <c r="D6" s="20" t="s">
        <v>117</v>
      </c>
      <c r="E6" s="21">
        <v>0.5</v>
      </c>
      <c r="F6" s="117"/>
      <c r="G6" s="134"/>
      <c r="H6" s="120"/>
      <c r="I6" s="115"/>
    </row>
    <row r="7" spans="1:9">
      <c r="A7" s="142"/>
      <c r="B7" s="57" t="s">
        <v>10</v>
      </c>
      <c r="C7" s="81" t="s">
        <v>92</v>
      </c>
      <c r="D7" s="20" t="s">
        <v>118</v>
      </c>
      <c r="E7" s="22">
        <v>1</v>
      </c>
      <c r="F7" s="20" t="s">
        <v>42</v>
      </c>
      <c r="G7" s="23">
        <v>0</v>
      </c>
      <c r="H7" s="50">
        <v>250</v>
      </c>
      <c r="I7" s="52">
        <f t="shared" ref="I7:I15" si="0">G7/H7</f>
        <v>0</v>
      </c>
    </row>
    <row r="8" spans="1:9">
      <c r="A8" s="142"/>
      <c r="B8" s="57" t="s">
        <v>16</v>
      </c>
      <c r="C8" s="81" t="s">
        <v>92</v>
      </c>
      <c r="D8" s="10" t="s">
        <v>116</v>
      </c>
      <c r="E8" s="22">
        <v>1</v>
      </c>
      <c r="F8" s="20" t="s">
        <v>42</v>
      </c>
      <c r="G8" s="23">
        <v>0</v>
      </c>
      <c r="H8" s="50">
        <v>1500</v>
      </c>
      <c r="I8" s="52">
        <f t="shared" si="0"/>
        <v>0</v>
      </c>
    </row>
    <row r="9" spans="1:9">
      <c r="A9" s="142"/>
      <c r="B9" s="128" t="s">
        <v>9</v>
      </c>
      <c r="C9" s="123" t="s">
        <v>119</v>
      </c>
      <c r="D9" s="10" t="s">
        <v>116</v>
      </c>
      <c r="E9" s="22">
        <v>0.5</v>
      </c>
      <c r="F9" s="96" t="s">
        <v>42</v>
      </c>
      <c r="G9" s="132">
        <v>0</v>
      </c>
      <c r="H9" s="119">
        <v>1600</v>
      </c>
      <c r="I9" s="114">
        <f>G9/H9</f>
        <v>0</v>
      </c>
    </row>
    <row r="10" spans="1:9">
      <c r="A10" s="142"/>
      <c r="B10" s="129"/>
      <c r="C10" s="131"/>
      <c r="D10" s="10" t="s">
        <v>118</v>
      </c>
      <c r="E10" s="22">
        <v>0.3</v>
      </c>
      <c r="F10" s="97"/>
      <c r="G10" s="133"/>
      <c r="H10" s="135"/>
      <c r="I10" s="127"/>
    </row>
    <row r="11" spans="1:9">
      <c r="A11" s="142"/>
      <c r="B11" s="130"/>
      <c r="C11" s="124"/>
      <c r="D11" s="10" t="s">
        <v>120</v>
      </c>
      <c r="E11" s="22">
        <v>0.2</v>
      </c>
      <c r="F11" s="98"/>
      <c r="G11" s="134"/>
      <c r="H11" s="120"/>
      <c r="I11" s="115"/>
    </row>
    <row r="12" spans="1:9">
      <c r="A12" s="142"/>
      <c r="B12" s="105" t="s">
        <v>22</v>
      </c>
      <c r="C12" s="123" t="s">
        <v>121</v>
      </c>
      <c r="D12" s="10" t="s">
        <v>116</v>
      </c>
      <c r="E12" s="22">
        <v>0.8</v>
      </c>
      <c r="F12" s="49" t="s">
        <v>122</v>
      </c>
      <c r="G12" s="112">
        <v>28</v>
      </c>
      <c r="H12" s="119">
        <v>320</v>
      </c>
      <c r="I12" s="121">
        <f>G12/H12</f>
        <v>8.7499999999999994E-2</v>
      </c>
    </row>
    <row r="13" spans="1:9" ht="22.9">
      <c r="A13" s="142"/>
      <c r="B13" s="106"/>
      <c r="C13" s="124"/>
      <c r="D13" s="20" t="s">
        <v>123</v>
      </c>
      <c r="E13" s="22">
        <v>0.2</v>
      </c>
      <c r="F13" s="49" t="s">
        <v>124</v>
      </c>
      <c r="G13" s="113"/>
      <c r="H13" s="120"/>
      <c r="I13" s="122"/>
    </row>
    <row r="14" spans="1:9" ht="34.15">
      <c r="A14" s="143"/>
      <c r="B14" s="57" t="s">
        <v>19</v>
      </c>
      <c r="C14" s="81" t="s">
        <v>92</v>
      </c>
      <c r="D14" s="10" t="s">
        <v>125</v>
      </c>
      <c r="E14" s="22">
        <v>1</v>
      </c>
      <c r="F14" s="10" t="s">
        <v>126</v>
      </c>
      <c r="G14" s="50">
        <v>60</v>
      </c>
      <c r="H14" s="50">
        <v>380</v>
      </c>
      <c r="I14" s="53">
        <f t="shared" si="0"/>
        <v>0.15789473684210525</v>
      </c>
    </row>
    <row r="15" spans="1:9">
      <c r="A15" s="80" t="s">
        <v>127</v>
      </c>
      <c r="B15" s="57" t="s">
        <v>128</v>
      </c>
      <c r="C15" s="10" t="s">
        <v>90</v>
      </c>
      <c r="D15" s="10" t="s">
        <v>116</v>
      </c>
      <c r="E15" s="22">
        <v>1</v>
      </c>
      <c r="F15" s="20" t="s">
        <v>42</v>
      </c>
      <c r="G15" s="50">
        <v>0</v>
      </c>
      <c r="H15" s="50">
        <v>9200</v>
      </c>
      <c r="I15" s="52">
        <f t="shared" si="0"/>
        <v>0</v>
      </c>
    </row>
    <row r="16" spans="1:9">
      <c r="A16" s="125" t="s">
        <v>129</v>
      </c>
      <c r="B16" s="105" t="s">
        <v>6</v>
      </c>
      <c r="C16" s="110" t="s">
        <v>92</v>
      </c>
      <c r="D16" s="10" t="s">
        <v>116</v>
      </c>
      <c r="E16" s="22">
        <v>0.5</v>
      </c>
      <c r="F16" s="116" t="s">
        <v>42</v>
      </c>
      <c r="G16" s="112">
        <v>0</v>
      </c>
      <c r="H16" s="112">
        <v>1400</v>
      </c>
      <c r="I16" s="114">
        <f>G16/H16</f>
        <v>0</v>
      </c>
    </row>
    <row r="17" spans="1:9">
      <c r="A17" s="126"/>
      <c r="B17" s="106"/>
      <c r="C17" s="111"/>
      <c r="D17" s="20" t="s">
        <v>123</v>
      </c>
      <c r="E17" s="22">
        <v>0.5</v>
      </c>
      <c r="F17" s="117"/>
      <c r="G17" s="113"/>
      <c r="H17" s="113"/>
      <c r="I17" s="115"/>
    </row>
    <row r="18" spans="1:9">
      <c r="A18" s="137" t="s">
        <v>130</v>
      </c>
      <c r="B18" s="57" t="s">
        <v>131</v>
      </c>
      <c r="C18" s="81" t="s">
        <v>90</v>
      </c>
      <c r="D18" s="10" t="s">
        <v>118</v>
      </c>
      <c r="E18" s="22">
        <v>1</v>
      </c>
      <c r="F18" s="10" t="s">
        <v>42</v>
      </c>
      <c r="G18" s="50">
        <v>0</v>
      </c>
      <c r="H18" s="50">
        <v>23500</v>
      </c>
      <c r="I18" s="52">
        <f>G18/H18</f>
        <v>0</v>
      </c>
    </row>
    <row r="19" spans="1:9">
      <c r="A19" s="138"/>
      <c r="B19" s="105" t="s">
        <v>132</v>
      </c>
      <c r="C19" s="110" t="s">
        <v>133</v>
      </c>
      <c r="D19" s="10" t="s">
        <v>116</v>
      </c>
      <c r="E19" s="22">
        <v>0.95</v>
      </c>
      <c r="F19" s="116" t="s">
        <v>42</v>
      </c>
      <c r="G19" s="112">
        <v>0</v>
      </c>
      <c r="H19" s="112">
        <v>1300</v>
      </c>
      <c r="I19" s="114">
        <f>G19/H19</f>
        <v>0</v>
      </c>
    </row>
    <row r="20" spans="1:9">
      <c r="A20" s="138"/>
      <c r="B20" s="106"/>
      <c r="C20" s="111"/>
      <c r="D20" s="10" t="s">
        <v>118</v>
      </c>
      <c r="E20" s="22">
        <v>0.05</v>
      </c>
      <c r="F20" s="117"/>
      <c r="G20" s="113"/>
      <c r="H20" s="113"/>
      <c r="I20" s="115"/>
    </row>
    <row r="21" spans="1:9">
      <c r="A21" s="138"/>
      <c r="B21" s="128" t="s">
        <v>134</v>
      </c>
      <c r="C21" s="123" t="s">
        <v>135</v>
      </c>
      <c r="D21" s="20" t="s">
        <v>136</v>
      </c>
      <c r="E21" s="22">
        <v>0.5</v>
      </c>
      <c r="F21" s="96" t="s">
        <v>42</v>
      </c>
      <c r="G21" s="112">
        <v>0</v>
      </c>
      <c r="H21" s="112">
        <v>10000</v>
      </c>
      <c r="I21" s="114">
        <f t="shared" ref="I21:I25" si="1">G21/H21</f>
        <v>0</v>
      </c>
    </row>
    <row r="22" spans="1:9">
      <c r="A22" s="139"/>
      <c r="B22" s="130"/>
      <c r="C22" s="124"/>
      <c r="D22" s="20" t="s">
        <v>116</v>
      </c>
      <c r="E22" s="22">
        <v>0.5</v>
      </c>
      <c r="F22" s="98"/>
      <c r="G22" s="113"/>
      <c r="H22" s="113"/>
      <c r="I22" s="115"/>
    </row>
    <row r="23" spans="1:9">
      <c r="A23" s="107" t="s">
        <v>137</v>
      </c>
      <c r="B23" s="105" t="s">
        <v>138</v>
      </c>
      <c r="C23" s="110" t="s">
        <v>139</v>
      </c>
      <c r="D23" s="10" t="s">
        <v>118</v>
      </c>
      <c r="E23" s="22">
        <v>0.5</v>
      </c>
      <c r="F23" s="116" t="s">
        <v>42</v>
      </c>
      <c r="G23" s="112">
        <v>0</v>
      </c>
      <c r="H23" s="112">
        <v>12000</v>
      </c>
      <c r="I23" s="114">
        <f>G23/H23</f>
        <v>0</v>
      </c>
    </row>
    <row r="24" spans="1:9">
      <c r="A24" s="108"/>
      <c r="B24" s="106"/>
      <c r="C24" s="111"/>
      <c r="D24" s="10" t="s">
        <v>116</v>
      </c>
      <c r="E24" s="22">
        <v>0.5</v>
      </c>
      <c r="F24" s="117"/>
      <c r="G24" s="113"/>
      <c r="H24" s="113"/>
      <c r="I24" s="115"/>
    </row>
    <row r="25" spans="1:9">
      <c r="A25" s="108"/>
      <c r="B25" s="57" t="s">
        <v>140</v>
      </c>
      <c r="C25" s="82" t="s">
        <v>141</v>
      </c>
      <c r="D25" s="20" t="s">
        <v>123</v>
      </c>
      <c r="E25" s="22">
        <v>1</v>
      </c>
      <c r="F25" s="10" t="s">
        <v>42</v>
      </c>
      <c r="G25" s="50">
        <v>0</v>
      </c>
      <c r="H25" s="51">
        <v>340</v>
      </c>
      <c r="I25" s="52">
        <f t="shared" si="1"/>
        <v>0</v>
      </c>
    </row>
    <row r="26" spans="1:9" ht="14.45" customHeight="1">
      <c r="A26" s="108"/>
      <c r="B26" s="105" t="s">
        <v>142</v>
      </c>
      <c r="C26" s="118" t="s">
        <v>135</v>
      </c>
      <c r="D26" s="10" t="s">
        <v>116</v>
      </c>
      <c r="E26" s="21">
        <v>0.9</v>
      </c>
      <c r="F26" s="10" t="s">
        <v>143</v>
      </c>
      <c r="G26" s="119">
        <v>224</v>
      </c>
      <c r="H26" s="119">
        <v>950</v>
      </c>
      <c r="I26" s="121">
        <f>G26/H26</f>
        <v>0.23578947368421052</v>
      </c>
    </row>
    <row r="27" spans="1:9" ht="22.9">
      <c r="A27" s="109"/>
      <c r="B27" s="106"/>
      <c r="C27" s="111"/>
      <c r="D27" s="20" t="s">
        <v>123</v>
      </c>
      <c r="E27" s="22">
        <v>0.1</v>
      </c>
      <c r="F27" s="10" t="s">
        <v>124</v>
      </c>
      <c r="G27" s="120"/>
      <c r="H27" s="120"/>
      <c r="I27" s="122"/>
    </row>
    <row r="34" spans="3:4" ht="14.45">
      <c r="C34" s="24" t="s">
        <v>144</v>
      </c>
      <c r="D34" s="24" t="s">
        <v>145</v>
      </c>
    </row>
    <row r="35" spans="3:4" ht="14.45">
      <c r="C35" s="24" t="s">
        <v>146</v>
      </c>
      <c r="D35" s="24" t="s">
        <v>147</v>
      </c>
    </row>
    <row r="36" spans="3:4" ht="14.45">
      <c r="C36" s="24" t="s">
        <v>148</v>
      </c>
      <c r="D36" s="24" t="s">
        <v>147</v>
      </c>
    </row>
    <row r="37" spans="3:4" ht="14.45">
      <c r="C37" s="24" t="s">
        <v>149</v>
      </c>
      <c r="D37" s="24" t="s">
        <v>150</v>
      </c>
    </row>
    <row r="38" spans="3:4" ht="14.45">
      <c r="C38" s="24" t="s">
        <v>151</v>
      </c>
      <c r="D38" s="24" t="s">
        <v>152</v>
      </c>
    </row>
    <row r="39" spans="3:4" ht="14.45">
      <c r="C39" s="24" t="s">
        <v>153</v>
      </c>
      <c r="D39" s="24" t="s">
        <v>154</v>
      </c>
    </row>
    <row r="40" spans="3:4" ht="14.45">
      <c r="C40" s="24" t="s">
        <v>155</v>
      </c>
      <c r="D40" s="24" t="s">
        <v>156</v>
      </c>
    </row>
    <row r="41" spans="3:4" ht="14.45">
      <c r="C41" s="24" t="s">
        <v>157</v>
      </c>
      <c r="D41" s="24" t="s">
        <v>156</v>
      </c>
    </row>
  </sheetData>
  <mergeCells count="56">
    <mergeCell ref="I21:I22"/>
    <mergeCell ref="A18:A22"/>
    <mergeCell ref="B21:B22"/>
    <mergeCell ref="C21:C22"/>
    <mergeCell ref="A2:H2"/>
    <mergeCell ref="B3:B4"/>
    <mergeCell ref="C3:C4"/>
    <mergeCell ref="A5:A14"/>
    <mergeCell ref="A3:A4"/>
    <mergeCell ref="D3:E3"/>
    <mergeCell ref="F3:F4"/>
    <mergeCell ref="B19:B20"/>
    <mergeCell ref="C19:C20"/>
    <mergeCell ref="H19:H20"/>
    <mergeCell ref="F21:F22"/>
    <mergeCell ref="G21:G22"/>
    <mergeCell ref="H21:H22"/>
    <mergeCell ref="I5:I6"/>
    <mergeCell ref="B9:B11"/>
    <mergeCell ref="C9:C11"/>
    <mergeCell ref="F9:F11"/>
    <mergeCell ref="G9:G11"/>
    <mergeCell ref="H9:H11"/>
    <mergeCell ref="I9:I11"/>
    <mergeCell ref="B5:B6"/>
    <mergeCell ref="C5:C6"/>
    <mergeCell ref="F5:F6"/>
    <mergeCell ref="G5:G6"/>
    <mergeCell ref="H5:H6"/>
    <mergeCell ref="I12:I13"/>
    <mergeCell ref="I16:I17"/>
    <mergeCell ref="B12:B13"/>
    <mergeCell ref="A16:A17"/>
    <mergeCell ref="B16:B17"/>
    <mergeCell ref="C16:C17"/>
    <mergeCell ref="H16:H17"/>
    <mergeCell ref="F16:F17"/>
    <mergeCell ref="G16:G17"/>
    <mergeCell ref="C12:C13"/>
    <mergeCell ref="G12:G13"/>
    <mergeCell ref="H12:H13"/>
    <mergeCell ref="I19:I20"/>
    <mergeCell ref="G19:G20"/>
    <mergeCell ref="F19:F20"/>
    <mergeCell ref="B23:B24"/>
    <mergeCell ref="A23:A27"/>
    <mergeCell ref="C23:C24"/>
    <mergeCell ref="H23:H24"/>
    <mergeCell ref="I23:I24"/>
    <mergeCell ref="F23:F24"/>
    <mergeCell ref="G23:G24"/>
    <mergeCell ref="B26:B27"/>
    <mergeCell ref="C26:C27"/>
    <mergeCell ref="H26:H27"/>
    <mergeCell ref="I26:I27"/>
    <mergeCell ref="G26:G2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P18"/>
  <sheetViews>
    <sheetView topLeftCell="H1" zoomScaleNormal="100" workbookViewId="0">
      <selection activeCell="R12" sqref="R12"/>
    </sheetView>
  </sheetViews>
  <sheetFormatPr defaultColWidth="11.42578125" defaultRowHeight="13.9"/>
  <cols>
    <col min="1" max="1" width="8.85546875" customWidth="1"/>
    <col min="2" max="2" width="11" customWidth="1"/>
    <col min="3" max="3" width="31.7109375" bestFit="1" customWidth="1"/>
    <col min="4" max="4" width="17.42578125" style="34" bestFit="1" customWidth="1"/>
    <col min="5" max="6" width="12.7109375" customWidth="1"/>
    <col min="7" max="7" width="11.85546875" customWidth="1"/>
    <col min="8" max="8" width="4.42578125" customWidth="1"/>
    <col min="9" max="9" width="23.140625" customWidth="1"/>
    <col min="11" max="11" width="11.42578125" customWidth="1"/>
    <col min="13" max="13" width="8.5703125" customWidth="1"/>
    <col min="14" max="14" width="6" customWidth="1"/>
  </cols>
  <sheetData>
    <row r="2" spans="2:16">
      <c r="B2" s="145" t="s">
        <v>158</v>
      </c>
      <c r="C2" s="146"/>
      <c r="D2" s="146"/>
      <c r="E2" s="146"/>
      <c r="F2" s="146"/>
      <c r="G2" s="146"/>
    </row>
    <row r="3" spans="2:16" ht="28.5" customHeight="1">
      <c r="B3" s="92" t="s">
        <v>103</v>
      </c>
      <c r="C3" s="92" t="s">
        <v>104</v>
      </c>
      <c r="D3" s="92" t="s">
        <v>105</v>
      </c>
      <c r="E3" s="16" t="s">
        <v>159</v>
      </c>
      <c r="F3" s="16" t="s">
        <v>160</v>
      </c>
      <c r="G3" s="16" t="s">
        <v>108</v>
      </c>
      <c r="I3" s="92" t="s">
        <v>104</v>
      </c>
      <c r="J3" s="16" t="s">
        <v>159</v>
      </c>
      <c r="K3" s="16" t="s">
        <v>160</v>
      </c>
      <c r="L3" s="16" t="s">
        <v>108</v>
      </c>
      <c r="M3" s="92" t="s">
        <v>161</v>
      </c>
    </row>
    <row r="4" spans="2:16" ht="15.75" customHeight="1">
      <c r="B4" s="92"/>
      <c r="C4" s="92"/>
      <c r="D4" s="92"/>
      <c r="E4" s="16" t="s">
        <v>112</v>
      </c>
      <c r="F4" s="16" t="s">
        <v>112</v>
      </c>
      <c r="G4" s="16" t="s">
        <v>112</v>
      </c>
      <c r="I4" s="92"/>
      <c r="J4" s="16" t="s">
        <v>112</v>
      </c>
      <c r="K4" s="16" t="s">
        <v>112</v>
      </c>
      <c r="L4" s="16" t="s">
        <v>112</v>
      </c>
      <c r="M4" s="92"/>
    </row>
    <row r="5" spans="2:16">
      <c r="B5" s="144" t="s">
        <v>114</v>
      </c>
      <c r="C5" s="30" t="s">
        <v>115</v>
      </c>
      <c r="D5" s="28" t="s">
        <v>92</v>
      </c>
      <c r="E5" s="2">
        <v>800</v>
      </c>
      <c r="F5" s="2">
        <v>1300</v>
      </c>
      <c r="G5" s="1">
        <v>1000</v>
      </c>
      <c r="I5" s="56" t="s">
        <v>115</v>
      </c>
      <c r="J5" s="54">
        <f>E5</f>
        <v>800</v>
      </c>
      <c r="K5" s="54">
        <f>F5</f>
        <v>1300</v>
      </c>
      <c r="L5" s="55">
        <f>G5</f>
        <v>1000</v>
      </c>
      <c r="M5" s="60">
        <f>K5/J5*100-100</f>
        <v>62.5</v>
      </c>
      <c r="P5">
        <v>500</v>
      </c>
    </row>
    <row r="6" spans="2:16">
      <c r="B6" s="144"/>
      <c r="C6" s="27" t="s">
        <v>10</v>
      </c>
      <c r="D6" s="28" t="s">
        <v>92</v>
      </c>
      <c r="E6" s="2">
        <v>200</v>
      </c>
      <c r="F6" s="2">
        <v>350</v>
      </c>
      <c r="G6" s="1">
        <v>250</v>
      </c>
      <c r="I6" s="57" t="s">
        <v>10</v>
      </c>
      <c r="J6" s="2">
        <f t="shared" ref="J6:J18" si="0">E6</f>
        <v>200</v>
      </c>
      <c r="K6" s="2">
        <f t="shared" ref="K6:K18" si="1">F6</f>
        <v>350</v>
      </c>
      <c r="L6" s="1">
        <f t="shared" ref="L6:L18" si="2">G6</f>
        <v>250</v>
      </c>
      <c r="M6" s="61">
        <f t="shared" ref="M6:M18" si="3">K6/J6*100-100</f>
        <v>75</v>
      </c>
      <c r="P6">
        <v>260</v>
      </c>
    </row>
    <row r="7" spans="2:16">
      <c r="B7" s="144"/>
      <c r="C7" s="30" t="s">
        <v>16</v>
      </c>
      <c r="D7" s="28" t="s">
        <v>92</v>
      </c>
      <c r="E7" s="1">
        <v>1000</v>
      </c>
      <c r="F7" s="1">
        <v>1700</v>
      </c>
      <c r="G7" s="1">
        <v>1500</v>
      </c>
      <c r="I7" s="58" t="s">
        <v>16</v>
      </c>
      <c r="J7" s="2">
        <f t="shared" si="0"/>
        <v>1000</v>
      </c>
      <c r="K7" s="2">
        <f t="shared" si="1"/>
        <v>1700</v>
      </c>
      <c r="L7" s="1">
        <f>G7</f>
        <v>1500</v>
      </c>
      <c r="M7" s="61">
        <f t="shared" si="3"/>
        <v>70</v>
      </c>
      <c r="P7">
        <v>123.33</v>
      </c>
    </row>
    <row r="8" spans="2:16">
      <c r="B8" s="144"/>
      <c r="C8" s="30" t="s">
        <v>9</v>
      </c>
      <c r="D8" s="28" t="s">
        <v>162</v>
      </c>
      <c r="E8" s="3">
        <v>1000</v>
      </c>
      <c r="F8" s="3">
        <v>3600</v>
      </c>
      <c r="G8" s="1">
        <v>1600</v>
      </c>
      <c r="I8" s="58" t="s">
        <v>9</v>
      </c>
      <c r="J8" s="2">
        <f t="shared" si="0"/>
        <v>1000</v>
      </c>
      <c r="K8" s="2">
        <f t="shared" si="1"/>
        <v>3600</v>
      </c>
      <c r="L8" s="1">
        <f t="shared" si="2"/>
        <v>1600</v>
      </c>
      <c r="M8" s="62">
        <f t="shared" si="3"/>
        <v>260</v>
      </c>
      <c r="P8">
        <v>110</v>
      </c>
    </row>
    <row r="9" spans="2:16">
      <c r="B9" s="144"/>
      <c r="C9" s="31" t="s">
        <v>22</v>
      </c>
      <c r="D9" s="28" t="s">
        <v>121</v>
      </c>
      <c r="E9" s="2">
        <v>200</v>
      </c>
      <c r="F9" s="2">
        <v>420</v>
      </c>
      <c r="G9" s="1">
        <v>380</v>
      </c>
      <c r="I9" s="59" t="s">
        <v>22</v>
      </c>
      <c r="J9" s="2">
        <f t="shared" si="0"/>
        <v>200</v>
      </c>
      <c r="K9" s="2">
        <f t="shared" si="1"/>
        <v>420</v>
      </c>
      <c r="L9" s="1">
        <f t="shared" si="2"/>
        <v>380</v>
      </c>
      <c r="M9" s="61">
        <f t="shared" si="3"/>
        <v>110</v>
      </c>
      <c r="P9">
        <v>76.92</v>
      </c>
    </row>
    <row r="10" spans="2:16">
      <c r="B10" s="144"/>
      <c r="C10" s="27" t="s">
        <v>19</v>
      </c>
      <c r="D10" s="28" t="s">
        <v>92</v>
      </c>
      <c r="E10" s="2">
        <v>200</v>
      </c>
      <c r="F10" s="2">
        <v>1200</v>
      </c>
      <c r="G10" s="1">
        <v>380</v>
      </c>
      <c r="I10" s="57" t="s">
        <v>19</v>
      </c>
      <c r="J10" s="2">
        <f t="shared" si="0"/>
        <v>200</v>
      </c>
      <c r="K10" s="2">
        <f t="shared" si="1"/>
        <v>1200</v>
      </c>
      <c r="L10" s="1">
        <f t="shared" si="2"/>
        <v>380</v>
      </c>
      <c r="M10" s="62">
        <f t="shared" si="3"/>
        <v>500</v>
      </c>
      <c r="P10">
        <v>75</v>
      </c>
    </row>
    <row r="11" spans="2:16">
      <c r="B11" s="36" t="s">
        <v>127</v>
      </c>
      <c r="C11" s="27" t="s">
        <v>128</v>
      </c>
      <c r="D11" s="10" t="s">
        <v>163</v>
      </c>
      <c r="E11" s="2">
        <v>9000</v>
      </c>
      <c r="F11" s="15">
        <v>9600</v>
      </c>
      <c r="G11" s="1">
        <v>9200</v>
      </c>
      <c r="I11" s="57" t="s">
        <v>128</v>
      </c>
      <c r="J11" s="2">
        <f t="shared" si="0"/>
        <v>9000</v>
      </c>
      <c r="K11" s="2">
        <f t="shared" si="1"/>
        <v>9600</v>
      </c>
      <c r="L11" s="1">
        <f t="shared" si="2"/>
        <v>9200</v>
      </c>
      <c r="M11" s="63">
        <f t="shared" si="3"/>
        <v>6.6666666666666714</v>
      </c>
      <c r="P11">
        <v>70</v>
      </c>
    </row>
    <row r="12" spans="2:16">
      <c r="B12" s="37" t="s">
        <v>129</v>
      </c>
      <c r="C12" s="31" t="s">
        <v>6</v>
      </c>
      <c r="D12" s="33" t="s">
        <v>92</v>
      </c>
      <c r="E12" s="2">
        <v>900</v>
      </c>
      <c r="F12" s="15">
        <v>1400</v>
      </c>
      <c r="G12" s="1">
        <v>1400</v>
      </c>
      <c r="I12" s="59" t="s">
        <v>6</v>
      </c>
      <c r="J12" s="2">
        <f t="shared" si="0"/>
        <v>900</v>
      </c>
      <c r="K12" s="2">
        <f t="shared" si="1"/>
        <v>1400</v>
      </c>
      <c r="L12" s="1">
        <f t="shared" si="2"/>
        <v>1400</v>
      </c>
      <c r="M12" s="61">
        <f t="shared" si="3"/>
        <v>55.555555555555571</v>
      </c>
      <c r="P12">
        <v>66.67</v>
      </c>
    </row>
    <row r="13" spans="2:16">
      <c r="B13" s="144" t="s">
        <v>130</v>
      </c>
      <c r="C13" s="27" t="s">
        <v>164</v>
      </c>
      <c r="D13" s="28" t="s">
        <v>135</v>
      </c>
      <c r="E13" s="2">
        <v>17000</v>
      </c>
      <c r="F13" s="15">
        <v>26000</v>
      </c>
      <c r="G13" s="1">
        <v>23500</v>
      </c>
      <c r="I13" s="57" t="s">
        <v>164</v>
      </c>
      <c r="J13" s="2">
        <f t="shared" si="0"/>
        <v>17000</v>
      </c>
      <c r="K13" s="2">
        <f t="shared" si="1"/>
        <v>26000</v>
      </c>
      <c r="L13" s="1">
        <f t="shared" si="2"/>
        <v>23500</v>
      </c>
      <c r="M13" s="61">
        <f t="shared" si="3"/>
        <v>52.941176470588232</v>
      </c>
      <c r="P13">
        <v>62.5</v>
      </c>
    </row>
    <row r="14" spans="2:16">
      <c r="B14" s="144"/>
      <c r="C14" s="31" t="s">
        <v>165</v>
      </c>
      <c r="D14" s="33" t="s">
        <v>133</v>
      </c>
      <c r="E14" s="2">
        <v>1300</v>
      </c>
      <c r="F14" s="2">
        <v>2300</v>
      </c>
      <c r="G14" s="2">
        <v>1500</v>
      </c>
      <c r="I14" s="59" t="s">
        <v>165</v>
      </c>
      <c r="J14" s="2">
        <f t="shared" si="0"/>
        <v>1300</v>
      </c>
      <c r="K14" s="2">
        <f t="shared" si="1"/>
        <v>2300</v>
      </c>
      <c r="L14" s="1">
        <f t="shared" si="2"/>
        <v>1500</v>
      </c>
      <c r="M14" s="61">
        <f t="shared" si="3"/>
        <v>76.923076923076906</v>
      </c>
      <c r="P14">
        <v>55.56</v>
      </c>
    </row>
    <row r="15" spans="2:16">
      <c r="B15" s="144"/>
      <c r="C15" s="27" t="s">
        <v>134</v>
      </c>
      <c r="D15" s="28" t="s">
        <v>135</v>
      </c>
      <c r="E15" s="2">
        <v>8000</v>
      </c>
      <c r="F15" s="2">
        <v>12000</v>
      </c>
      <c r="G15" s="2">
        <v>10000</v>
      </c>
      <c r="I15" s="57" t="s">
        <v>134</v>
      </c>
      <c r="J15" s="2">
        <f t="shared" si="0"/>
        <v>8000</v>
      </c>
      <c r="K15" s="2">
        <f t="shared" si="1"/>
        <v>12000</v>
      </c>
      <c r="L15" s="1">
        <f t="shared" si="2"/>
        <v>10000</v>
      </c>
      <c r="M15" s="63">
        <f t="shared" si="3"/>
        <v>50</v>
      </c>
      <c r="P15">
        <v>52.94</v>
      </c>
    </row>
    <row r="16" spans="2:16">
      <c r="B16" s="144" t="s">
        <v>137</v>
      </c>
      <c r="C16" s="31" t="s">
        <v>138</v>
      </c>
      <c r="D16" s="33" t="s">
        <v>166</v>
      </c>
      <c r="E16" s="2">
        <v>11000</v>
      </c>
      <c r="F16" s="2">
        <v>13000</v>
      </c>
      <c r="G16" s="2">
        <v>12000</v>
      </c>
      <c r="I16" s="59" t="s">
        <v>138</v>
      </c>
      <c r="J16" s="2">
        <f t="shared" si="0"/>
        <v>11000</v>
      </c>
      <c r="K16" s="2">
        <f t="shared" si="1"/>
        <v>13000</v>
      </c>
      <c r="L16" s="1">
        <f t="shared" si="2"/>
        <v>12000</v>
      </c>
      <c r="M16" s="63">
        <f t="shared" si="3"/>
        <v>18.181818181818187</v>
      </c>
      <c r="P16">
        <v>50</v>
      </c>
    </row>
    <row r="17" spans="2:16">
      <c r="B17" s="144"/>
      <c r="C17" s="27" t="s">
        <v>140</v>
      </c>
      <c r="D17" s="32" t="s">
        <v>167</v>
      </c>
      <c r="E17" s="2">
        <v>300</v>
      </c>
      <c r="F17" s="2">
        <v>670</v>
      </c>
      <c r="G17" s="2">
        <v>340</v>
      </c>
      <c r="I17" s="57" t="s">
        <v>140</v>
      </c>
      <c r="J17" s="2">
        <f t="shared" si="0"/>
        <v>300</v>
      </c>
      <c r="K17" s="2">
        <f t="shared" si="1"/>
        <v>670</v>
      </c>
      <c r="L17" s="1">
        <f t="shared" si="2"/>
        <v>340</v>
      </c>
      <c r="M17" s="62">
        <f t="shared" si="3"/>
        <v>123.33333333333334</v>
      </c>
      <c r="P17">
        <v>18.18</v>
      </c>
    </row>
    <row r="18" spans="2:16" ht="14.45" customHeight="1">
      <c r="B18" s="144"/>
      <c r="C18" s="31" t="s">
        <v>142</v>
      </c>
      <c r="D18" s="33" t="s">
        <v>135</v>
      </c>
      <c r="E18" s="2">
        <v>750</v>
      </c>
      <c r="F18" s="2">
        <v>1250</v>
      </c>
      <c r="G18" s="2">
        <v>950</v>
      </c>
      <c r="I18" s="59" t="s">
        <v>142</v>
      </c>
      <c r="J18" s="2">
        <f t="shared" si="0"/>
        <v>750</v>
      </c>
      <c r="K18" s="2">
        <f t="shared" si="1"/>
        <v>1250</v>
      </c>
      <c r="L18" s="1">
        <f t="shared" si="2"/>
        <v>950</v>
      </c>
      <c r="M18" s="61">
        <f t="shared" si="3"/>
        <v>66.666666666666686</v>
      </c>
      <c r="P18">
        <v>6.67</v>
      </c>
    </row>
  </sheetData>
  <sortState xmlns:xlrd2="http://schemas.microsoft.com/office/spreadsheetml/2017/richdata2" ref="P5:P18">
    <sortCondition descending="1" ref="P5:P18"/>
  </sortState>
  <mergeCells count="9">
    <mergeCell ref="B5:B10"/>
    <mergeCell ref="B13:B15"/>
    <mergeCell ref="B16:B18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7"/>
  <sheetViews>
    <sheetView topLeftCell="D16" zoomScaleNormal="100" workbookViewId="0">
      <selection activeCell="D25" sqref="D25"/>
    </sheetView>
  </sheetViews>
  <sheetFormatPr defaultColWidth="11.42578125" defaultRowHeight="13.9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38" t="s">
        <v>168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169</v>
      </c>
      <c r="H2" s="9" t="s">
        <v>170</v>
      </c>
    </row>
    <row r="3" spans="1:8">
      <c r="A3" s="39" t="s">
        <v>11</v>
      </c>
      <c r="B3" s="5">
        <v>2455.3242876718591</v>
      </c>
      <c r="C3" s="5">
        <v>3068.7569665711089</v>
      </c>
      <c r="D3" s="5">
        <v>2382.471344212905</v>
      </c>
      <c r="E3" s="5">
        <v>3383.6262160194979</v>
      </c>
      <c r="F3" s="5">
        <v>3658.5719582273541</v>
      </c>
      <c r="G3" s="5">
        <v>2989.7501545405453</v>
      </c>
      <c r="H3" s="5">
        <f>(+B3+C3+D3+E3+F3)/5</f>
        <v>2989.7501545405453</v>
      </c>
    </row>
    <row r="4" spans="1:8">
      <c r="A4" s="39" t="s">
        <v>142</v>
      </c>
      <c r="B4" s="42">
        <v>1207.420431723521</v>
      </c>
      <c r="C4" s="42">
        <v>684.2394636596556</v>
      </c>
      <c r="D4" s="42">
        <v>879.03866679502767</v>
      </c>
      <c r="E4" s="42">
        <v>2349.0837976645039</v>
      </c>
      <c r="F4" s="42">
        <v>1881.233049233377</v>
      </c>
      <c r="G4" s="42">
        <v>1400.2030818152168</v>
      </c>
      <c r="H4" s="5">
        <f>(+B4+C4+D4+E4+F4)/5</f>
        <v>1400.2030818152168</v>
      </c>
    </row>
    <row r="5" spans="1:8">
      <c r="A5" s="39" t="s">
        <v>171</v>
      </c>
      <c r="B5" s="5">
        <v>1286.6981427378964</v>
      </c>
      <c r="C5" s="5">
        <v>1300.9871594620809</v>
      </c>
      <c r="D5" s="5">
        <v>1519.7202676657548</v>
      </c>
      <c r="E5" s="5">
        <v>2080.6045822022897</v>
      </c>
      <c r="F5" s="5">
        <v>2126.7159610997519</v>
      </c>
      <c r="G5" s="5">
        <v>1662.9452226335547</v>
      </c>
      <c r="H5" s="5">
        <f t="shared" ref="H5:H12" si="0">(+B5+C5+D5+E5+F5)/5</f>
        <v>1662.9452226335547</v>
      </c>
    </row>
    <row r="6" spans="1:8">
      <c r="A6" s="39" t="s">
        <v>9</v>
      </c>
      <c r="B6" s="5">
        <v>1980.5554195751749</v>
      </c>
      <c r="C6" s="5">
        <v>1835.95004710945</v>
      </c>
      <c r="D6" s="5">
        <v>1029.8625047059379</v>
      </c>
      <c r="E6" s="5">
        <v>1776.7859591706149</v>
      </c>
      <c r="F6" s="5">
        <v>3441.9201947037081</v>
      </c>
      <c r="G6" s="5">
        <v>2013.0148250529771</v>
      </c>
      <c r="H6" s="5">
        <f t="shared" si="0"/>
        <v>2013.0148250529771</v>
      </c>
    </row>
    <row r="7" spans="1:8">
      <c r="A7" s="39" t="s">
        <v>22</v>
      </c>
      <c r="B7" s="5">
        <v>1839.7696590584439</v>
      </c>
      <c r="C7" s="5">
        <v>1359.1902039883821</v>
      </c>
      <c r="D7" s="5">
        <v>1343.8803456933981</v>
      </c>
      <c r="E7" s="5">
        <v>2423.312423822339</v>
      </c>
      <c r="F7" s="5">
        <v>3180.6191295440549</v>
      </c>
      <c r="G7" s="5">
        <v>2029.3543524213237</v>
      </c>
      <c r="H7" s="5">
        <f t="shared" si="0"/>
        <v>2029.3543524213237</v>
      </c>
    </row>
    <row r="8" spans="1:8" ht="14.45" thickBot="1">
      <c r="A8" s="64" t="s">
        <v>172</v>
      </c>
      <c r="B8" s="5">
        <v>2102</v>
      </c>
      <c r="C8" s="5">
        <v>2891</v>
      </c>
      <c r="D8" s="5">
        <v>3538</v>
      </c>
      <c r="E8" s="5">
        <v>3476</v>
      </c>
      <c r="F8" s="5">
        <v>3611</v>
      </c>
      <c r="G8" s="5">
        <v>3124</v>
      </c>
      <c r="H8" s="5">
        <f t="shared" si="0"/>
        <v>3123.6</v>
      </c>
    </row>
    <row r="9" spans="1:8">
      <c r="A9" s="41" t="s">
        <v>173</v>
      </c>
      <c r="B9" s="5">
        <v>1056.5806906026521</v>
      </c>
      <c r="C9" s="5">
        <v>1199.8686138399801</v>
      </c>
      <c r="D9" s="5">
        <v>1283.2140111838951</v>
      </c>
      <c r="E9" s="5">
        <v>1712.125614432596</v>
      </c>
      <c r="F9" s="5">
        <v>2030.8937547581129</v>
      </c>
      <c r="G9" s="5">
        <v>1456.5365369634471</v>
      </c>
      <c r="H9" s="5">
        <f>(+B9+C9+D9+E9+F9)/5</f>
        <v>1456.5365369634471</v>
      </c>
    </row>
    <row r="10" spans="1:8">
      <c r="A10" s="40" t="s">
        <v>174</v>
      </c>
      <c r="B10" s="5">
        <v>4384</v>
      </c>
      <c r="C10" s="5">
        <v>4667</v>
      </c>
      <c r="D10" s="5">
        <v>6470</v>
      </c>
      <c r="E10" s="5">
        <v>8027</v>
      </c>
      <c r="F10" s="5">
        <v>7834</v>
      </c>
      <c r="G10" s="5">
        <v>6276</v>
      </c>
      <c r="H10" s="5">
        <f>(+B10+C10+D10+E10+F10)/5</f>
        <v>6276.4</v>
      </c>
    </row>
    <row r="11" spans="1:8">
      <c r="A11" s="40" t="s">
        <v>175</v>
      </c>
      <c r="B11" s="5">
        <v>5174</v>
      </c>
      <c r="C11" s="5">
        <v>5481</v>
      </c>
      <c r="D11" s="5">
        <v>7564</v>
      </c>
      <c r="E11" s="5">
        <v>8609</v>
      </c>
      <c r="F11" s="5">
        <v>9687</v>
      </c>
      <c r="G11" s="5">
        <v>7303</v>
      </c>
      <c r="H11" s="5">
        <f>(+B11+C11+D11+E11+F11)/5</f>
        <v>7303</v>
      </c>
    </row>
    <row r="12" spans="1:8">
      <c r="A12" s="40" t="s">
        <v>176</v>
      </c>
      <c r="B12" s="5">
        <v>6411</v>
      </c>
      <c r="C12" s="5">
        <v>6628.5</v>
      </c>
      <c r="D12" s="5">
        <v>8406.9166666666661</v>
      </c>
      <c r="E12" s="5">
        <v>9786</v>
      </c>
      <c r="F12" s="5">
        <v>11087</v>
      </c>
      <c r="G12" s="5">
        <v>8464</v>
      </c>
      <c r="H12" s="5">
        <f t="shared" si="0"/>
        <v>8463.8833333333332</v>
      </c>
    </row>
    <row r="13" spans="1:8">
      <c r="A13" s="43" t="s">
        <v>28</v>
      </c>
      <c r="B13" s="35">
        <v>6390.0134053941983</v>
      </c>
      <c r="C13" s="5">
        <v>7656.396844774491</v>
      </c>
      <c r="D13" s="5">
        <v>8597.0567461620612</v>
      </c>
      <c r="E13" s="5">
        <v>9025.4234361090294</v>
      </c>
      <c r="F13" s="5">
        <v>10102.14632075326</v>
      </c>
      <c r="G13" s="5">
        <v>8354.2073506386077</v>
      </c>
      <c r="H13" s="5">
        <f>(+B13+C13+D13+E13+F13)/5</f>
        <v>8354.2073506386077</v>
      </c>
    </row>
    <row r="14" spans="1:8" ht="14.45" thickBot="1">
      <c r="A14" s="7"/>
      <c r="B14" s="7"/>
      <c r="C14" s="7"/>
      <c r="D14" s="7"/>
      <c r="E14" s="7"/>
      <c r="F14" s="7"/>
      <c r="G14" s="7"/>
      <c r="H14" s="7"/>
    </row>
    <row r="15" spans="1:8">
      <c r="A15" s="25" t="s">
        <v>177</v>
      </c>
      <c r="B15" s="7"/>
      <c r="C15" s="7"/>
      <c r="D15" s="7"/>
      <c r="E15" s="7"/>
      <c r="F15" s="7"/>
      <c r="G15" s="7"/>
      <c r="H15" s="7"/>
    </row>
    <row r="16" spans="1:8">
      <c r="A16" s="14" t="s">
        <v>178</v>
      </c>
      <c r="B16" s="7"/>
      <c r="C16" s="7"/>
      <c r="D16" s="7"/>
      <c r="E16" s="7"/>
      <c r="F16" s="7"/>
      <c r="G16" s="7"/>
      <c r="H16" s="7"/>
    </row>
    <row r="17" spans="1:8">
      <c r="A17" s="12" t="s">
        <v>179</v>
      </c>
      <c r="C17" s="7"/>
      <c r="D17" s="7"/>
      <c r="E17" s="7"/>
      <c r="F17" s="7"/>
      <c r="G17" s="7"/>
      <c r="H17" s="7"/>
    </row>
    <row r="18" spans="1:8" ht="23.45" thickBot="1">
      <c r="A18" s="13" t="s">
        <v>180</v>
      </c>
      <c r="C18" s="7"/>
      <c r="D18" s="7"/>
      <c r="E18" s="7"/>
      <c r="F18" s="7"/>
      <c r="G18" s="7"/>
      <c r="H18" s="7"/>
    </row>
    <row r="19" spans="1:8">
      <c r="C19" s="7"/>
      <c r="D19" s="7"/>
      <c r="E19" s="7"/>
      <c r="F19" s="7"/>
      <c r="G19" s="7"/>
      <c r="H19" s="7"/>
    </row>
    <row r="20" spans="1:8">
      <c r="C20" s="7"/>
      <c r="D20" s="7"/>
      <c r="E20" s="7"/>
      <c r="F20" s="7"/>
      <c r="G20" s="7"/>
      <c r="H20" s="7"/>
    </row>
    <row r="21" spans="1:8">
      <c r="C21" s="7"/>
      <c r="D21" s="7"/>
      <c r="E21" s="7"/>
      <c r="F21" s="7"/>
      <c r="G21" s="7"/>
      <c r="H21" s="7"/>
    </row>
    <row r="24" spans="1:8">
      <c r="A24" s="9" t="s">
        <v>104</v>
      </c>
      <c r="B24" s="9" t="s">
        <v>169</v>
      </c>
    </row>
    <row r="25" spans="1:8">
      <c r="A25" s="65" t="s">
        <v>142</v>
      </c>
      <c r="B25" s="5">
        <v>1400.2030818152168</v>
      </c>
    </row>
    <row r="26" spans="1:8">
      <c r="A26" s="65" t="s">
        <v>171</v>
      </c>
      <c r="B26" s="5">
        <v>1662.9452226335547</v>
      </c>
    </row>
    <row r="27" spans="1:8">
      <c r="A27" s="65" t="s">
        <v>9</v>
      </c>
      <c r="B27" s="5">
        <v>2013.0148250529771</v>
      </c>
    </row>
    <row r="28" spans="1:8">
      <c r="A28" s="65" t="s">
        <v>22</v>
      </c>
      <c r="B28" s="5">
        <v>2029.3543524213237</v>
      </c>
    </row>
    <row r="29" spans="1:8">
      <c r="A29" s="65" t="s">
        <v>11</v>
      </c>
      <c r="B29" s="5">
        <v>2989.7501545405453</v>
      </c>
    </row>
    <row r="30" spans="1:8">
      <c r="A30" s="65" t="s">
        <v>172</v>
      </c>
      <c r="B30" s="5">
        <v>3124</v>
      </c>
    </row>
    <row r="31" spans="1:8">
      <c r="A31" s="65" t="s">
        <v>181</v>
      </c>
      <c r="B31" s="5">
        <v>8464</v>
      </c>
    </row>
    <row r="32" spans="1:8">
      <c r="A32" s="66" t="s">
        <v>28</v>
      </c>
      <c r="B32" s="5">
        <v>8354.2073506386077</v>
      </c>
    </row>
    <row r="33" spans="1:2">
      <c r="A33" s="65" t="s">
        <v>182</v>
      </c>
      <c r="B33" s="5">
        <v>7303</v>
      </c>
    </row>
    <row r="34" spans="1:2">
      <c r="A34" s="65" t="s">
        <v>183</v>
      </c>
      <c r="B34" s="5">
        <v>6276</v>
      </c>
    </row>
    <row r="35" spans="1:2">
      <c r="A35" s="66" t="s">
        <v>173</v>
      </c>
      <c r="B35" s="5">
        <v>1456.5365369634471</v>
      </c>
    </row>
    <row r="39" spans="1:2">
      <c r="A39" s="44"/>
      <c r="B39" s="7"/>
    </row>
    <row r="40" spans="1:2">
      <c r="A40" s="45"/>
      <c r="B40" s="7"/>
    </row>
    <row r="41" spans="1:2">
      <c r="A41" s="45"/>
      <c r="B41" s="7"/>
    </row>
    <row r="42" spans="1:2">
      <c r="A42" s="46"/>
      <c r="B42" s="7"/>
    </row>
    <row r="43" spans="1:2">
      <c r="A43" s="46"/>
      <c r="B43" s="7"/>
    </row>
    <row r="44" spans="1:2">
      <c r="A44" s="46"/>
      <c r="B44" s="7"/>
    </row>
    <row r="45" spans="1:2">
      <c r="A45" s="44"/>
      <c r="B45" s="7"/>
    </row>
    <row r="46" spans="1:2">
      <c r="A46" s="46"/>
      <c r="B46" s="7"/>
    </row>
    <row r="47" spans="1:2">
      <c r="A47" s="46"/>
      <c r="B47" s="7"/>
    </row>
  </sheetData>
  <sortState xmlns:xlrd2="http://schemas.microsoft.com/office/spreadsheetml/2017/richdata2" ref="A35:B38">
    <sortCondition descending="1" ref="B34:B38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9"/>
  <sheetViews>
    <sheetView tabSelected="1" topLeftCell="F1" zoomScale="90" zoomScaleNormal="90" workbookViewId="0">
      <selection activeCell="T12" sqref="T12"/>
    </sheetView>
  </sheetViews>
  <sheetFormatPr defaultColWidth="11.42578125" defaultRowHeight="13.9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168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169</v>
      </c>
    </row>
    <row r="3" spans="2:8">
      <c r="B3" s="39" t="s">
        <v>11</v>
      </c>
      <c r="C3" s="5">
        <v>2455.3242876718591</v>
      </c>
      <c r="D3" s="5">
        <v>3068.7569665711089</v>
      </c>
      <c r="E3" s="5">
        <v>2382.471344212905</v>
      </c>
      <c r="F3" s="5">
        <v>3383.6262160194979</v>
      </c>
      <c r="G3" s="5">
        <v>3658.5719582273541</v>
      </c>
      <c r="H3" s="5">
        <v>2989.7501545405453</v>
      </c>
    </row>
    <row r="4" spans="2:8">
      <c r="B4" s="39" t="s">
        <v>142</v>
      </c>
      <c r="C4" s="5">
        <v>1207.420431723521</v>
      </c>
      <c r="D4" s="5">
        <v>684.2394636596556</v>
      </c>
      <c r="E4" s="5">
        <v>879.03866679502767</v>
      </c>
      <c r="F4" s="5">
        <v>2349.0837976645039</v>
      </c>
      <c r="G4" s="5">
        <v>1881.233049233377</v>
      </c>
      <c r="H4" s="5">
        <v>1400.2030818152168</v>
      </c>
    </row>
    <row r="5" spans="2:8">
      <c r="B5" s="39" t="s">
        <v>171</v>
      </c>
      <c r="C5" s="5">
        <v>1286.6981427378964</v>
      </c>
      <c r="D5" s="5">
        <v>1300.9871594620809</v>
      </c>
      <c r="E5" s="5">
        <v>1519.7202676657548</v>
      </c>
      <c r="F5" s="5">
        <v>2080.6045822022897</v>
      </c>
      <c r="G5" s="5">
        <v>2126.7159610997519</v>
      </c>
      <c r="H5" s="5">
        <v>1662.9452226335547</v>
      </c>
    </row>
    <row r="6" spans="2:8">
      <c r="B6" s="39" t="s">
        <v>9</v>
      </c>
      <c r="C6" s="5">
        <v>1980.5554195751749</v>
      </c>
      <c r="D6" s="5">
        <v>1835.95004710945</v>
      </c>
      <c r="E6" s="5">
        <v>1029.8625047059379</v>
      </c>
      <c r="F6" s="5">
        <v>1776.7859591706149</v>
      </c>
      <c r="G6" s="5">
        <v>3441.9201947037081</v>
      </c>
      <c r="H6" s="5">
        <v>2013.0148250529771</v>
      </c>
    </row>
    <row r="7" spans="2:8">
      <c r="B7" s="39" t="s">
        <v>22</v>
      </c>
      <c r="C7" s="5">
        <v>1839.7696590584439</v>
      </c>
      <c r="D7" s="5">
        <v>1359.1902039883821</v>
      </c>
      <c r="E7" s="5">
        <v>1343.8803456933981</v>
      </c>
      <c r="F7" s="5">
        <v>2423.312423822339</v>
      </c>
      <c r="G7" s="5">
        <v>3180.6191295440549</v>
      </c>
      <c r="H7" s="5">
        <v>2029.3543524213237</v>
      </c>
    </row>
    <row r="8" spans="2:8">
      <c r="B8" s="39" t="s">
        <v>172</v>
      </c>
      <c r="C8" s="5">
        <v>2102</v>
      </c>
      <c r="D8" s="5">
        <v>2891</v>
      </c>
      <c r="E8" s="5">
        <v>3538</v>
      </c>
      <c r="F8" s="5">
        <v>3476</v>
      </c>
      <c r="G8" s="5">
        <v>3611</v>
      </c>
      <c r="H8" s="5">
        <v>3124</v>
      </c>
    </row>
    <row r="9" spans="2:8">
      <c r="B9" s="47" t="s">
        <v>173</v>
      </c>
      <c r="C9" s="5">
        <v>1056.5806906026521</v>
      </c>
      <c r="D9" s="5">
        <v>1199.8686138399801</v>
      </c>
      <c r="E9" s="5">
        <v>1283.2140111838951</v>
      </c>
      <c r="F9" s="5">
        <v>1712.125614432596</v>
      </c>
      <c r="G9" s="5">
        <v>2030.8937547581129</v>
      </c>
      <c r="H9" s="5">
        <v>1456.5365369634471</v>
      </c>
    </row>
    <row r="10" spans="2:8">
      <c r="B10" s="40" t="s">
        <v>174</v>
      </c>
      <c r="C10" s="5">
        <v>4384</v>
      </c>
      <c r="D10" s="5">
        <v>4667</v>
      </c>
      <c r="E10" s="5">
        <v>6470</v>
      </c>
      <c r="F10" s="5">
        <v>8027</v>
      </c>
      <c r="G10" s="5">
        <v>7834</v>
      </c>
      <c r="H10" s="5">
        <v>6276</v>
      </c>
    </row>
    <row r="11" spans="2:8">
      <c r="B11" s="40" t="s">
        <v>175</v>
      </c>
      <c r="C11" s="5">
        <v>5174</v>
      </c>
      <c r="D11" s="5">
        <v>5481</v>
      </c>
      <c r="E11" s="5">
        <v>7564</v>
      </c>
      <c r="F11" s="5">
        <v>8609</v>
      </c>
      <c r="G11" s="5">
        <v>9687</v>
      </c>
      <c r="H11" s="5">
        <v>7303</v>
      </c>
    </row>
    <row r="12" spans="2:8">
      <c r="B12" s="40" t="s">
        <v>176</v>
      </c>
      <c r="C12" s="5">
        <v>6411</v>
      </c>
      <c r="D12" s="5">
        <v>6628.5</v>
      </c>
      <c r="E12" s="5">
        <v>8406.9166666666661</v>
      </c>
      <c r="F12" s="5">
        <v>9786</v>
      </c>
      <c r="G12" s="5">
        <v>11087</v>
      </c>
      <c r="H12" s="5">
        <v>8464</v>
      </c>
    </row>
    <row r="13" spans="2:8">
      <c r="B13" s="43" t="s">
        <v>184</v>
      </c>
      <c r="C13" s="5">
        <v>6390.0134053941983</v>
      </c>
      <c r="D13" s="5">
        <v>7656.396844774491</v>
      </c>
      <c r="E13" s="5">
        <v>8597.0567461620612</v>
      </c>
      <c r="F13" s="5">
        <v>9025.4234361090294</v>
      </c>
      <c r="G13" s="5">
        <v>10102.14632075326</v>
      </c>
      <c r="H13" s="5">
        <v>8354.2073506386077</v>
      </c>
    </row>
    <row r="14" spans="2:8">
      <c r="B14" s="7"/>
      <c r="C14" s="7"/>
      <c r="D14" s="7"/>
      <c r="E14" s="8"/>
      <c r="H14" s="8"/>
    </row>
    <row r="15" spans="2:8">
      <c r="B15" s="6"/>
      <c r="C15" s="6"/>
      <c r="D15" s="7"/>
      <c r="E15" s="7"/>
      <c r="F15" s="7"/>
      <c r="G15" s="7"/>
      <c r="H15" s="8"/>
    </row>
    <row r="16" spans="2:8">
      <c r="B16" s="6"/>
      <c r="C16" s="6"/>
      <c r="D16" s="7"/>
      <c r="E16" s="7"/>
      <c r="F16" s="7"/>
      <c r="G16" s="7"/>
      <c r="H16" s="8"/>
    </row>
    <row r="17" spans="2:8">
      <c r="B17" s="6"/>
      <c r="C17" s="6"/>
      <c r="D17" s="7"/>
      <c r="E17" s="7"/>
      <c r="F17" s="7"/>
      <c r="G17" s="7"/>
      <c r="H17" s="8"/>
    </row>
    <row r="18" spans="2:8">
      <c r="B18" s="4" t="s">
        <v>168</v>
      </c>
      <c r="C18" s="4">
        <v>2020</v>
      </c>
      <c r="D18" s="4">
        <v>2021</v>
      </c>
      <c r="E18" s="4">
        <v>2022</v>
      </c>
      <c r="F18" s="4">
        <v>2023</v>
      </c>
      <c r="G18" s="7"/>
      <c r="H18" s="8"/>
    </row>
    <row r="19" spans="2:8">
      <c r="B19" s="65" t="s">
        <v>11</v>
      </c>
      <c r="C19" s="11">
        <f>D3/C3*100-100</f>
        <v>24.98377432175802</v>
      </c>
      <c r="D19" s="11">
        <f>E3/D3*100-100</f>
        <v>-22.363635499132684</v>
      </c>
      <c r="E19" s="11">
        <f>F3/E3*100-100</f>
        <v>42.021696262514496</v>
      </c>
      <c r="F19" s="11">
        <f>G3/F3*100-100</f>
        <v>8.1257717210650497</v>
      </c>
      <c r="G19" s="67" cm="1">
        <f t="array" ref="G19">+AVERAGE(ABS(C19:F19))</f>
        <v>24.373719451117562</v>
      </c>
      <c r="H19" s="8"/>
    </row>
    <row r="20" spans="2:8">
      <c r="B20" s="65" t="s">
        <v>142</v>
      </c>
      <c r="C20" s="11">
        <f>D4/C4*100-100</f>
        <v>-43.330471666530897</v>
      </c>
      <c r="D20" s="11">
        <f>E4/D4*100-100</f>
        <v>28.469448706376596</v>
      </c>
      <c r="E20" s="11">
        <f>F4/E4*100-100</f>
        <v>167.23327271020469</v>
      </c>
      <c r="F20" s="11">
        <f>G4/F4*100-100</f>
        <v>-19.916307323573193</v>
      </c>
      <c r="G20" s="83" cm="1">
        <f t="array" ref="G20">+AVERAGE(ABS(C20:F20))</f>
        <v>64.737375101671347</v>
      </c>
      <c r="H20" s="8"/>
    </row>
    <row r="21" spans="2:8">
      <c r="B21" s="65" t="s">
        <v>171</v>
      </c>
      <c r="C21" s="11">
        <f>D5/C5*100-100</f>
        <v>1.1105181743543682</v>
      </c>
      <c r="D21" s="11">
        <f>E5/D5*100-100</f>
        <v>16.812856807450231</v>
      </c>
      <c r="E21" s="11">
        <f>F5/E5*100-100</f>
        <v>36.907076023802489</v>
      </c>
      <c r="F21" s="11">
        <f>G5/F5*100-100</f>
        <v>2.2162490312625351</v>
      </c>
      <c r="G21" s="84" cm="1">
        <f t="array" ref="G21">+AVERAGE(ABS(C21:F21))</f>
        <v>14.261675009217406</v>
      </c>
      <c r="H21" s="8"/>
    </row>
    <row r="22" spans="2:8">
      <c r="B22" s="65" t="s">
        <v>9</v>
      </c>
      <c r="C22" s="11">
        <f>D6/C6*100-100</f>
        <v>-7.3012535290096707</v>
      </c>
      <c r="D22" s="11">
        <f>E6/D6*100-100</f>
        <v>-43.905744803494493</v>
      </c>
      <c r="E22" s="11">
        <f>F6/E6*100-100</f>
        <v>72.526521846520666</v>
      </c>
      <c r="F22" s="11">
        <f>G6/F6*100-100</f>
        <v>93.716084761856195</v>
      </c>
      <c r="G22" s="83" cm="1">
        <f t="array" ref="G22">+AVERAGE(ABS(C22:F22))</f>
        <v>54.362401235220254</v>
      </c>
      <c r="H22" s="8"/>
    </row>
    <row r="23" spans="2:8">
      <c r="B23" s="65" t="s">
        <v>22</v>
      </c>
      <c r="C23" s="11">
        <f>D7/C7*100-100</f>
        <v>-26.121718700155782</v>
      </c>
      <c r="D23" s="11">
        <f>E7/D7*100-100</f>
        <v>-1.1263955736334026</v>
      </c>
      <c r="E23" s="11">
        <f>F7/E7*100-100</f>
        <v>80.322037716236508</v>
      </c>
      <c r="F23" s="11">
        <f>G7/F7*100-100</f>
        <v>31.250890239204097</v>
      </c>
      <c r="G23" s="83" cm="1">
        <f t="array" ref="G23">+AVERAGE(ABS(C23:F23))</f>
        <v>34.705260557307447</v>
      </c>
    </row>
    <row r="24" spans="2:8" ht="15" customHeight="1">
      <c r="B24" s="65" t="s">
        <v>172</v>
      </c>
      <c r="C24" s="11">
        <f>D8/C8*100-100</f>
        <v>37.535680304471953</v>
      </c>
      <c r="D24" s="11">
        <f>E8/D8*100-100</f>
        <v>22.379799377378063</v>
      </c>
      <c r="E24" s="11">
        <f>F8/E8*100-100</f>
        <v>-1.7524024872809463</v>
      </c>
      <c r="F24" s="11">
        <f>G8/F8*100-100</f>
        <v>3.8837744533947216</v>
      </c>
      <c r="G24" s="67" cm="1">
        <f t="array" ref="G24">+AVERAGE(ABS(C24:F24))</f>
        <v>16.387914155631421</v>
      </c>
    </row>
    <row r="25" spans="2:8">
      <c r="B25" s="66" t="s">
        <v>173</v>
      </c>
      <c r="C25" s="11">
        <f>D9/C9*100-100</f>
        <v>13.561474718565918</v>
      </c>
      <c r="D25" s="11">
        <f>E9/D9*100-100</f>
        <v>6.9462103085755444</v>
      </c>
      <c r="E25" s="11">
        <f>F9/E9*100-100</f>
        <v>33.424791150229595</v>
      </c>
      <c r="F25" s="11">
        <f>G9/F9*100-100</f>
        <v>18.618268288168665</v>
      </c>
      <c r="G25" s="67" cm="1">
        <f t="array" ref="G25">+AVERAGE(ABS(C25:F25))</f>
        <v>18.137686116384931</v>
      </c>
    </row>
    <row r="26" spans="2:8">
      <c r="B26" s="65" t="s">
        <v>183</v>
      </c>
      <c r="C26" s="11">
        <f>D10/C10*100-100</f>
        <v>6.4552919708029179</v>
      </c>
      <c r="D26" s="11">
        <f>E10/D10*100-100</f>
        <v>38.632954788943636</v>
      </c>
      <c r="E26" s="11">
        <f>F10/E10*100-100</f>
        <v>24.064914992272037</v>
      </c>
      <c r="F26" s="11">
        <f>G10/F10*100-100</f>
        <v>-2.4043851999501697</v>
      </c>
      <c r="G26" s="67" cm="1">
        <f t="array" ref="G26">+AVERAGE(ABS(C26:F26))</f>
        <v>17.88938673799219</v>
      </c>
    </row>
    <row r="27" spans="2:8">
      <c r="B27" s="65" t="s">
        <v>182</v>
      </c>
      <c r="C27" s="11">
        <f>D11/C11*100-100</f>
        <v>5.9335137224584571</v>
      </c>
      <c r="D27" s="11">
        <f>E11/D11*100-100</f>
        <v>38.004013866082829</v>
      </c>
      <c r="E27" s="11">
        <f>F11/E11*100-100</f>
        <v>13.815441565309357</v>
      </c>
      <c r="F27" s="11">
        <f>G11/F11*100-100</f>
        <v>12.521779533046811</v>
      </c>
      <c r="G27" s="67" cm="1">
        <f t="array" ref="G27">+AVERAGE(ABS(C27:F27))</f>
        <v>17.568687171724363</v>
      </c>
    </row>
    <row r="28" spans="2:8">
      <c r="B28" s="65" t="s">
        <v>181</v>
      </c>
      <c r="C28" s="11">
        <f>D12/C12*100-100</f>
        <v>3.3926064576509134</v>
      </c>
      <c r="D28" s="11">
        <f>E12/D12*100-100</f>
        <v>26.829850896381771</v>
      </c>
      <c r="E28" s="11">
        <f>F12/E12*100-100</f>
        <v>16.404151343635704</v>
      </c>
      <c r="F28" s="11">
        <f>G12/F12*100-100</f>
        <v>13.294502350296341</v>
      </c>
      <c r="G28" s="84" cm="1">
        <f t="array" ref="G28">+AVERAGE(ABS(C28:F28))</f>
        <v>14.980277761991182</v>
      </c>
    </row>
    <row r="29" spans="2:8" ht="14.25" customHeight="1">
      <c r="B29" s="66" t="s">
        <v>184</v>
      </c>
      <c r="C29" s="11">
        <f>D13/C13*100-100</f>
        <v>19.81816561309968</v>
      </c>
      <c r="D29" s="11">
        <f>E13/D13*100-100</f>
        <v>12.285934499719303</v>
      </c>
      <c r="E29" s="11">
        <f>F13/E13*100-100</f>
        <v>4.9827133005513957</v>
      </c>
      <c r="F29" s="11">
        <f>G13/F13*100-100</f>
        <v>11.929887747276922</v>
      </c>
      <c r="G29" s="84" cm="1">
        <f t="array" ref="G29">+AVERAGE(ABS(C29:F29))</f>
        <v>12.254175290161825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2025-08-08T15:15:44+00:00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DD1176E0-8171-471C-BC2A-8594318EB73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2025-10-09T15:41:29Z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