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12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COTORRA\"/>
    </mc:Choice>
  </mc:AlternateContent>
  <xr:revisionPtr revIDLastSave="0" documentId="13_ncr:1_{A11DFAD2-8E21-49CB-859C-F48EBAD4FADA}" xr6:coauthVersionLast="47" xr6:coauthVersionMax="47" xr10:uidLastSave="{00000000-0000-0000-0000-000000000000}"/>
  <bookViews>
    <workbookView xWindow="1848" yWindow="1848" windowWidth="17280" windowHeight="8880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PRODUCTO'!$B$20:$C$20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9" l="1" a="1"/>
  <c r="G19" i="9" s="1"/>
  <c r="G25" i="9" a="1"/>
  <c r="G25" i="9" s="1"/>
  <c r="F19" i="9"/>
  <c r="F20" i="9"/>
  <c r="F21" i="9"/>
  <c r="F22" i="9"/>
  <c r="F23" i="9"/>
  <c r="F24" i="9"/>
  <c r="F25" i="9"/>
  <c r="F26" i="9"/>
  <c r="E19" i="9"/>
  <c r="E20" i="9"/>
  <c r="E21" i="9"/>
  <c r="E22" i="9"/>
  <c r="E23" i="9"/>
  <c r="E24" i="9"/>
  <c r="E25" i="9"/>
  <c r="E26" i="9"/>
  <c r="D19" i="9"/>
  <c r="D20" i="9"/>
  <c r="D21" i="9"/>
  <c r="D22" i="9"/>
  <c r="G22" i="9" s="1" a="1"/>
  <c r="G22" i="9" s="1"/>
  <c r="D23" i="9"/>
  <c r="D24" i="9"/>
  <c r="G24" i="9" s="1" a="1"/>
  <c r="G24" i="9" s="1"/>
  <c r="D25" i="9"/>
  <c r="D26" i="9"/>
  <c r="D18" i="9"/>
  <c r="E18" i="9"/>
  <c r="F18" i="9"/>
  <c r="C19" i="9"/>
  <c r="C20" i="9"/>
  <c r="G20" i="9" s="1" a="1"/>
  <c r="G20" i="9" s="1"/>
  <c r="C21" i="9"/>
  <c r="G21" i="9" s="1" a="1"/>
  <c r="G21" i="9" s="1"/>
  <c r="C22" i="9"/>
  <c r="C23" i="9"/>
  <c r="G23" i="9" s="1" a="1"/>
  <c r="G23" i="9" s="1"/>
  <c r="C24" i="9"/>
  <c r="C25" i="9"/>
  <c r="C26" i="9"/>
  <c r="G26" i="9" s="1" a="1"/>
  <c r="G26" i="9" s="1"/>
  <c r="C18" i="9"/>
  <c r="H7" i="8"/>
  <c r="H6" i="8"/>
  <c r="H3" i="8"/>
  <c r="H4" i="8"/>
  <c r="H5" i="8"/>
  <c r="H8" i="8"/>
  <c r="H9" i="8"/>
  <c r="H10" i="8"/>
  <c r="H11" i="8"/>
  <c r="M14" i="7"/>
  <c r="M13" i="7"/>
  <c r="I6" i="6"/>
  <c r="I7" i="6"/>
  <c r="I8" i="6"/>
  <c r="I9" i="6"/>
  <c r="I10" i="6"/>
  <c r="I11" i="6"/>
  <c r="I12" i="6"/>
  <c r="I13" i="6"/>
  <c r="I14" i="6"/>
  <c r="I5" i="6"/>
  <c r="M6" i="7"/>
  <c r="M7" i="7"/>
  <c r="M8" i="7"/>
  <c r="M9" i="7"/>
  <c r="M10" i="7"/>
  <c r="M11" i="7"/>
  <c r="M12" i="7"/>
  <c r="M5" i="7"/>
  <c r="G18" i="9" l="1" a="1"/>
  <c r="G18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<sst xmlns="http://schemas.openxmlformats.org/spreadsheetml/2006/main" count="351" uniqueCount="136">
  <si>
    <t>Tabla 1. Organizaciones de la Agricultura Familiar (OAF) participantes de los encuentros territoriales en el municipio de Cotorra</t>
  </si>
  <si>
    <t>Nombre y sigla asociación</t>
  </si>
  <si>
    <t>Principales productos comercializados</t>
  </si>
  <si>
    <t>No. de familias asociadas</t>
  </si>
  <si>
    <t>Servicios que presta la OAF</t>
  </si>
  <si>
    <t>Asociación de Campesinos Agropecuarios Ambientales de San Pablo . AGROPIECOS</t>
  </si>
  <si>
    <t>Yuca
Frijol
Plátano</t>
  </si>
  <si>
    <t>Comercialización colectiva</t>
  </si>
  <si>
    <t xml:space="preserve">Asociación Agropecuaria y Piscícola Sector El Bongo </t>
  </si>
  <si>
    <t>Maíz amarillo
Cachama</t>
  </si>
  <si>
    <t>Asociación de Mujeres Agropecuarias y Campesinas - ASOMORALITO</t>
  </si>
  <si>
    <t>Cachama
Algodón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</si>
  <si>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Cotorra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</si>
  <si>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</si>
  <si>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</si>
  <si>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</si>
  <si>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</si>
  <si>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</si>
  <si>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</si>
  <si>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</si>
  <si>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Yuca</t>
  </si>
  <si>
    <t>Bolsa X 40 kg</t>
  </si>
  <si>
    <t>Intermediarios 100%</t>
  </si>
  <si>
    <t>No</t>
  </si>
  <si>
    <t>Contado</t>
  </si>
  <si>
    <t>Finca 100%</t>
  </si>
  <si>
    <t>Frijol</t>
  </si>
  <si>
    <t>Kilogramo</t>
  </si>
  <si>
    <t>Plátano</t>
  </si>
  <si>
    <t>Bolsa X 36 plátanos</t>
  </si>
  <si>
    <t xml:space="preserve">Intermediarios 60%
Consumidor final 40%
</t>
  </si>
  <si>
    <t>Vía Vereda Caiman 60%
Finca 40%</t>
  </si>
  <si>
    <t>Maíz amarillo</t>
  </si>
  <si>
    <t>Cachama</t>
  </si>
  <si>
    <t>Intermediarios 50%
Consumidor final 50%</t>
  </si>
  <si>
    <t>Intermeidarios 100%</t>
  </si>
  <si>
    <t>Algodón</t>
  </si>
  <si>
    <t>Anticipado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</si>
  <si>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</si>
  <si>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Cotorra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</si>
  <si>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</si>
  <si>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</si>
  <si>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</si>
  <si>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</si>
  <si>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</si>
  <si>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Intermediarios</t>
  </si>
  <si>
    <t>Cabecera municipal</t>
  </si>
  <si>
    <t xml:space="preserve">
Productores Vereda Moralito 75%
Productores Vereda Caimán 25%
</t>
  </si>
  <si>
    <t>Maíz</t>
  </si>
  <si>
    <t>Productores Vereda Moralito 50%
Productores Vereda Caimán 50%</t>
  </si>
  <si>
    <t>Productores Vereda Caimán 100%</t>
  </si>
  <si>
    <t>Domingo Petro</t>
  </si>
  <si>
    <t>Persona natural - Consumidor</t>
  </si>
  <si>
    <t>Pollo en pie</t>
  </si>
  <si>
    <t>Cerdo en pie</t>
  </si>
  <si>
    <t>Res en pie</t>
  </si>
  <si>
    <t>Plaza mercado local 100%</t>
  </si>
  <si>
    <t>Jerónimo Martins (ARA)</t>
  </si>
  <si>
    <t>Grandes superficies/Cadenas</t>
  </si>
  <si>
    <t>Intermediarios Cotorra 100%</t>
  </si>
  <si>
    <t>Luis Paternina</t>
  </si>
  <si>
    <t>Leche</t>
  </si>
  <si>
    <t>Vereda El Caimán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</si>
  <si>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Cotorra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</si>
  <si>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</si>
  <si>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</si>
  <si>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</si>
  <si>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</si>
  <si>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</si>
  <si>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</si>
  <si>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Semanal</t>
  </si>
  <si>
    <t>Crédito</t>
  </si>
  <si>
    <t>Tonelada</t>
  </si>
  <si>
    <t>Quincenal</t>
  </si>
  <si>
    <t xml:space="preserve">Pollo </t>
  </si>
  <si>
    <t>kg en pie</t>
  </si>
  <si>
    <t>Entrega a domicilio 100%</t>
  </si>
  <si>
    <t xml:space="preserve">Cerdo </t>
  </si>
  <si>
    <t>Res</t>
  </si>
  <si>
    <t>Centro de acopio 100%</t>
  </si>
  <si>
    <t>Frijol Caupí</t>
  </si>
  <si>
    <t>Litro</t>
  </si>
  <si>
    <t>Diario</t>
  </si>
  <si>
    <t>Queso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</si>
  <si>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</si>
  <si>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</si>
  <si>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</si>
  <si>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</si>
  <si>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</si>
  <si>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</si>
  <si>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</si>
  <si>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</si>
  <si>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</si>
  <si>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</si>
  <si>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</si>
  <si>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</si>
  <si>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03Wa-73</t>
  </si>
  <si>
    <t>Vereda Caimán 100%</t>
  </si>
  <si>
    <t>Maíz amarillo tradicional</t>
  </si>
  <si>
    <t>Racimo X 12 kg</t>
  </si>
  <si>
    <t xml:space="preserve">Intermediarios
Consumidor final
Consumo interno </t>
  </si>
  <si>
    <t>60%
30%
10%</t>
  </si>
  <si>
    <t>Vereda Caimán 60%
Finca 40%</t>
  </si>
  <si>
    <t>Avicultura engorde</t>
  </si>
  <si>
    <t>Consumidor final</t>
  </si>
  <si>
    <t>Ganadería dp (Res kg en pie)</t>
  </si>
  <si>
    <t>Ganadería dp (Queso)</t>
  </si>
  <si>
    <t>Piscicultura cachama</t>
  </si>
  <si>
    <t>Porcicultura ceba</t>
  </si>
  <si>
    <t>linea</t>
  </si>
  <si>
    <t>ufh</t>
  </si>
  <si>
    <t>algodon</t>
  </si>
  <si>
    <t>avicultura_engorde</t>
  </si>
  <si>
    <t>frijol_caupi</t>
  </si>
  <si>
    <t>ganaderia_dp</t>
  </si>
  <si>
    <t>maiz_amarillo_tradicional</t>
  </si>
  <si>
    <t>piscicultura_cachama</t>
  </si>
  <si>
    <t>platano</t>
  </si>
  <si>
    <t>porcicultura_ceba</t>
  </si>
  <si>
    <t>yuca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</si>
  <si>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</si>
  <si>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</si>
  <si>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</si>
  <si>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</si>
  <si>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</si>
  <si>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</si>
  <si>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</si>
  <si>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Porcicultura (cerdo kg en pie)*</t>
  </si>
  <si>
    <t>Avicultura engorde**</t>
  </si>
  <si>
    <t>Ganadería dp (Res kg en pie)***</t>
  </si>
  <si>
    <t>NO HAY PRECIO ALGODÓN</t>
  </si>
  <si>
    <t>Precio a escala municipal</t>
  </si>
  <si>
    <t>Precio a escala departamental</t>
  </si>
  <si>
    <t>Precios a escala nacional</t>
  </si>
  <si>
    <t>Precios gremios ( Porkcolombia*, Ffenavi**, Fedegan***)</t>
  </si>
  <si>
    <t>Porcicultura (cerdo kg en pie)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</si>
</sst>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3" fillId="4" borderId="1" xfId="0" applyFont="1" applyFill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5" fontId="11" fillId="0" borderId="0" xfId="1" applyNumberFormat="1" applyFont="1" applyBorder="1"/>
    <xf numFmtId="168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2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9" fillId="5" borderId="1" xfId="0" applyFont="1" applyFill="1" applyBorder="1" applyAlignment="1">
      <alignment horizontal="left"/>
    </xf>
    <xf numFmtId="0" fontId="13" fillId="11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0" fontId="19" fillId="0" borderId="1" xfId="0" applyFont="1" applyBorder="1"/>
    <xf numFmtId="0" fontId="3" fillId="5" borderId="9" xfId="0" applyFont="1" applyFill="1" applyBorder="1" applyAlignment="1">
      <alignment horizontal="center" vertical="center" wrapText="1"/>
    </xf>
    <xf numFmtId="9" fontId="3" fillId="5" borderId="1" xfId="9" applyFont="1" applyFill="1" applyBorder="1" applyAlignment="1">
      <alignment horizontal="center" vertical="center" wrapText="1"/>
    </xf>
    <xf numFmtId="165" fontId="3" fillId="0" borderId="9" xfId="1" applyNumberFormat="1" applyFont="1" applyFill="1" applyBorder="1" applyAlignment="1">
      <alignment horizontal="center" vertical="center" wrapText="1"/>
    </xf>
    <xf numFmtId="43" fontId="3" fillId="5" borderId="1" xfId="8" applyFont="1" applyFill="1" applyBorder="1" applyAlignment="1">
      <alignment horizontal="center" vertical="center"/>
    </xf>
    <xf numFmtId="43" fontId="3" fillId="10" borderId="1" xfId="8" applyFont="1" applyFill="1" applyBorder="1" applyAlignment="1">
      <alignment horizontal="center" vertical="center"/>
    </xf>
    <xf numFmtId="43" fontId="3" fillId="6" borderId="1" xfId="8" applyFont="1" applyFill="1" applyBorder="1" applyAlignment="1">
      <alignment horizontal="center" vertical="center"/>
    </xf>
    <xf numFmtId="43" fontId="3" fillId="6" borderId="9" xfId="8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/>
    </xf>
    <xf numFmtId="0" fontId="9" fillId="8" borderId="1" xfId="0" applyFont="1" applyFill="1" applyBorder="1" applyAlignment="1">
      <alignment horizontal="left"/>
    </xf>
    <xf numFmtId="0" fontId="9" fillId="6" borderId="1" xfId="0" applyFont="1" applyFill="1" applyBorder="1" applyAlignment="1">
      <alignment horizontal="left"/>
    </xf>
    <xf numFmtId="0" fontId="9" fillId="9" borderId="1" xfId="0" applyFont="1" applyFill="1" applyBorder="1" applyAlignment="1">
      <alignment horizontal="left"/>
    </xf>
    <xf numFmtId="43" fontId="4" fillId="5" borderId="3" xfId="8" applyFont="1" applyFill="1" applyBorder="1" applyAlignment="1">
      <alignment horizontal="center" vertical="center"/>
    </xf>
    <xf numFmtId="43" fontId="4" fillId="6" borderId="3" xfId="8" applyFont="1" applyFill="1" applyBorder="1" applyAlignment="1">
      <alignment horizontal="center" vertical="center"/>
    </xf>
    <xf numFmtId="10" fontId="4" fillId="10" borderId="1" xfId="9" applyNumberFormat="1" applyFont="1" applyFill="1" applyBorder="1" applyAlignment="1">
      <alignment vertical="center"/>
    </xf>
    <xf numFmtId="10" fontId="4" fillId="10" borderId="1" xfId="9" applyNumberFormat="1" applyFont="1" applyFill="1" applyBorder="1"/>
    <xf numFmtId="10" fontId="4" fillId="6" borderId="1" xfId="9" applyNumberFormat="1" applyFont="1" applyFill="1" applyBorder="1"/>
    <xf numFmtId="10" fontId="4" fillId="12" borderId="1" xfId="9" applyNumberFormat="1" applyFont="1" applyFill="1" applyBorder="1"/>
    <xf numFmtId="43" fontId="4" fillId="13" borderId="3" xfId="8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3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1" borderId="1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</cellXfs>
  <cellStyles count="10">
    <cellStyle name="Millares" xfId="8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9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56736657917761"/>
          <c:y val="1.5594888373195259E-2"/>
          <c:w val="0.771988188976378"/>
          <c:h val="0.621769127240696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SIPSA'!$B$24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SIPSA'!$A$25:$A$33</c:f>
              <c:strCache>
                <c:ptCount val="9"/>
                <c:pt idx="0">
                  <c:v>Yuca</c:v>
                </c:pt>
                <c:pt idx="1">
                  <c:v>Maíz</c:v>
                </c:pt>
                <c:pt idx="2">
                  <c:v>Plátano</c:v>
                </c:pt>
                <c:pt idx="3">
                  <c:v>Frijol</c:v>
                </c:pt>
                <c:pt idx="4">
                  <c:v>Ganadería dp (Queso)</c:v>
                </c:pt>
                <c:pt idx="5">
                  <c:v>Avicultura engorde</c:v>
                </c:pt>
                <c:pt idx="6">
                  <c:v>Piscicultura cachama</c:v>
                </c:pt>
                <c:pt idx="7">
                  <c:v>Porcicultura (cerdo kg en pie)</c:v>
                </c:pt>
                <c:pt idx="8">
                  <c:v>Ganadería dp (Res kg en pie)</c:v>
                </c:pt>
              </c:strCache>
            </c:strRef>
          </c:cat>
          <c:val>
            <c:numRef>
              <c:f>'4.3.3. PRECIOS PROMEDIO SIPSA'!$B$25:$B$33</c:f>
              <c:numCache>
                <c:formatCode>_-"$"\ * #,##0_-;\-"$"\ * #,##0_-;_-"$"\ * "-"??_-;_-@_-</c:formatCode>
                <c:ptCount val="9"/>
                <c:pt idx="0">
                  <c:v>1159</c:v>
                </c:pt>
                <c:pt idx="1">
                  <c:v>1618</c:v>
                </c:pt>
                <c:pt idx="2">
                  <c:v>2029</c:v>
                </c:pt>
                <c:pt idx="3">
                  <c:v>6354</c:v>
                </c:pt>
                <c:pt idx="4">
                  <c:v>11604</c:v>
                </c:pt>
                <c:pt idx="5">
                  <c:v>8464</c:v>
                </c:pt>
                <c:pt idx="6">
                  <c:v>8354</c:v>
                </c:pt>
                <c:pt idx="7">
                  <c:v>7303</c:v>
                </c:pt>
                <c:pt idx="8">
                  <c:v>6277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4-4BDB-85E0-1729BF0040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353920175"/>
        <c:axId val="1353912687"/>
      </c:barChart>
      <c:catAx>
        <c:axId val="13539201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53912687"/>
        <c:crosses val="autoZero"/>
        <c:auto val="1"/>
        <c:lblAlgn val="ctr"/>
        <c:lblOffset val="100"/>
        <c:noMultiLvlLbl val="0"/>
      </c:catAx>
      <c:valAx>
        <c:axId val="1353912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539201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Cotorra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922003499562553"/>
          <c:y val="0.19300925925925921"/>
          <c:w val="0.87689107611548556"/>
          <c:h val="0.43246151215626649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MAYOR'!$B$18</c:f>
              <c:strCache>
                <c:ptCount val="1"/>
                <c:pt idx="0">
                  <c:v>Frijol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26.581455805892546</c:v>
                </c:pt>
                <c:pt idx="1">
                  <c:v>2.3446859489987872</c:v>
                </c:pt>
                <c:pt idx="2">
                  <c:v>22.575250836120404</c:v>
                </c:pt>
                <c:pt idx="3">
                  <c:v>9.1405184174624878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F-49CC-AD89-A54DAD154C92}"/>
            </c:ext>
          </c:extLst>
        </c:ser>
        <c:ser>
          <c:idx val="1"/>
          <c:order val="1"/>
          <c:tx>
            <c:strRef>
              <c:f>'4.3.4. VARIACION $ PLAZAS MAYOR'!$B$19</c:f>
              <c:strCache>
                <c:ptCount val="1"/>
                <c:pt idx="0">
                  <c:v>Maíz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1.3117283950617349</c:v>
                </c:pt>
                <c:pt idx="1">
                  <c:v>16.679360243716673</c:v>
                </c:pt>
                <c:pt idx="2">
                  <c:v>26.827676240208874</c:v>
                </c:pt>
                <c:pt idx="3">
                  <c:v>3.1909418425115916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F-49CC-AD89-A54DAD154C92}"/>
            </c:ext>
          </c:extLst>
        </c:ser>
        <c:ser>
          <c:idx val="2"/>
          <c:order val="2"/>
          <c:tx>
            <c:strRef>
              <c:f>'4.3.4. VARIACION $ PLAZAS MAYOR'!$B$20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-26.141304347826093</c:v>
                </c:pt>
                <c:pt idx="1">
                  <c:v>-1.1037527593818908</c:v>
                </c:pt>
                <c:pt idx="2">
                  <c:v>80.282738095238102</c:v>
                </c:pt>
                <c:pt idx="3">
                  <c:v>31.242261659100279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FF-49CC-AD89-A54DAD154C92}"/>
            </c:ext>
          </c:extLst>
        </c:ser>
        <c:ser>
          <c:idx val="3"/>
          <c:order val="3"/>
          <c:tx>
            <c:strRef>
              <c:f>'4.3.4. VARIACION $ PLAZAS MAYOR'!$B$21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-41.144414168937324</c:v>
                </c:pt>
                <c:pt idx="1">
                  <c:v>14.96913580246914</c:v>
                </c:pt>
                <c:pt idx="2">
                  <c:v>187.78523489932888</c:v>
                </c:pt>
                <c:pt idx="3">
                  <c:v>-45.942164179104473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FF-49CC-AD89-A54DAD154C92}"/>
            </c:ext>
          </c:extLst>
        </c:ser>
        <c:ser>
          <c:idx val="4"/>
          <c:order val="4"/>
          <c:tx>
            <c:strRef>
              <c:f>'4.3.4. VARIACION $ PLAZAS MAYOR'!$B$22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0FF-49CC-AD89-A54DAD154C92}"/>
            </c:ext>
          </c:extLst>
        </c:ser>
        <c:ser>
          <c:idx val="5"/>
          <c:order val="5"/>
          <c:tx>
            <c:strRef>
              <c:f>'4.3.4. VARIACION $ PLAZAS MAYOR'!$B$23</c:f>
              <c:strCache>
                <c:ptCount val="1"/>
                <c:pt idx="0">
                  <c:v>Avicultura engorde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0FF-49CC-AD89-A54DAD154C92}"/>
            </c:ext>
          </c:extLst>
        </c:ser>
        <c:ser>
          <c:idx val="6"/>
          <c:order val="6"/>
          <c:tx>
            <c:strRef>
              <c:f>'4.3.4. VARIACION $ PLAZAS MAYOR'!$B$24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19.812206572769966</c:v>
                </c:pt>
                <c:pt idx="1">
                  <c:v>12.291013584117039</c:v>
                </c:pt>
                <c:pt idx="2">
                  <c:v>4.9784808654181631</c:v>
                </c:pt>
                <c:pt idx="3">
                  <c:v>11.933518005540165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0FF-49CC-AD89-A54DAD154C92}"/>
            </c:ext>
          </c:extLst>
        </c:ser>
        <c:ser>
          <c:idx val="7"/>
          <c:order val="7"/>
          <c:tx>
            <c:strRef>
              <c:f>'4.3.4. VARIACION $ PLAZAS MAYOR'!$B$25</c:f>
              <c:strCache>
                <c:ptCount val="1"/>
                <c:pt idx="0">
                  <c:v>Ganadería dp (Res kg en pie)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0FF-49CC-AD89-A54DAD154C92}"/>
            </c:ext>
          </c:extLst>
        </c:ser>
        <c:ser>
          <c:idx val="8"/>
          <c:order val="8"/>
          <c:tx>
            <c:strRef>
              <c:f>'4.3.4. VARIACION $ PLAZAS MAYOR'!$B$26</c:f>
              <c:strCache>
                <c:ptCount val="1"/>
                <c:pt idx="0">
                  <c:v>Ganadería dp (Queso)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14.983907497913947</c:v>
                </c:pt>
                <c:pt idx="1">
                  <c:v>5.7122123159859086</c:v>
                </c:pt>
                <c:pt idx="2">
                  <c:v>29.498872217318819</c:v>
                </c:pt>
                <c:pt idx="3">
                  <c:v>25.566073457023862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0FF-49CC-AD89-A54DAD154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8175199"/>
        <c:axId val="1648179775"/>
      </c:lineChart>
      <c:catAx>
        <c:axId val="16481751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48179775"/>
        <c:crosses val="autoZero"/>
        <c:auto val="1"/>
        <c:lblAlgn val="ctr"/>
        <c:lblOffset val="100"/>
        <c:noMultiLvlLbl val="0"/>
      </c:catAx>
      <c:valAx>
        <c:axId val="16481797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481751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9012029746281722E-2"/>
          <c:y val="0.65914494759361986"/>
          <c:w val="0.96419816272965875"/>
          <c:h val="0.313077258079602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910590</xdr:colOff>
      <xdr:row>14</xdr:row>
      <xdr:rowOff>160020</xdr:rowOff>
    </xdr:from>
    <xdr:to>
      <xdr:col>8</xdr:col>
      <xdr:colOff>87630</xdr:colOff>
      <xdr:row>39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BD24A1-38E3-4A5C-855A-2ECDCED181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25401</xdr:colOff>
      <xdr:row>0</xdr:row>
      <xdr:rowOff>0</xdr:rowOff>
    </xdr:from>
    <xdr:to>
      <xdr:col>14</xdr:col>
      <xdr:colOff>237067</xdr:colOff>
      <xdr:row>18</xdr:row>
      <xdr:rowOff>139701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1AAB8CD-FAE4-42C9-87C6-D7B3A13154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7"/>
  <sheetViews>
    <sheetView topLeftCell="B1" workbookViewId="0">
      <selection activeCell="D5" sqref="D5:D7"/>
    </sheetView>
  </sheetViews>
  <sheetFormatPr defaultColWidth="11.42578125" defaultRowHeight="13.9"/>
  <cols>
    <col min="2" max="2" width="27.42578125" customWidth="1"/>
    <col min="3" max="3" width="16.42578125" customWidth="1"/>
    <col min="4" max="4" width="11" customWidth="1"/>
    <col min="5" max="5" width="31.5703125" customWidth="1"/>
  </cols>
  <sheetData>
    <row r="3" spans="2:5">
      <c r="B3" s="48" t="s">
        <v>0</v>
      </c>
      <c r="C3" s="48"/>
      <c r="D3" s="48"/>
      <c r="E3" s="48"/>
    </row>
    <row r="4" spans="2:5" ht="39.6">
      <c r="B4" s="24" t="s">
        <v>1</v>
      </c>
      <c r="C4" s="24" t="s">
        <v>2</v>
      </c>
      <c r="D4" s="24" t="s">
        <v>3</v>
      </c>
      <c r="E4" s="24" t="s">
        <v>4</v>
      </c>
    </row>
    <row r="5" spans="2:5" ht="39.6">
      <c r="B5" s="25" t="s">
        <v>5</v>
      </c>
      <c r="C5" s="25" t="s">
        <v>6</v>
      </c>
      <c r="D5" s="25">
        <v>188</v>
      </c>
      <c r="E5" s="25" t="s">
        <v>7</v>
      </c>
    </row>
    <row r="6" spans="2:5" ht="22.9">
      <c r="B6" s="11" t="s">
        <v>8</v>
      </c>
      <c r="C6" s="11" t="s">
        <v>9</v>
      </c>
      <c r="D6" s="11">
        <v>45</v>
      </c>
      <c r="E6" s="10" t="s">
        <v>7</v>
      </c>
    </row>
    <row r="7" spans="2:5" ht="22.9">
      <c r="B7" s="11" t="s">
        <v>10</v>
      </c>
      <c r="C7" s="11" t="s">
        <v>11</v>
      </c>
      <c r="D7" s="11">
        <v>20</v>
      </c>
      <c r="E7" s="10" t="s">
        <v>7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3"/>
  <sheetViews>
    <sheetView workbookViewId="0">
      <selection activeCell="A4" sqref="A4:G12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A3" s="50" t="s">
        <v>12</v>
      </c>
      <c r="B3" s="50"/>
      <c r="C3" s="50"/>
      <c r="D3" s="50"/>
      <c r="E3" s="50"/>
      <c r="F3" s="50"/>
      <c r="G3" s="50"/>
    </row>
    <row r="4" spans="1:7" ht="38.450000000000003" customHeight="1">
      <c r="A4" s="51" t="s">
        <v>1</v>
      </c>
      <c r="B4" s="51" t="s">
        <v>13</v>
      </c>
      <c r="C4" s="51" t="s">
        <v>14</v>
      </c>
      <c r="D4" s="24" t="s">
        <v>15</v>
      </c>
      <c r="E4" s="51" t="s">
        <v>16</v>
      </c>
      <c r="F4" s="51" t="s">
        <v>17</v>
      </c>
      <c r="G4" s="24" t="s">
        <v>18</v>
      </c>
    </row>
    <row r="5" spans="1:7">
      <c r="A5" s="51"/>
      <c r="B5" s="51"/>
      <c r="C5" s="51"/>
      <c r="D5" s="24" t="s">
        <v>19</v>
      </c>
      <c r="E5" s="51"/>
      <c r="F5" s="51"/>
      <c r="G5" s="24" t="s">
        <v>19</v>
      </c>
    </row>
    <row r="6" spans="1:7" ht="22.9" customHeight="1">
      <c r="A6" s="52" t="s">
        <v>5</v>
      </c>
      <c r="B6" s="13" t="s">
        <v>20</v>
      </c>
      <c r="C6" s="13" t="s">
        <v>21</v>
      </c>
      <c r="D6" s="13" t="s">
        <v>22</v>
      </c>
      <c r="E6" s="13" t="s">
        <v>23</v>
      </c>
      <c r="F6" s="13" t="s">
        <v>24</v>
      </c>
      <c r="G6" s="13" t="s">
        <v>25</v>
      </c>
    </row>
    <row r="7" spans="1:7">
      <c r="A7" s="53"/>
      <c r="B7" s="13" t="s">
        <v>26</v>
      </c>
      <c r="C7" s="13" t="s">
        <v>27</v>
      </c>
      <c r="D7" s="13" t="s">
        <v>22</v>
      </c>
      <c r="E7" s="13" t="s">
        <v>23</v>
      </c>
      <c r="F7" s="13" t="s">
        <v>24</v>
      </c>
      <c r="G7" s="13" t="s">
        <v>25</v>
      </c>
    </row>
    <row r="8" spans="1:7" ht="34.15">
      <c r="A8" s="54"/>
      <c r="B8" s="13" t="s">
        <v>28</v>
      </c>
      <c r="C8" s="13" t="s">
        <v>29</v>
      </c>
      <c r="D8" s="13" t="s">
        <v>30</v>
      </c>
      <c r="E8" s="13" t="s">
        <v>23</v>
      </c>
      <c r="F8" s="13" t="s">
        <v>24</v>
      </c>
      <c r="G8" s="13" t="s">
        <v>31</v>
      </c>
    </row>
    <row r="9" spans="1:7">
      <c r="A9" s="55" t="s">
        <v>8</v>
      </c>
      <c r="B9" s="13" t="s">
        <v>32</v>
      </c>
      <c r="C9" s="13" t="s">
        <v>27</v>
      </c>
      <c r="D9" s="13" t="s">
        <v>22</v>
      </c>
      <c r="E9" s="13" t="s">
        <v>23</v>
      </c>
      <c r="F9" s="13" t="s">
        <v>24</v>
      </c>
      <c r="G9" s="13" t="s">
        <v>25</v>
      </c>
    </row>
    <row r="10" spans="1:7" ht="22.9">
      <c r="A10" s="56"/>
      <c r="B10" s="13" t="s">
        <v>33</v>
      </c>
      <c r="C10" s="13" t="s">
        <v>27</v>
      </c>
      <c r="D10" s="13" t="s">
        <v>34</v>
      </c>
      <c r="E10" s="13" t="s">
        <v>23</v>
      </c>
      <c r="F10" s="13" t="s">
        <v>24</v>
      </c>
      <c r="G10" s="13" t="s">
        <v>25</v>
      </c>
    </row>
    <row r="11" spans="1:7" ht="22.9" customHeight="1">
      <c r="A11" s="55" t="s">
        <v>10</v>
      </c>
      <c r="B11" s="13" t="s">
        <v>33</v>
      </c>
      <c r="C11" s="13" t="s">
        <v>27</v>
      </c>
      <c r="D11" s="13" t="s">
        <v>35</v>
      </c>
      <c r="E11" s="13" t="s">
        <v>23</v>
      </c>
      <c r="F11" s="13" t="s">
        <v>24</v>
      </c>
      <c r="G11" s="13" t="s">
        <v>25</v>
      </c>
    </row>
    <row r="12" spans="1:7">
      <c r="A12" s="56"/>
      <c r="B12" s="13" t="s">
        <v>36</v>
      </c>
      <c r="C12" s="13" t="s">
        <v>27</v>
      </c>
      <c r="D12" s="13" t="s">
        <v>22</v>
      </c>
      <c r="E12" s="13" t="s">
        <v>23</v>
      </c>
      <c r="F12" s="13" t="s">
        <v>37</v>
      </c>
      <c r="G12" s="13" t="s">
        <v>25</v>
      </c>
    </row>
    <row r="13" spans="1:7">
      <c r="A13" s="49" t="s">
        <v>38</v>
      </c>
      <c r="B13" s="49"/>
      <c r="C13" s="49"/>
      <c r="D13" s="49"/>
      <c r="E13" s="49"/>
      <c r="F13" s="49"/>
      <c r="G13" s="49"/>
    </row>
  </sheetData>
  <mergeCells count="10">
    <mergeCell ref="A13:G13"/>
    <mergeCell ref="A3:G3"/>
    <mergeCell ref="A4:A5"/>
    <mergeCell ref="B4:B5"/>
    <mergeCell ref="C4:C5"/>
    <mergeCell ref="E4:E5"/>
    <mergeCell ref="F4:F5"/>
    <mergeCell ref="A6:A8"/>
    <mergeCell ref="A9:A10"/>
    <mergeCell ref="A11:A12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6"/>
  <sheetViews>
    <sheetView topLeftCell="D1" workbookViewId="0">
      <selection activeCell="F10" sqref="F10"/>
    </sheetView>
  </sheetViews>
  <sheetFormatPr defaultColWidth="11.42578125" defaultRowHeight="13.9"/>
  <cols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0.7109375" customWidth="1"/>
  </cols>
  <sheetData>
    <row r="4" spans="2:6">
      <c r="B4" s="50" t="s">
        <v>39</v>
      </c>
      <c r="C4" s="50"/>
      <c r="D4" s="50"/>
      <c r="E4" s="50"/>
      <c r="F4" s="50"/>
    </row>
    <row r="5" spans="2:6" ht="26.45">
      <c r="B5" s="24" t="s">
        <v>40</v>
      </c>
      <c r="C5" s="24" t="s">
        <v>41</v>
      </c>
      <c r="D5" s="24" t="s">
        <v>42</v>
      </c>
      <c r="E5" s="24" t="s">
        <v>43</v>
      </c>
      <c r="F5" s="24" t="s">
        <v>44</v>
      </c>
    </row>
    <row r="6" spans="2:6" ht="45.6">
      <c r="B6" s="57" t="s">
        <v>10</v>
      </c>
      <c r="C6" s="57" t="s">
        <v>45</v>
      </c>
      <c r="D6" s="13" t="s">
        <v>36</v>
      </c>
      <c r="E6" s="57" t="s">
        <v>46</v>
      </c>
      <c r="F6" s="13" t="s">
        <v>47</v>
      </c>
    </row>
    <row r="7" spans="2:6" ht="22.15" customHeight="1">
      <c r="B7" s="58"/>
      <c r="C7" s="58"/>
      <c r="D7" s="13" t="s">
        <v>48</v>
      </c>
      <c r="E7" s="58"/>
      <c r="F7" s="13" t="s">
        <v>49</v>
      </c>
    </row>
    <row r="8" spans="2:6" ht="14.45" customHeight="1">
      <c r="B8" s="59"/>
      <c r="C8" s="59"/>
      <c r="D8" s="13" t="s">
        <v>33</v>
      </c>
      <c r="E8" s="59"/>
      <c r="F8" s="13" t="s">
        <v>50</v>
      </c>
    </row>
    <row r="9" spans="2:6" ht="14.45" customHeight="1">
      <c r="B9" s="57" t="s">
        <v>51</v>
      </c>
      <c r="C9" s="57" t="s">
        <v>52</v>
      </c>
      <c r="D9" s="13" t="s">
        <v>53</v>
      </c>
      <c r="E9" s="57" t="s">
        <v>46</v>
      </c>
      <c r="F9" s="13" t="s">
        <v>50</v>
      </c>
    </row>
    <row r="10" spans="2:6" ht="14.45" customHeight="1">
      <c r="B10" s="58"/>
      <c r="C10" s="58"/>
      <c r="D10" s="13" t="s">
        <v>54</v>
      </c>
      <c r="E10" s="58"/>
      <c r="F10" s="13" t="s">
        <v>50</v>
      </c>
    </row>
    <row r="11" spans="2:6" ht="14.45" customHeight="1">
      <c r="B11" s="59"/>
      <c r="C11" s="59"/>
      <c r="D11" s="13" t="s">
        <v>55</v>
      </c>
      <c r="E11" s="59"/>
      <c r="F11" s="13" t="s">
        <v>56</v>
      </c>
    </row>
    <row r="12" spans="2:6" ht="14.45" customHeight="1">
      <c r="B12" s="57" t="s">
        <v>57</v>
      </c>
      <c r="C12" s="57" t="s">
        <v>58</v>
      </c>
      <c r="D12" s="13" t="s">
        <v>20</v>
      </c>
      <c r="E12" s="57" t="s">
        <v>46</v>
      </c>
      <c r="F12" s="13" t="s">
        <v>59</v>
      </c>
    </row>
    <row r="13" spans="2:6" ht="14.45" customHeight="1">
      <c r="B13" s="58"/>
      <c r="C13" s="58"/>
      <c r="D13" s="13" t="s">
        <v>28</v>
      </c>
      <c r="E13" s="58"/>
      <c r="F13" s="13" t="s">
        <v>59</v>
      </c>
    </row>
    <row r="14" spans="2:6" ht="14.45" customHeight="1">
      <c r="B14" s="59"/>
      <c r="C14" s="59"/>
      <c r="D14" s="13" t="s">
        <v>26</v>
      </c>
      <c r="E14" s="59"/>
      <c r="F14" s="13" t="s">
        <v>59</v>
      </c>
    </row>
    <row r="15" spans="2:6" ht="14.45" customHeight="1">
      <c r="B15" s="13" t="s">
        <v>60</v>
      </c>
      <c r="C15" s="13" t="s">
        <v>52</v>
      </c>
      <c r="D15" s="13" t="s">
        <v>61</v>
      </c>
      <c r="E15" s="13" t="s">
        <v>62</v>
      </c>
      <c r="F15" s="13" t="s">
        <v>50</v>
      </c>
    </row>
    <row r="16" spans="2:6">
      <c r="B16" s="49" t="s">
        <v>38</v>
      </c>
      <c r="C16" s="49"/>
      <c r="D16" s="49"/>
      <c r="E16" s="49"/>
      <c r="F16" s="49"/>
    </row>
  </sheetData>
  <mergeCells count="11">
    <mergeCell ref="B16:F16"/>
    <mergeCell ref="B4:F4"/>
    <mergeCell ref="B6:B8"/>
    <mergeCell ref="C6:C8"/>
    <mergeCell ref="E6:E8"/>
    <mergeCell ref="B9:B11"/>
    <mergeCell ref="C9:C11"/>
    <mergeCell ref="E9:E11"/>
    <mergeCell ref="B12:B14"/>
    <mergeCell ref="C12:C14"/>
    <mergeCell ref="E12:E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7"/>
  <sheetViews>
    <sheetView zoomScale="77" zoomScaleNormal="77" workbookViewId="0">
      <selection activeCell="B5" sqref="B5:G16"/>
    </sheetView>
  </sheetViews>
  <sheetFormatPr defaultColWidth="11.42578125" defaultRowHeight="13.9"/>
  <cols>
    <col min="2" max="2" width="33" customWidth="1"/>
    <col min="3" max="3" width="14.5703125" customWidth="1"/>
    <col min="4" max="4" width="15.140625" customWidth="1"/>
    <col min="5" max="5" width="11.140625" customWidth="1"/>
    <col min="7" max="7" width="21.140625" customWidth="1"/>
  </cols>
  <sheetData>
    <row r="4" spans="2:7">
      <c r="B4" s="60" t="s">
        <v>63</v>
      </c>
      <c r="C4" s="60"/>
      <c r="D4" s="60"/>
      <c r="E4" s="60"/>
      <c r="F4" s="60"/>
      <c r="G4" s="60"/>
    </row>
    <row r="5" spans="2:7" ht="39.6">
      <c r="B5" s="24" t="s">
        <v>64</v>
      </c>
      <c r="C5" s="24" t="s">
        <v>65</v>
      </c>
      <c r="D5" s="24" t="s">
        <v>66</v>
      </c>
      <c r="E5" s="24" t="s">
        <v>67</v>
      </c>
      <c r="F5" s="24" t="s">
        <v>68</v>
      </c>
      <c r="G5" s="24" t="s">
        <v>69</v>
      </c>
    </row>
    <row r="6" spans="2:7" ht="36" customHeight="1">
      <c r="B6" s="57" t="s">
        <v>10</v>
      </c>
      <c r="C6" s="1" t="s">
        <v>36</v>
      </c>
      <c r="D6" s="1" t="s">
        <v>27</v>
      </c>
      <c r="E6" s="1" t="s">
        <v>70</v>
      </c>
      <c r="F6" s="1" t="s">
        <v>71</v>
      </c>
      <c r="G6" s="1" t="s">
        <v>25</v>
      </c>
    </row>
    <row r="7" spans="2:7">
      <c r="B7" s="58"/>
      <c r="C7" s="10" t="s">
        <v>48</v>
      </c>
      <c r="D7" s="10" t="s">
        <v>72</v>
      </c>
      <c r="E7" s="10" t="s">
        <v>70</v>
      </c>
      <c r="F7" s="10" t="s">
        <v>71</v>
      </c>
      <c r="G7" s="1" t="s">
        <v>25</v>
      </c>
    </row>
    <row r="8" spans="2:7">
      <c r="B8" s="59"/>
      <c r="C8" s="10" t="s">
        <v>33</v>
      </c>
      <c r="D8" s="10" t="s">
        <v>27</v>
      </c>
      <c r="E8" s="10" t="s">
        <v>73</v>
      </c>
      <c r="F8" s="10" t="s">
        <v>71</v>
      </c>
      <c r="G8" s="1" t="s">
        <v>25</v>
      </c>
    </row>
    <row r="9" spans="2:7">
      <c r="B9" s="61" t="s">
        <v>51</v>
      </c>
      <c r="C9" s="10" t="s">
        <v>74</v>
      </c>
      <c r="D9" s="10" t="s">
        <v>75</v>
      </c>
      <c r="E9" s="10" t="s">
        <v>73</v>
      </c>
      <c r="F9" s="10" t="s">
        <v>71</v>
      </c>
      <c r="G9" s="10" t="s">
        <v>76</v>
      </c>
    </row>
    <row r="10" spans="2:7">
      <c r="B10" s="62"/>
      <c r="C10" s="10" t="s">
        <v>77</v>
      </c>
      <c r="D10" s="10" t="s">
        <v>75</v>
      </c>
      <c r="E10" s="10" t="s">
        <v>70</v>
      </c>
      <c r="F10" s="10" t="s">
        <v>71</v>
      </c>
      <c r="G10" s="10" t="s">
        <v>76</v>
      </c>
    </row>
    <row r="11" spans="2:7">
      <c r="B11" s="63"/>
      <c r="C11" s="10" t="s">
        <v>78</v>
      </c>
      <c r="D11" s="10" t="s">
        <v>75</v>
      </c>
      <c r="E11" s="10" t="s">
        <v>70</v>
      </c>
      <c r="F11" s="10" t="s">
        <v>24</v>
      </c>
      <c r="G11" s="10" t="s">
        <v>76</v>
      </c>
    </row>
    <row r="12" spans="2:7">
      <c r="B12" s="61" t="s">
        <v>57</v>
      </c>
      <c r="C12" s="10" t="s">
        <v>20</v>
      </c>
      <c r="D12" s="10" t="s">
        <v>27</v>
      </c>
      <c r="E12" s="10" t="s">
        <v>70</v>
      </c>
      <c r="F12" s="10" t="s">
        <v>71</v>
      </c>
      <c r="G12" s="10" t="s">
        <v>79</v>
      </c>
    </row>
    <row r="13" spans="2:7">
      <c r="B13" s="62"/>
      <c r="C13" s="10" t="s">
        <v>28</v>
      </c>
      <c r="D13" s="10" t="s">
        <v>21</v>
      </c>
      <c r="E13" s="10" t="s">
        <v>70</v>
      </c>
      <c r="F13" s="10" t="s">
        <v>71</v>
      </c>
      <c r="G13" s="10" t="s">
        <v>79</v>
      </c>
    </row>
    <row r="14" spans="2:7">
      <c r="B14" s="63"/>
      <c r="C14" s="10" t="s">
        <v>80</v>
      </c>
      <c r="D14" s="10" t="s">
        <v>27</v>
      </c>
      <c r="E14" s="10" t="s">
        <v>70</v>
      </c>
      <c r="F14" s="10" t="s">
        <v>71</v>
      </c>
      <c r="G14" s="10" t="s">
        <v>79</v>
      </c>
    </row>
    <row r="15" spans="2:7">
      <c r="B15" s="61" t="s">
        <v>60</v>
      </c>
      <c r="C15" s="10" t="s">
        <v>61</v>
      </c>
      <c r="D15" s="10" t="s">
        <v>81</v>
      </c>
      <c r="E15" s="10" t="s">
        <v>82</v>
      </c>
      <c r="F15" s="10" t="s">
        <v>71</v>
      </c>
      <c r="G15" s="10" t="s">
        <v>25</v>
      </c>
    </row>
    <row r="16" spans="2:7">
      <c r="B16" s="63"/>
      <c r="C16" s="10" t="s">
        <v>83</v>
      </c>
      <c r="D16" s="10" t="s">
        <v>27</v>
      </c>
      <c r="E16" s="10" t="s">
        <v>70</v>
      </c>
      <c r="F16" s="10" t="s">
        <v>71</v>
      </c>
      <c r="G16" s="10" t="s">
        <v>25</v>
      </c>
    </row>
    <row r="17" spans="2:7">
      <c r="B17" s="60" t="s">
        <v>38</v>
      </c>
      <c r="C17" s="60"/>
      <c r="D17" s="60"/>
      <c r="E17" s="60"/>
      <c r="F17" s="60"/>
      <c r="G17" s="60"/>
    </row>
  </sheetData>
  <mergeCells count="6">
    <mergeCell ref="B4:G4"/>
    <mergeCell ref="B17:G17"/>
    <mergeCell ref="B6:B8"/>
    <mergeCell ref="B9:B11"/>
    <mergeCell ref="B12:B14"/>
    <mergeCell ref="B15:B16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29"/>
  <sheetViews>
    <sheetView zoomScaleNormal="100" workbookViewId="0">
      <selection activeCell="B1" sqref="B1:I1048576"/>
    </sheetView>
  </sheetViews>
  <sheetFormatPr defaultColWidth="11.42578125" defaultRowHeight="13.9"/>
  <cols>
    <col min="1" max="1" width="8.85546875" customWidth="1"/>
    <col min="2" max="2" width="23.28515625" customWidth="1"/>
    <col min="3" max="3" width="13.85546875" customWidth="1"/>
    <col min="4" max="4" width="17.42578125" customWidth="1"/>
    <col min="5" max="5" width="7.28515625" customWidth="1"/>
    <col min="6" max="6" width="17.140625" customWidth="1"/>
    <col min="7" max="7" width="10.85546875" customWidth="1"/>
    <col min="8" max="8" width="9.5703125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60" t="s">
        <v>84</v>
      </c>
      <c r="B2" s="60"/>
      <c r="C2" s="60"/>
      <c r="D2" s="60"/>
      <c r="E2" s="60"/>
      <c r="F2" s="60"/>
      <c r="G2" s="60"/>
      <c r="H2" s="60"/>
    </row>
    <row r="3" spans="1:9" ht="33.6" customHeight="1">
      <c r="A3" s="64" t="s">
        <v>85</v>
      </c>
      <c r="B3" s="64" t="s">
        <v>86</v>
      </c>
      <c r="C3" s="64" t="s">
        <v>87</v>
      </c>
      <c r="D3" s="64" t="s">
        <v>88</v>
      </c>
      <c r="E3" s="64"/>
      <c r="F3" s="64" t="s">
        <v>18</v>
      </c>
      <c r="G3" s="26" t="s">
        <v>89</v>
      </c>
      <c r="H3" s="26" t="s">
        <v>90</v>
      </c>
      <c r="I3" s="26" t="s">
        <v>91</v>
      </c>
    </row>
    <row r="4" spans="1:9">
      <c r="A4" s="64"/>
      <c r="B4" s="64"/>
      <c r="C4" s="64"/>
      <c r="D4" s="26" t="s">
        <v>92</v>
      </c>
      <c r="E4" s="26" t="s">
        <v>93</v>
      </c>
      <c r="F4" s="64"/>
      <c r="G4" s="26" t="s">
        <v>94</v>
      </c>
      <c r="H4" s="26" t="s">
        <v>94</v>
      </c>
      <c r="I4" s="27" t="s">
        <v>95</v>
      </c>
    </row>
    <row r="5" spans="1:9">
      <c r="A5" s="65" t="s">
        <v>96</v>
      </c>
      <c r="B5" s="13" t="s">
        <v>36</v>
      </c>
      <c r="C5" s="13" t="s">
        <v>72</v>
      </c>
      <c r="D5" s="13" t="s">
        <v>45</v>
      </c>
      <c r="E5" s="31">
        <v>1</v>
      </c>
      <c r="F5" s="13" t="s">
        <v>25</v>
      </c>
      <c r="G5" s="21">
        <v>0</v>
      </c>
      <c r="H5" s="21">
        <v>2400</v>
      </c>
      <c r="I5" s="46">
        <f>G5/H5</f>
        <v>0</v>
      </c>
    </row>
    <row r="6" spans="1:9">
      <c r="A6" s="66"/>
      <c r="B6" s="13" t="s">
        <v>80</v>
      </c>
      <c r="C6" s="13" t="s">
        <v>27</v>
      </c>
      <c r="D6" s="13" t="s">
        <v>45</v>
      </c>
      <c r="E6" s="31">
        <v>1</v>
      </c>
      <c r="F6" s="13" t="s">
        <v>97</v>
      </c>
      <c r="G6" s="21">
        <v>70</v>
      </c>
      <c r="H6" s="21">
        <v>4000</v>
      </c>
      <c r="I6" s="45">
        <f t="shared" ref="I6:I14" si="0">G6/H6</f>
        <v>1.7500000000000002E-2</v>
      </c>
    </row>
    <row r="7" spans="1:9">
      <c r="A7" s="66"/>
      <c r="B7" s="13" t="s">
        <v>98</v>
      </c>
      <c r="C7" s="13" t="s">
        <v>72</v>
      </c>
      <c r="D7" s="13" t="s">
        <v>45</v>
      </c>
      <c r="E7" s="31">
        <v>1</v>
      </c>
      <c r="F7" s="13" t="s">
        <v>25</v>
      </c>
      <c r="G7" s="21">
        <v>0</v>
      </c>
      <c r="H7" s="21">
        <v>1200</v>
      </c>
      <c r="I7" s="46">
        <f t="shared" si="0"/>
        <v>0</v>
      </c>
    </row>
    <row r="8" spans="1:9" ht="34.15">
      <c r="A8" s="66"/>
      <c r="B8" s="13" t="s">
        <v>28</v>
      </c>
      <c r="C8" s="13" t="s">
        <v>99</v>
      </c>
      <c r="D8" s="13" t="s">
        <v>100</v>
      </c>
      <c r="E8" s="31" t="s">
        <v>101</v>
      </c>
      <c r="F8" s="13" t="s">
        <v>102</v>
      </c>
      <c r="G8" s="21">
        <v>60</v>
      </c>
      <c r="H8" s="21">
        <v>300</v>
      </c>
      <c r="I8" s="43">
        <f t="shared" si="0"/>
        <v>0.2</v>
      </c>
    </row>
    <row r="9" spans="1:9">
      <c r="A9" s="66"/>
      <c r="B9" s="13" t="s">
        <v>20</v>
      </c>
      <c r="C9" s="13" t="s">
        <v>21</v>
      </c>
      <c r="D9" s="13" t="s">
        <v>45</v>
      </c>
      <c r="E9" s="31">
        <v>1</v>
      </c>
      <c r="F9" s="13" t="s">
        <v>25</v>
      </c>
      <c r="G9" s="21">
        <v>0</v>
      </c>
      <c r="H9" s="21">
        <v>3125</v>
      </c>
      <c r="I9" s="46">
        <f t="shared" si="0"/>
        <v>0</v>
      </c>
    </row>
    <row r="10" spans="1:9">
      <c r="A10" s="66"/>
      <c r="B10" s="13" t="s">
        <v>103</v>
      </c>
      <c r="C10" s="13" t="s">
        <v>75</v>
      </c>
      <c r="D10" s="13" t="s">
        <v>104</v>
      </c>
      <c r="E10" s="31">
        <v>1</v>
      </c>
      <c r="F10" s="13" t="s">
        <v>97</v>
      </c>
      <c r="G10" s="21">
        <v>833</v>
      </c>
      <c r="H10" s="21">
        <v>12000</v>
      </c>
      <c r="I10" s="44">
        <f t="shared" si="0"/>
        <v>6.9416666666666668E-2</v>
      </c>
    </row>
    <row r="11" spans="1:9">
      <c r="A11" s="66"/>
      <c r="B11" s="13" t="s">
        <v>105</v>
      </c>
      <c r="C11" s="13" t="s">
        <v>75</v>
      </c>
      <c r="D11" s="13" t="s">
        <v>45</v>
      </c>
      <c r="E11" s="31">
        <v>1</v>
      </c>
      <c r="F11" s="13" t="s">
        <v>25</v>
      </c>
      <c r="G11" s="21">
        <v>0</v>
      </c>
      <c r="H11" s="21">
        <v>25000</v>
      </c>
      <c r="I11" s="46">
        <f t="shared" si="0"/>
        <v>0</v>
      </c>
    </row>
    <row r="12" spans="1:9">
      <c r="A12" s="66"/>
      <c r="B12" s="13" t="s">
        <v>106</v>
      </c>
      <c r="C12" s="13" t="s">
        <v>27</v>
      </c>
      <c r="D12" s="13" t="s">
        <v>104</v>
      </c>
      <c r="E12" s="31">
        <v>1</v>
      </c>
      <c r="F12" s="13" t="s">
        <v>97</v>
      </c>
      <c r="G12" s="21">
        <v>1200</v>
      </c>
      <c r="H12" s="21">
        <v>18000</v>
      </c>
      <c r="I12" s="44">
        <f t="shared" si="0"/>
        <v>6.6666666666666666E-2</v>
      </c>
    </row>
    <row r="13" spans="1:9">
      <c r="A13" s="66"/>
      <c r="B13" s="13" t="s">
        <v>107</v>
      </c>
      <c r="C13" s="13" t="s">
        <v>27</v>
      </c>
      <c r="D13" s="13" t="s">
        <v>104</v>
      </c>
      <c r="E13" s="31">
        <v>1</v>
      </c>
      <c r="F13" s="13" t="s">
        <v>25</v>
      </c>
      <c r="G13" s="21">
        <v>0</v>
      </c>
      <c r="H13" s="21">
        <v>14000</v>
      </c>
      <c r="I13" s="46">
        <f t="shared" si="0"/>
        <v>0</v>
      </c>
    </row>
    <row r="14" spans="1:9">
      <c r="A14" s="67"/>
      <c r="B14" s="13" t="s">
        <v>108</v>
      </c>
      <c r="C14" s="13" t="s">
        <v>75</v>
      </c>
      <c r="D14" s="13" t="s">
        <v>104</v>
      </c>
      <c r="E14" s="31">
        <v>1</v>
      </c>
      <c r="F14" s="13" t="s">
        <v>97</v>
      </c>
      <c r="G14" s="21">
        <v>833</v>
      </c>
      <c r="H14" s="21">
        <v>14000</v>
      </c>
      <c r="I14" s="45">
        <f t="shared" si="0"/>
        <v>5.9499999999999997E-2</v>
      </c>
    </row>
    <row r="15" spans="1:9">
      <c r="A15" s="60" t="s">
        <v>38</v>
      </c>
      <c r="B15" s="60"/>
      <c r="C15" s="60"/>
      <c r="D15" s="60"/>
      <c r="E15" s="60"/>
      <c r="F15" s="60"/>
      <c r="G15" s="60"/>
      <c r="H15" s="60"/>
    </row>
    <row r="20" spans="2:3" ht="14.45">
      <c r="B20" s="28" t="s">
        <v>109</v>
      </c>
      <c r="C20" s="28" t="s">
        <v>110</v>
      </c>
    </row>
    <row r="21" spans="2:3" ht="14.45">
      <c r="B21" s="29" t="s">
        <v>111</v>
      </c>
      <c r="C21" s="29" t="s">
        <v>96</v>
      </c>
    </row>
    <row r="22" spans="2:3" ht="14.45">
      <c r="B22" s="29" t="s">
        <v>112</v>
      </c>
      <c r="C22" s="29" t="s">
        <v>96</v>
      </c>
    </row>
    <row r="23" spans="2:3" ht="14.45">
      <c r="B23" s="29" t="s">
        <v>113</v>
      </c>
      <c r="C23" s="29" t="s">
        <v>96</v>
      </c>
    </row>
    <row r="24" spans="2:3" ht="14.45">
      <c r="B24" s="29" t="s">
        <v>114</v>
      </c>
      <c r="C24" s="29" t="s">
        <v>96</v>
      </c>
    </row>
    <row r="25" spans="2:3" ht="14.45">
      <c r="B25" s="29" t="s">
        <v>115</v>
      </c>
      <c r="C25" s="29" t="s">
        <v>96</v>
      </c>
    </row>
    <row r="26" spans="2:3" ht="14.45">
      <c r="B26" s="29" t="s">
        <v>116</v>
      </c>
      <c r="C26" s="29" t="s">
        <v>96</v>
      </c>
    </row>
    <row r="27" spans="2:3" ht="14.45">
      <c r="B27" s="29" t="s">
        <v>117</v>
      </c>
      <c r="C27" s="29" t="s">
        <v>96</v>
      </c>
    </row>
    <row r="28" spans="2:3" ht="14.45">
      <c r="B28" s="29" t="s">
        <v>118</v>
      </c>
      <c r="C28" s="29" t="s">
        <v>96</v>
      </c>
    </row>
    <row r="29" spans="2:3" ht="14.45">
      <c r="B29" s="29" t="s">
        <v>119</v>
      </c>
      <c r="C29" s="29" t="s">
        <v>96</v>
      </c>
    </row>
  </sheetData>
  <autoFilter ref="B20:C20" xr:uid="{00000000-0001-0000-0600-000000000000}"/>
  <mergeCells count="8">
    <mergeCell ref="A3:A4"/>
    <mergeCell ref="D3:E3"/>
    <mergeCell ref="F3:F4"/>
    <mergeCell ref="A2:H2"/>
    <mergeCell ref="A15:H15"/>
    <mergeCell ref="B3:B4"/>
    <mergeCell ref="C3:C4"/>
    <mergeCell ref="A5:A1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4"/>
  <sheetViews>
    <sheetView topLeftCell="G1" zoomScaleNormal="100" workbookViewId="0">
      <selection activeCell="J21" sqref="J21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0" max="12" width="11.42578125" customWidth="1"/>
    <col min="13" max="13" width="8.5703125" customWidth="1"/>
    <col min="14" max="14" width="6" customWidth="1"/>
  </cols>
  <sheetData>
    <row r="2" spans="2:13">
      <c r="B2" s="68" t="s">
        <v>120</v>
      </c>
      <c r="C2" s="69"/>
      <c r="D2" s="69"/>
      <c r="E2" s="69"/>
      <c r="F2" s="69"/>
      <c r="G2" s="69"/>
    </row>
    <row r="3" spans="2:13" ht="28.5" customHeight="1">
      <c r="B3" s="51" t="s">
        <v>85</v>
      </c>
      <c r="C3" s="51" t="s">
        <v>86</v>
      </c>
      <c r="D3" s="51" t="s">
        <v>87</v>
      </c>
      <c r="E3" s="24" t="s">
        <v>121</v>
      </c>
      <c r="F3" s="24" t="s">
        <v>122</v>
      </c>
      <c r="G3" s="24" t="s">
        <v>90</v>
      </c>
      <c r="I3" s="51" t="s">
        <v>86</v>
      </c>
      <c r="J3" s="24" t="s">
        <v>121</v>
      </c>
      <c r="K3" s="24" t="s">
        <v>122</v>
      </c>
      <c r="L3" s="24" t="s">
        <v>90</v>
      </c>
      <c r="M3" s="51" t="s">
        <v>123</v>
      </c>
    </row>
    <row r="4" spans="2:13" ht="15.75" customHeight="1">
      <c r="B4" s="51"/>
      <c r="C4" s="51"/>
      <c r="D4" s="51"/>
      <c r="E4" s="24" t="s">
        <v>94</v>
      </c>
      <c r="F4" s="24" t="s">
        <v>94</v>
      </c>
      <c r="G4" s="24" t="s">
        <v>94</v>
      </c>
      <c r="I4" s="51"/>
      <c r="J4" s="24" t="s">
        <v>94</v>
      </c>
      <c r="K4" s="24" t="s">
        <v>94</v>
      </c>
      <c r="L4" s="24" t="s">
        <v>94</v>
      </c>
      <c r="M4" s="51"/>
    </row>
    <row r="5" spans="2:13">
      <c r="B5" s="66" t="s">
        <v>96</v>
      </c>
      <c r="C5" s="30" t="s">
        <v>36</v>
      </c>
      <c r="D5" s="30" t="s">
        <v>72</v>
      </c>
      <c r="E5" s="32">
        <v>2000</v>
      </c>
      <c r="F5" s="32">
        <v>2500</v>
      </c>
      <c r="G5" s="21">
        <v>2400</v>
      </c>
      <c r="I5" s="30" t="s">
        <v>36</v>
      </c>
      <c r="J5" s="32">
        <v>2000</v>
      </c>
      <c r="K5" s="32">
        <v>2500</v>
      </c>
      <c r="L5" s="21">
        <v>2400</v>
      </c>
      <c r="M5" s="36">
        <f>K5/J5*100-100</f>
        <v>25</v>
      </c>
    </row>
    <row r="6" spans="2:13">
      <c r="B6" s="66"/>
      <c r="C6" s="13" t="s">
        <v>80</v>
      </c>
      <c r="D6" s="13" t="s">
        <v>27</v>
      </c>
      <c r="E6" s="3">
        <v>2500</v>
      </c>
      <c r="F6" s="3">
        <v>4000</v>
      </c>
      <c r="G6" s="21">
        <v>4000</v>
      </c>
      <c r="I6" s="13" t="s">
        <v>80</v>
      </c>
      <c r="J6" s="3">
        <v>2500</v>
      </c>
      <c r="K6" s="3">
        <v>4000</v>
      </c>
      <c r="L6" s="21">
        <v>4000</v>
      </c>
      <c r="M6" s="33">
        <f t="shared" ref="M6:M12" si="0">K6/J6*100-100</f>
        <v>60</v>
      </c>
    </row>
    <row r="7" spans="2:13">
      <c r="B7" s="66"/>
      <c r="C7" s="13" t="s">
        <v>98</v>
      </c>
      <c r="D7" s="13" t="s">
        <v>72</v>
      </c>
      <c r="E7" s="2">
        <v>800</v>
      </c>
      <c r="F7" s="2">
        <v>2000</v>
      </c>
      <c r="G7" s="21">
        <v>1200</v>
      </c>
      <c r="I7" s="13" t="s">
        <v>98</v>
      </c>
      <c r="J7" s="2">
        <v>800</v>
      </c>
      <c r="K7" s="2">
        <v>2000</v>
      </c>
      <c r="L7" s="21">
        <v>1200</v>
      </c>
      <c r="M7" s="34">
        <f t="shared" si="0"/>
        <v>150</v>
      </c>
    </row>
    <row r="8" spans="2:13">
      <c r="B8" s="66"/>
      <c r="C8" s="13" t="s">
        <v>28</v>
      </c>
      <c r="D8" s="13" t="s">
        <v>99</v>
      </c>
      <c r="E8" s="4">
        <v>166</v>
      </c>
      <c r="F8" s="4">
        <v>415</v>
      </c>
      <c r="G8" s="21">
        <v>300</v>
      </c>
      <c r="I8" s="13" t="s">
        <v>28</v>
      </c>
      <c r="J8" s="4">
        <v>166</v>
      </c>
      <c r="K8" s="4">
        <v>415</v>
      </c>
      <c r="L8" s="21">
        <v>300</v>
      </c>
      <c r="M8" s="34">
        <f t="shared" si="0"/>
        <v>150</v>
      </c>
    </row>
    <row r="9" spans="2:13">
      <c r="B9" s="66"/>
      <c r="C9" s="13" t="s">
        <v>20</v>
      </c>
      <c r="D9" s="13" t="s">
        <v>21</v>
      </c>
      <c r="E9" s="3">
        <v>300</v>
      </c>
      <c r="F9" s="3">
        <v>3125</v>
      </c>
      <c r="G9" s="21">
        <v>3125</v>
      </c>
      <c r="I9" s="13" t="s">
        <v>20</v>
      </c>
      <c r="J9" s="3">
        <v>1649</v>
      </c>
      <c r="K9" s="3">
        <v>3125</v>
      </c>
      <c r="L9" s="21">
        <v>3125</v>
      </c>
      <c r="M9" s="34">
        <f t="shared" si="0"/>
        <v>89.508793208004846</v>
      </c>
    </row>
    <row r="10" spans="2:13">
      <c r="B10" s="66"/>
      <c r="C10" s="13" t="s">
        <v>103</v>
      </c>
      <c r="D10" s="13" t="s">
        <v>75</v>
      </c>
      <c r="E10" s="3">
        <v>9500</v>
      </c>
      <c r="F10" s="3">
        <v>12000</v>
      </c>
      <c r="G10" s="21">
        <v>12000</v>
      </c>
      <c r="I10" s="13" t="s">
        <v>103</v>
      </c>
      <c r="J10" s="3">
        <v>9500</v>
      </c>
      <c r="K10" s="3">
        <v>12000</v>
      </c>
      <c r="L10" s="21">
        <v>12000</v>
      </c>
      <c r="M10" s="35">
        <f t="shared" si="0"/>
        <v>26.315789473684205</v>
      </c>
    </row>
    <row r="11" spans="2:13">
      <c r="B11" s="66"/>
      <c r="C11" s="13" t="s">
        <v>105</v>
      </c>
      <c r="D11" s="13" t="s">
        <v>75</v>
      </c>
      <c r="E11" s="3">
        <v>16000</v>
      </c>
      <c r="F11" s="21">
        <v>25000</v>
      </c>
      <c r="G11" s="21">
        <v>25000</v>
      </c>
      <c r="I11" s="13" t="s">
        <v>105</v>
      </c>
      <c r="J11" s="3">
        <v>16000</v>
      </c>
      <c r="K11" s="21">
        <v>25000</v>
      </c>
      <c r="L11" s="21">
        <v>25000</v>
      </c>
      <c r="M11" s="33">
        <f t="shared" si="0"/>
        <v>56.25</v>
      </c>
    </row>
    <row r="12" spans="2:13">
      <c r="B12" s="66"/>
      <c r="C12" s="13" t="s">
        <v>106</v>
      </c>
      <c r="D12" s="13" t="s">
        <v>27</v>
      </c>
      <c r="E12" s="3">
        <v>12000</v>
      </c>
      <c r="F12" s="21">
        <v>18000</v>
      </c>
      <c r="G12" s="21">
        <v>18000</v>
      </c>
      <c r="I12" s="13" t="s">
        <v>106</v>
      </c>
      <c r="J12" s="3">
        <v>12000</v>
      </c>
      <c r="K12" s="21">
        <v>18000</v>
      </c>
      <c r="L12" s="21">
        <v>18000</v>
      </c>
      <c r="M12" s="33">
        <f t="shared" si="0"/>
        <v>50</v>
      </c>
    </row>
    <row r="13" spans="2:13">
      <c r="B13" s="66"/>
      <c r="C13" s="13" t="s">
        <v>107</v>
      </c>
      <c r="D13" s="13" t="s">
        <v>27</v>
      </c>
      <c r="E13" s="3">
        <v>10000</v>
      </c>
      <c r="F13" s="21">
        <v>14000</v>
      </c>
      <c r="G13" s="21">
        <v>14000</v>
      </c>
      <c r="I13" s="13" t="s">
        <v>107</v>
      </c>
      <c r="J13" s="3">
        <v>10000</v>
      </c>
      <c r="K13" s="21">
        <v>14000</v>
      </c>
      <c r="L13" s="21">
        <v>14000</v>
      </c>
      <c r="M13" s="35">
        <f t="shared" ref="M13:M14" si="1">K13/J13*100-100</f>
        <v>40</v>
      </c>
    </row>
    <row r="14" spans="2:13">
      <c r="B14" s="67"/>
      <c r="C14" s="13" t="s">
        <v>108</v>
      </c>
      <c r="D14" s="13" t="s">
        <v>75</v>
      </c>
      <c r="E14" s="3">
        <v>10000</v>
      </c>
      <c r="F14" s="21">
        <v>14000</v>
      </c>
      <c r="G14" s="21">
        <v>14000</v>
      </c>
      <c r="I14" s="13" t="s">
        <v>108</v>
      </c>
      <c r="J14" s="3">
        <v>10000</v>
      </c>
      <c r="K14" s="21">
        <v>14000</v>
      </c>
      <c r="L14" s="21">
        <v>14000</v>
      </c>
      <c r="M14" s="35">
        <f t="shared" si="1"/>
        <v>40</v>
      </c>
    </row>
  </sheetData>
  <mergeCells count="7">
    <mergeCell ref="B5:B14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33"/>
  <sheetViews>
    <sheetView zoomScaleNormal="100" workbookViewId="0">
      <selection activeCell="J21" sqref="J21"/>
    </sheetView>
  </sheetViews>
  <sheetFormatPr defaultColWidth="11.42578125" defaultRowHeight="13.9"/>
  <cols>
    <col min="1" max="1" width="23.140625" customWidth="1"/>
    <col min="2" max="6" width="12" bestFit="1" customWidth="1"/>
    <col min="9" max="9" width="12.140625" bestFit="1" customWidth="1"/>
  </cols>
  <sheetData>
    <row r="2" spans="1:9">
      <c r="A2" s="14" t="s">
        <v>124</v>
      </c>
      <c r="B2" s="12">
        <v>2019</v>
      </c>
      <c r="C2" s="12">
        <v>2020</v>
      </c>
      <c r="D2" s="12">
        <v>2021</v>
      </c>
      <c r="E2" s="12">
        <v>2022</v>
      </c>
      <c r="F2" s="12">
        <v>2023</v>
      </c>
      <c r="G2" s="12" t="s">
        <v>125</v>
      </c>
      <c r="H2" s="12" t="s">
        <v>126</v>
      </c>
    </row>
    <row r="3" spans="1:9">
      <c r="A3" s="38" t="s">
        <v>26</v>
      </c>
      <c r="B3" s="6">
        <v>4616</v>
      </c>
      <c r="C3" s="6">
        <v>5843</v>
      </c>
      <c r="D3" s="6">
        <v>5980</v>
      </c>
      <c r="E3" s="6">
        <v>7330</v>
      </c>
      <c r="F3" s="6">
        <v>8000</v>
      </c>
      <c r="G3" s="6">
        <v>6354</v>
      </c>
      <c r="H3" s="6">
        <f t="shared" ref="H3:H11" si="0">(B3+C3+D3+E3+F3)/5</f>
        <v>6353.8</v>
      </c>
      <c r="I3" s="22"/>
    </row>
    <row r="4" spans="1:9">
      <c r="A4" s="37" t="s">
        <v>48</v>
      </c>
      <c r="B4" s="6">
        <v>1296</v>
      </c>
      <c r="C4" s="6">
        <v>1313</v>
      </c>
      <c r="D4" s="6">
        <v>1532</v>
      </c>
      <c r="E4" s="6">
        <v>1943</v>
      </c>
      <c r="F4" s="6">
        <v>2005</v>
      </c>
      <c r="G4" s="6">
        <v>1618</v>
      </c>
      <c r="H4" s="6">
        <f t="shared" si="0"/>
        <v>1617.8</v>
      </c>
      <c r="I4" s="22"/>
    </row>
    <row r="5" spans="1:9">
      <c r="A5" s="38" t="s">
        <v>28</v>
      </c>
      <c r="B5" s="6">
        <v>1840</v>
      </c>
      <c r="C5" s="6">
        <v>1359</v>
      </c>
      <c r="D5" s="6">
        <v>1344</v>
      </c>
      <c r="E5" s="6">
        <v>2423</v>
      </c>
      <c r="F5" s="6">
        <v>3180</v>
      </c>
      <c r="G5" s="6">
        <v>2029</v>
      </c>
      <c r="H5" s="6">
        <f t="shared" si="0"/>
        <v>2029.2</v>
      </c>
      <c r="I5" s="22"/>
    </row>
    <row r="6" spans="1:9">
      <c r="A6" s="37" t="s">
        <v>20</v>
      </c>
      <c r="B6" s="6">
        <v>1101</v>
      </c>
      <c r="C6" s="6">
        <v>648</v>
      </c>
      <c r="D6" s="6">
        <v>745</v>
      </c>
      <c r="E6" s="6">
        <v>2144</v>
      </c>
      <c r="F6" s="6">
        <v>1159</v>
      </c>
      <c r="G6" s="6">
        <v>1159</v>
      </c>
      <c r="H6" s="6">
        <f t="shared" ref="H6:H7" si="1">(B6+C6+D6+E6+F6)/5</f>
        <v>1159.4000000000001</v>
      </c>
      <c r="I6" s="22"/>
    </row>
    <row r="7" spans="1:9">
      <c r="A7" s="40" t="s">
        <v>127</v>
      </c>
      <c r="B7" s="6">
        <v>5174</v>
      </c>
      <c r="C7" s="6">
        <v>5481</v>
      </c>
      <c r="D7" s="6">
        <v>7564</v>
      </c>
      <c r="E7" s="6">
        <v>8609</v>
      </c>
      <c r="F7" s="6">
        <v>9687</v>
      </c>
      <c r="G7" s="6">
        <v>7303</v>
      </c>
      <c r="H7" s="6">
        <f t="shared" si="1"/>
        <v>7303</v>
      </c>
      <c r="I7" s="22"/>
    </row>
    <row r="8" spans="1:9">
      <c r="A8" s="40" t="s">
        <v>128</v>
      </c>
      <c r="B8" s="6">
        <v>6411</v>
      </c>
      <c r="C8" s="6">
        <v>6629</v>
      </c>
      <c r="D8" s="6">
        <v>8407</v>
      </c>
      <c r="E8" s="6">
        <v>9786</v>
      </c>
      <c r="F8" s="6">
        <v>11087</v>
      </c>
      <c r="G8" s="6">
        <v>8464</v>
      </c>
      <c r="H8" s="6">
        <f t="shared" si="0"/>
        <v>8464</v>
      </c>
      <c r="I8" s="22"/>
    </row>
    <row r="9" spans="1:9">
      <c r="A9" s="39" t="s">
        <v>107</v>
      </c>
      <c r="B9" s="6">
        <v>6390</v>
      </c>
      <c r="C9" s="6">
        <v>7656</v>
      </c>
      <c r="D9" s="6">
        <v>8597</v>
      </c>
      <c r="E9" s="6">
        <v>9025</v>
      </c>
      <c r="F9" s="6">
        <v>10102</v>
      </c>
      <c r="G9" s="6">
        <v>8354</v>
      </c>
      <c r="H9" s="6">
        <f t="shared" si="0"/>
        <v>8354</v>
      </c>
      <c r="I9" s="22"/>
    </row>
    <row r="10" spans="1:9" ht="16.149999999999999" customHeight="1">
      <c r="A10" s="40" t="s">
        <v>129</v>
      </c>
      <c r="B10" s="6">
        <v>4384</v>
      </c>
      <c r="C10" s="6">
        <v>4667</v>
      </c>
      <c r="D10" s="6">
        <v>6470</v>
      </c>
      <c r="E10" s="6">
        <v>8027</v>
      </c>
      <c r="F10" s="6">
        <v>7835</v>
      </c>
      <c r="G10" s="6">
        <v>6277</v>
      </c>
      <c r="H10" s="6">
        <f t="shared" si="0"/>
        <v>6276.6</v>
      </c>
    </row>
    <row r="11" spans="1:9">
      <c r="A11" s="38" t="s">
        <v>106</v>
      </c>
      <c r="B11" s="6">
        <v>8389</v>
      </c>
      <c r="C11" s="6">
        <v>9646</v>
      </c>
      <c r="D11" s="6">
        <v>10197</v>
      </c>
      <c r="E11" s="6">
        <v>13205</v>
      </c>
      <c r="F11" s="6">
        <v>16581</v>
      </c>
      <c r="G11" s="6">
        <v>11604</v>
      </c>
      <c r="H11" s="6">
        <f t="shared" si="0"/>
        <v>11603.6</v>
      </c>
    </row>
    <row r="12" spans="1:9">
      <c r="A12" s="15"/>
      <c r="B12" s="8"/>
      <c r="C12" s="8"/>
      <c r="D12" s="8"/>
      <c r="E12" s="8"/>
      <c r="F12" s="8"/>
      <c r="G12" s="8"/>
      <c r="H12" s="8"/>
    </row>
    <row r="13" spans="1:9">
      <c r="A13" s="15" t="s">
        <v>130</v>
      </c>
      <c r="B13" s="8"/>
      <c r="C13" s="8"/>
      <c r="D13" s="8"/>
      <c r="E13" s="8"/>
      <c r="F13" s="8"/>
      <c r="G13" s="8"/>
      <c r="H13" s="8"/>
    </row>
    <row r="14" spans="1:9" ht="14.45" thickBot="1">
      <c r="A14" s="8"/>
      <c r="B14" s="8"/>
      <c r="C14" s="8"/>
      <c r="D14" s="8"/>
      <c r="E14" s="8"/>
      <c r="F14" s="8"/>
      <c r="G14" s="8"/>
      <c r="H14" s="8"/>
    </row>
    <row r="15" spans="1:9">
      <c r="A15" s="19" t="s">
        <v>131</v>
      </c>
      <c r="B15" s="8"/>
      <c r="C15" s="8"/>
      <c r="D15" s="8"/>
      <c r="E15" s="8"/>
      <c r="F15" s="8"/>
      <c r="G15" s="8"/>
      <c r="H15" s="8"/>
    </row>
    <row r="16" spans="1:9">
      <c r="A16" s="20" t="s">
        <v>132</v>
      </c>
      <c r="B16" s="8"/>
      <c r="C16" s="8"/>
      <c r="D16" s="8"/>
      <c r="E16" s="8"/>
      <c r="F16" s="8"/>
      <c r="G16" s="8"/>
      <c r="H16" s="8"/>
    </row>
    <row r="17" spans="1:8">
      <c r="A17" s="17" t="s">
        <v>133</v>
      </c>
      <c r="C17" s="8"/>
      <c r="D17" s="8"/>
      <c r="E17" s="8"/>
      <c r="F17" s="8"/>
      <c r="G17" s="8"/>
      <c r="H17" s="8"/>
    </row>
    <row r="18" spans="1:8" ht="23.45" thickBot="1">
      <c r="A18" s="18" t="s">
        <v>134</v>
      </c>
      <c r="C18" s="8"/>
      <c r="D18" s="8"/>
      <c r="E18" s="8"/>
      <c r="F18" s="8"/>
      <c r="G18" s="8"/>
      <c r="H18" s="8"/>
    </row>
    <row r="19" spans="1:8">
      <c r="C19" s="8"/>
      <c r="D19" s="8"/>
      <c r="E19" s="8"/>
      <c r="F19" s="8"/>
      <c r="G19" s="8"/>
      <c r="H19" s="8"/>
    </row>
    <row r="20" spans="1:8">
      <c r="C20" s="8"/>
      <c r="D20" s="8"/>
      <c r="E20" s="8"/>
      <c r="F20" s="8"/>
      <c r="G20" s="8"/>
      <c r="H20" s="8"/>
    </row>
    <row r="21" spans="1:8">
      <c r="C21" s="8"/>
      <c r="D21" s="8"/>
      <c r="E21" s="8"/>
      <c r="F21" s="8"/>
      <c r="G21" s="8"/>
      <c r="H21" s="8"/>
    </row>
    <row r="24" spans="1:8">
      <c r="A24" s="12" t="s">
        <v>86</v>
      </c>
      <c r="B24" s="12" t="s">
        <v>125</v>
      </c>
    </row>
    <row r="25" spans="1:8">
      <c r="A25" s="23" t="s">
        <v>20</v>
      </c>
      <c r="B25" s="6">
        <v>1159</v>
      </c>
    </row>
    <row r="26" spans="1:8">
      <c r="A26" s="23" t="s">
        <v>48</v>
      </c>
      <c r="B26" s="6">
        <v>1618</v>
      </c>
    </row>
    <row r="27" spans="1:8">
      <c r="A27" s="23" t="s">
        <v>28</v>
      </c>
      <c r="B27" s="6">
        <v>2029</v>
      </c>
    </row>
    <row r="28" spans="1:8">
      <c r="A28" s="23" t="s">
        <v>26</v>
      </c>
      <c r="B28" s="6">
        <v>6354</v>
      </c>
    </row>
    <row r="29" spans="1:8">
      <c r="A29" s="23" t="s">
        <v>106</v>
      </c>
      <c r="B29" s="6">
        <v>11604</v>
      </c>
    </row>
    <row r="30" spans="1:8">
      <c r="A30" s="23" t="s">
        <v>103</v>
      </c>
      <c r="B30" s="6">
        <v>8464</v>
      </c>
    </row>
    <row r="31" spans="1:8">
      <c r="A31" s="23" t="s">
        <v>107</v>
      </c>
      <c r="B31" s="6">
        <v>8354</v>
      </c>
    </row>
    <row r="32" spans="1:8">
      <c r="A32" s="23" t="s">
        <v>135</v>
      </c>
      <c r="B32" s="6">
        <v>7303</v>
      </c>
    </row>
    <row r="33" spans="1:2">
      <c r="A33" s="23" t="s">
        <v>105</v>
      </c>
      <c r="B33" s="6">
        <v>6277</v>
      </c>
    </row>
  </sheetData>
  <sortState xmlns:xlrd2="http://schemas.microsoft.com/office/spreadsheetml/2017/richdata2" ref="A29:B33">
    <sortCondition descending="1" ref="B29:B3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26"/>
  <sheetViews>
    <sheetView tabSelected="1" zoomScale="90" zoomScaleNormal="90" workbookViewId="0">
      <selection activeCell="G26" sqref="G26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5" t="s">
        <v>124</v>
      </c>
      <c r="C2" s="5">
        <v>2019</v>
      </c>
      <c r="D2" s="5">
        <v>2020</v>
      </c>
      <c r="E2" s="5">
        <v>2021</v>
      </c>
      <c r="F2" s="5">
        <v>2022</v>
      </c>
      <c r="G2" s="5">
        <v>2023</v>
      </c>
      <c r="H2" s="5" t="s">
        <v>125</v>
      </c>
    </row>
    <row r="3" spans="2:8">
      <c r="B3" s="38" t="s">
        <v>26</v>
      </c>
      <c r="C3" s="6">
        <v>4616</v>
      </c>
      <c r="D3" s="6">
        <v>5843</v>
      </c>
      <c r="E3" s="6">
        <v>5980</v>
      </c>
      <c r="F3" s="6">
        <v>7330</v>
      </c>
      <c r="G3" s="6">
        <v>8000</v>
      </c>
      <c r="H3" s="6">
        <v>6354</v>
      </c>
    </row>
    <row r="4" spans="2:8">
      <c r="B4" s="37" t="s">
        <v>48</v>
      </c>
      <c r="C4" s="6">
        <v>1296</v>
      </c>
      <c r="D4" s="6">
        <v>1313</v>
      </c>
      <c r="E4" s="6">
        <v>1532</v>
      </c>
      <c r="F4" s="6">
        <v>1943</v>
      </c>
      <c r="G4" s="6">
        <v>2005</v>
      </c>
      <c r="H4" s="6">
        <v>1618</v>
      </c>
    </row>
    <row r="5" spans="2:8">
      <c r="B5" s="38" t="s">
        <v>28</v>
      </c>
      <c r="C5" s="6">
        <v>1840</v>
      </c>
      <c r="D5" s="6">
        <v>1359</v>
      </c>
      <c r="E5" s="6">
        <v>1344</v>
      </c>
      <c r="F5" s="6">
        <v>2423</v>
      </c>
      <c r="G5" s="6">
        <v>3180</v>
      </c>
      <c r="H5" s="6">
        <v>2029</v>
      </c>
    </row>
    <row r="6" spans="2:8">
      <c r="B6" s="37" t="s">
        <v>20</v>
      </c>
      <c r="C6" s="6">
        <v>1101</v>
      </c>
      <c r="D6" s="6">
        <v>648</v>
      </c>
      <c r="E6" s="6">
        <v>745</v>
      </c>
      <c r="F6" s="6">
        <v>2144</v>
      </c>
      <c r="G6" s="6">
        <v>1159</v>
      </c>
      <c r="H6" s="6">
        <v>1159</v>
      </c>
    </row>
    <row r="7" spans="2:8">
      <c r="B7" s="40" t="s">
        <v>127</v>
      </c>
      <c r="C7" s="6">
        <v>5174</v>
      </c>
      <c r="D7" s="6">
        <v>5481</v>
      </c>
      <c r="E7" s="6">
        <v>7564</v>
      </c>
      <c r="F7" s="6">
        <v>8609</v>
      </c>
      <c r="G7" s="6">
        <v>9687</v>
      </c>
      <c r="H7" s="6">
        <v>7303</v>
      </c>
    </row>
    <row r="8" spans="2:8">
      <c r="B8" s="40" t="s">
        <v>128</v>
      </c>
      <c r="C8" s="6">
        <v>6411</v>
      </c>
      <c r="D8" s="6">
        <v>6629</v>
      </c>
      <c r="E8" s="6">
        <v>8407</v>
      </c>
      <c r="F8" s="6">
        <v>9786</v>
      </c>
      <c r="G8" s="6">
        <v>11087</v>
      </c>
      <c r="H8" s="6">
        <v>8464</v>
      </c>
    </row>
    <row r="9" spans="2:8">
      <c r="B9" s="39" t="s">
        <v>107</v>
      </c>
      <c r="C9" s="6">
        <v>6390</v>
      </c>
      <c r="D9" s="6">
        <v>7656</v>
      </c>
      <c r="E9" s="6">
        <v>8597</v>
      </c>
      <c r="F9" s="6">
        <v>9025</v>
      </c>
      <c r="G9" s="6">
        <v>10102</v>
      </c>
      <c r="H9" s="6">
        <v>8354</v>
      </c>
    </row>
    <row r="10" spans="2:8">
      <c r="B10" s="40" t="s">
        <v>129</v>
      </c>
      <c r="C10" s="6">
        <v>4384</v>
      </c>
      <c r="D10" s="6">
        <v>4667</v>
      </c>
      <c r="E10" s="6">
        <v>6470</v>
      </c>
      <c r="F10" s="6">
        <v>8027</v>
      </c>
      <c r="G10" s="6">
        <v>7835</v>
      </c>
      <c r="H10" s="6">
        <v>6277</v>
      </c>
    </row>
    <row r="11" spans="2:8">
      <c r="B11" s="38" t="s">
        <v>106</v>
      </c>
      <c r="C11" s="6">
        <v>8389</v>
      </c>
      <c r="D11" s="6">
        <v>9646</v>
      </c>
      <c r="E11" s="6">
        <v>10197</v>
      </c>
      <c r="F11" s="6">
        <v>13205</v>
      </c>
      <c r="G11" s="6">
        <v>16581</v>
      </c>
      <c r="H11" s="6">
        <v>11604</v>
      </c>
    </row>
    <row r="12" spans="2:8">
      <c r="B12" s="8"/>
      <c r="C12" s="8"/>
      <c r="D12" s="8"/>
      <c r="E12" s="9"/>
      <c r="H12" s="9"/>
    </row>
    <row r="13" spans="2:8">
      <c r="B13" s="8"/>
      <c r="C13" s="8"/>
      <c r="D13" s="8"/>
      <c r="E13" s="9"/>
      <c r="H13" s="9"/>
    </row>
    <row r="14" spans="2:8">
      <c r="B14" s="7"/>
      <c r="C14" s="7"/>
      <c r="D14" s="8"/>
      <c r="E14" s="8"/>
      <c r="F14" s="8"/>
      <c r="G14" s="8"/>
      <c r="H14" s="9"/>
    </row>
    <row r="15" spans="2:8">
      <c r="B15" s="7"/>
      <c r="C15" s="7"/>
      <c r="D15" s="8"/>
      <c r="E15" s="8"/>
      <c r="F15" s="8"/>
      <c r="G15" s="8"/>
      <c r="H15" s="9"/>
    </row>
    <row r="16" spans="2:8">
      <c r="B16" s="7"/>
      <c r="C16" s="7"/>
      <c r="D16" s="8"/>
      <c r="E16" s="8"/>
      <c r="F16" s="8"/>
      <c r="G16" s="8"/>
      <c r="H16" s="9"/>
    </row>
    <row r="17" spans="2:8">
      <c r="B17" s="5" t="s">
        <v>124</v>
      </c>
      <c r="C17" s="5">
        <v>2020</v>
      </c>
      <c r="D17" s="5">
        <v>2021</v>
      </c>
      <c r="E17" s="5">
        <v>2022</v>
      </c>
      <c r="F17" s="5">
        <v>2023</v>
      </c>
      <c r="G17" s="8"/>
      <c r="H17" s="9"/>
    </row>
    <row r="18" spans="2:8">
      <c r="B18" s="23" t="s">
        <v>26</v>
      </c>
      <c r="C18" s="16">
        <f>D3/C3*100-100</f>
        <v>26.581455805892546</v>
      </c>
      <c r="D18" s="16">
        <f t="shared" ref="D18:F18" si="0">E3/D3*100-100</f>
        <v>2.3446859489987872</v>
      </c>
      <c r="E18" s="16">
        <f t="shared" si="0"/>
        <v>22.575250836120404</v>
      </c>
      <c r="F18" s="16">
        <f t="shared" si="0"/>
        <v>9.1405184174624878</v>
      </c>
      <c r="G18" s="41" cm="1">
        <f t="array" ref="G18">+AVERAGE(ABS(C18:F18))</f>
        <v>15.160477752118556</v>
      </c>
      <c r="H18" s="9"/>
    </row>
    <row r="19" spans="2:8">
      <c r="B19" s="23" t="s">
        <v>48</v>
      </c>
      <c r="C19" s="16">
        <f t="shared" ref="C19:F26" si="1">D4/C4*100-100</f>
        <v>1.3117283950617349</v>
      </c>
      <c r="D19" s="16">
        <f t="shared" si="1"/>
        <v>16.679360243716673</v>
      </c>
      <c r="E19" s="16">
        <f t="shared" si="1"/>
        <v>26.827676240208874</v>
      </c>
      <c r="F19" s="16">
        <f t="shared" si="1"/>
        <v>3.1909418425115916</v>
      </c>
      <c r="G19" s="42" cm="1">
        <f t="array" ref="G19">+AVERAGE(ABS(C19:F19))</f>
        <v>12.002426680374718</v>
      </c>
      <c r="H19" s="9"/>
    </row>
    <row r="20" spans="2:8">
      <c r="B20" s="23" t="s">
        <v>28</v>
      </c>
      <c r="C20" s="16">
        <f t="shared" si="1"/>
        <v>-26.141304347826093</v>
      </c>
      <c r="D20" s="16">
        <f t="shared" si="1"/>
        <v>-1.1037527593818908</v>
      </c>
      <c r="E20" s="16">
        <f t="shared" si="1"/>
        <v>80.282738095238102</v>
      </c>
      <c r="F20" s="16">
        <f t="shared" si="1"/>
        <v>31.242261659100279</v>
      </c>
      <c r="G20" s="47" cm="1">
        <f t="array" ref="G20">+AVERAGE(ABS(C20:F20))</f>
        <v>34.692514215386595</v>
      </c>
      <c r="H20" s="9"/>
    </row>
    <row r="21" spans="2:8">
      <c r="B21" s="23" t="s">
        <v>20</v>
      </c>
      <c r="C21" s="16">
        <f t="shared" si="1"/>
        <v>-41.144414168937324</v>
      </c>
      <c r="D21" s="16">
        <f t="shared" si="1"/>
        <v>14.96913580246914</v>
      </c>
      <c r="E21" s="16">
        <f t="shared" si="1"/>
        <v>187.78523489932888</v>
      </c>
      <c r="F21" s="16">
        <f t="shared" si="1"/>
        <v>-45.942164179104473</v>
      </c>
      <c r="G21" s="47" cm="1">
        <f t="array" ref="G21">+AVERAGE(ABS(C21:F21))</f>
        <v>72.460237262459955</v>
      </c>
      <c r="H21" s="9"/>
    </row>
    <row r="22" spans="2:8">
      <c r="B22" s="23" t="s">
        <v>135</v>
      </c>
      <c r="C22" s="16">
        <f t="shared" si="1"/>
        <v>5.9335137224584571</v>
      </c>
      <c r="D22" s="16">
        <f t="shared" si="1"/>
        <v>38.004013866082829</v>
      </c>
      <c r="E22" s="16">
        <f t="shared" si="1"/>
        <v>13.815441565309357</v>
      </c>
      <c r="F22" s="16">
        <f t="shared" si="1"/>
        <v>12.521779533046811</v>
      </c>
      <c r="G22" s="41" cm="1">
        <f t="array" ref="G22">+AVERAGE(ABS(C22:F22))</f>
        <v>17.568687171724363</v>
      </c>
      <c r="H22" s="9"/>
    </row>
    <row r="23" spans="2:8">
      <c r="B23" s="23" t="s">
        <v>103</v>
      </c>
      <c r="C23" s="16">
        <f t="shared" si="1"/>
        <v>3.4004055529558599</v>
      </c>
      <c r="D23" s="16">
        <f t="shared" si="1"/>
        <v>26.821541710665258</v>
      </c>
      <c r="E23" s="16">
        <f t="shared" si="1"/>
        <v>16.402997502081604</v>
      </c>
      <c r="F23" s="16">
        <f t="shared" si="1"/>
        <v>13.294502350296341</v>
      </c>
      <c r="G23" s="42" cm="1">
        <f t="array" ref="G23">+AVERAGE(ABS(C23:F23))</f>
        <v>14.979861778999766</v>
      </c>
    </row>
    <row r="24" spans="2:8" ht="15" customHeight="1">
      <c r="B24" s="23" t="s">
        <v>107</v>
      </c>
      <c r="C24" s="16">
        <f t="shared" si="1"/>
        <v>19.812206572769966</v>
      </c>
      <c r="D24" s="16">
        <f t="shared" si="1"/>
        <v>12.291013584117039</v>
      </c>
      <c r="E24" s="16">
        <f t="shared" si="1"/>
        <v>4.9784808654181631</v>
      </c>
      <c r="F24" s="16">
        <f t="shared" si="1"/>
        <v>11.933518005540165</v>
      </c>
      <c r="G24" s="42" cm="1">
        <f t="array" ref="G24">+AVERAGE(ABS(C24:F24))</f>
        <v>12.253804756961333</v>
      </c>
    </row>
    <row r="25" spans="2:8">
      <c r="B25" s="23" t="s">
        <v>105</v>
      </c>
      <c r="C25" s="16">
        <f t="shared" si="1"/>
        <v>6.4552919708029179</v>
      </c>
      <c r="D25" s="16">
        <f t="shared" si="1"/>
        <v>38.632954788943636</v>
      </c>
      <c r="E25" s="16">
        <f t="shared" si="1"/>
        <v>24.064914992272037</v>
      </c>
      <c r="F25" s="16">
        <f t="shared" si="1"/>
        <v>-2.3919272455462703</v>
      </c>
      <c r="G25" s="41" cm="1">
        <f t="array" ref="G25">+AVERAGE(ABS(C25:F25))</f>
        <v>17.886272249391215</v>
      </c>
    </row>
    <row r="26" spans="2:8">
      <c r="B26" s="23" t="s">
        <v>106</v>
      </c>
      <c r="C26" s="16">
        <f t="shared" si="1"/>
        <v>14.983907497913947</v>
      </c>
      <c r="D26" s="16">
        <f t="shared" si="1"/>
        <v>5.7122123159859086</v>
      </c>
      <c r="E26" s="16">
        <f t="shared" si="1"/>
        <v>29.498872217318819</v>
      </c>
      <c r="F26" s="16">
        <f t="shared" si="1"/>
        <v>25.566073457023862</v>
      </c>
      <c r="G26" s="47" cm="1">
        <f t="array" ref="G26">+AVERAGE(ABS(C26:F26))</f>
        <v>18.940266372060634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2025-08-20T20:31:42+00:00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53FFBA-843C-4F74-A207-2A1B3218437C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2025-08-20T22:16:25Z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