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18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iana\Documents\2025 MERCADOS\MUNICIPIOS UAF 2025\2025\PUEBLO NUEVO\"/>
    </mc:Choice>
  </mc:AlternateContent>
  <xr:revisionPtr revIDLastSave="2" documentId="11_72E86100E5FDADA1AE7EF4FF01E9046B349CE1D4" xr6:coauthVersionLast="47" xr6:coauthVersionMax="47" xr10:uidLastSave="{CF394112-2B6C-40DD-814D-01DCDE6EB5A4}"/>
  <bookViews>
    <workbookView xWindow="0" yWindow="0" windowWidth="20490" windowHeight="7755" firstSheet="7" activeTab="1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externalReferences>
    <externalReference r:id="rId9"/>
  </externalReferences>
  <definedNames>
    <definedName name="_xlnm._FilterDatabase" localSheetId="4" hidden="1">'4.3.1. % MERCADO FLETE PRODUCTO'!$B$21:$C$29</definedName>
    <definedName name="_xlnm._FilterDatabase" localSheetId="5" hidden="1">'4.3.2. PRECIOS PAGAD PRODUCTOR'!$B$2:$G$5</definedName>
    <definedName name="_xlnm._FilterDatabase" localSheetId="6" hidden="1">'4.3.3. PRECIOS PROMEDIO SIPSA'!$J$2:$K$7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6" i="9" l="1"/>
  <c r="F27" i="9"/>
  <c r="E26" i="9"/>
  <c r="E27" i="9"/>
  <c r="D26" i="9"/>
  <c r="D27" i="9"/>
  <c r="C26" i="9"/>
  <c r="G26" i="9" s="1" a="1"/>
  <c r="G26" i="9" s="1"/>
  <c r="C27" i="9"/>
  <c r="G27" i="9" s="1" a="1"/>
  <c r="G27" i="9" s="1"/>
  <c r="H12" i="9"/>
  <c r="H11" i="9"/>
  <c r="H10" i="9"/>
  <c r="H9" i="9"/>
  <c r="H8" i="9"/>
  <c r="H7" i="9"/>
  <c r="H6" i="9"/>
  <c r="H5" i="9"/>
  <c r="H4" i="9"/>
  <c r="H3" i="9"/>
  <c r="G4" i="8"/>
  <c r="G5" i="8"/>
  <c r="G6" i="8"/>
  <c r="G7" i="8"/>
  <c r="G8" i="8"/>
  <c r="G9" i="8"/>
  <c r="G10" i="8"/>
  <c r="G11" i="8"/>
  <c r="G12" i="8"/>
  <c r="H11" i="8" l="1"/>
  <c r="H10" i="8"/>
  <c r="H9" i="8"/>
  <c r="H12" i="8"/>
  <c r="H8" i="8"/>
  <c r="M14" i="7"/>
  <c r="I7" i="6"/>
  <c r="I8" i="6"/>
  <c r="I9" i="6"/>
  <c r="I10" i="6"/>
  <c r="I11" i="6"/>
  <c r="I12" i="6"/>
  <c r="I14" i="6"/>
  <c r="I13" i="6"/>
  <c r="H4" i="8" l="1"/>
  <c r="H5" i="8"/>
  <c r="H6" i="8"/>
  <c r="H7" i="8"/>
  <c r="G3" i="8"/>
  <c r="M5" i="7" l="1"/>
  <c r="M13" i="7" l="1"/>
  <c r="M12" i="7"/>
  <c r="F19" i="9" l="1"/>
  <c r="F20" i="9"/>
  <c r="F21" i="9"/>
  <c r="F22" i="9"/>
  <c r="F23" i="9"/>
  <c r="F24" i="9"/>
  <c r="F25" i="9"/>
  <c r="E19" i="9"/>
  <c r="E20" i="9"/>
  <c r="E21" i="9"/>
  <c r="E22" i="9"/>
  <c r="E23" i="9"/>
  <c r="E24" i="9"/>
  <c r="E25" i="9"/>
  <c r="D19" i="9"/>
  <c r="D20" i="9"/>
  <c r="D21" i="9"/>
  <c r="D22" i="9"/>
  <c r="D23" i="9"/>
  <c r="D24" i="9"/>
  <c r="D25" i="9"/>
  <c r="D18" i="9"/>
  <c r="E18" i="9"/>
  <c r="F18" i="9"/>
  <c r="C19" i="9"/>
  <c r="G19" i="9" s="1" a="1"/>
  <c r="C20" i="9"/>
  <c r="G20" i="9" s="1" a="1"/>
  <c r="C21" i="9"/>
  <c r="C22" i="9"/>
  <c r="C23" i="9"/>
  <c r="C24" i="9"/>
  <c r="C25" i="9"/>
  <c r="C18" i="9"/>
  <c r="H3" i="8"/>
  <c r="I6" i="6"/>
  <c r="I5" i="6"/>
  <c r="M6" i="7"/>
  <c r="M7" i="7"/>
  <c r="M8" i="7"/>
  <c r="M9" i="7"/>
  <c r="M10" i="7"/>
  <c r="M11" i="7"/>
  <c r="G18" i="9" l="1" a="1"/>
  <c r="G18" i="9" s="1"/>
  <c r="G25" i="9" a="1"/>
  <c r="G25" i="9" s="1"/>
  <c r="G24" i="9" a="1"/>
  <c r="G24" i="9" s="1"/>
  <c r="G23" i="9" a="1"/>
  <c r="G23" i="9" s="1"/>
  <c r="G22" i="9" a="1"/>
  <c r="G22" i="9" s="1"/>
  <c r="G21" i="9" a="1"/>
  <c r="G21" i="9" s="1"/>
  <c r="G20" i="9"/>
  <c r="G19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<sst xmlns="http://schemas.openxmlformats.org/spreadsheetml/2006/main" count="416" uniqueCount="158">
  <si>
    <t>Tabla 1. Organizaciones de la Agricultura Familiar (OAF) participantes de los encuentros territoriales en el municipio de Pueblo Nuevo</t>
  </si>
  <si>
    <t>Nombre y sigla asociación</t>
  </si>
  <si>
    <t>Principales productos comercializados</t>
  </si>
  <si>
    <t>No. de familias asociadas</t>
  </si>
  <si>
    <t>Servicios que presta la OAF</t>
  </si>
  <si>
    <t>Asociación Campesina Chupundum</t>
  </si>
  <si>
    <t>Maíz</t>
  </si>
  <si>
    <t xml:space="preserve"> Comercialización Colectiva.</t>
  </si>
  <si>
    <t>Arroz</t>
  </si>
  <si>
    <t xml:space="preserve">Ñame </t>
  </si>
  <si>
    <t>Asociación de Productores Agropecuarios De La Vereda San José</t>
  </si>
  <si>
    <t>Yuca</t>
  </si>
  <si>
    <t>Plátano</t>
  </si>
  <si>
    <t>Cerdo Kg en pie</t>
  </si>
  <si>
    <t>Pollo</t>
  </si>
  <si>
    <t>Leche</t>
  </si>
  <si>
    <t xml:space="preserve">Asociación Campesina La Fortaleza </t>
  </si>
  <si>
    <t>Res Kg en pie</t>
  </si>
  <si>
    <t>Cachama</t>
  </si>
  <si>
    <t>Producto(s)</t>
  </si>
  <si>
    <t>Presentación</t>
  </si>
  <si>
    <t>Clientes (%)</t>
  </si>
  <si>
    <t>Contrato y/o acuerdo comercial establecido</t>
  </si>
  <si>
    <t>Forma de pago</t>
  </si>
  <si>
    <t>Primer punto de comercialización  (%)</t>
  </si>
  <si>
    <t>Bulto X 50 Kg</t>
  </si>
  <si>
    <t>Intermediario  100%</t>
  </si>
  <si>
    <t>No</t>
  </si>
  <si>
    <t>Contado</t>
  </si>
  <si>
    <t>Finca 100%</t>
  </si>
  <si>
    <t>Bulto X 70 Kg</t>
  </si>
  <si>
    <t>Intermediario  50%</t>
  </si>
  <si>
    <t>Consumidor Final 50%</t>
  </si>
  <si>
    <t>Asociación de Productores Agropecuarios de la Vereda San José</t>
  </si>
  <si>
    <t>Bolsa 30 Kg</t>
  </si>
  <si>
    <t>Bolsa X 20 Kg</t>
  </si>
  <si>
    <t>Kg en Pie</t>
  </si>
  <si>
    <t>Consumidor Final 100%</t>
  </si>
  <si>
    <t>Crédito</t>
  </si>
  <si>
    <t>Pollo Kg en pie</t>
  </si>
  <si>
    <t>Litro</t>
  </si>
  <si>
    <t>Agroindustria 100%</t>
  </si>
  <si>
    <t>Asociación Campesina La Fortaleza  </t>
  </si>
  <si>
    <t>Res Kg en pie </t>
  </si>
  <si>
    <t>Kg en Pie </t>
  </si>
  <si>
    <t>Intermediario  100% </t>
  </si>
  <si>
    <t>No </t>
  </si>
  <si>
    <t>Contado </t>
  </si>
  <si>
    <t>Pueblo Nuevo 100% </t>
  </si>
  <si>
    <t>Cachama </t>
  </si>
  <si>
    <t>Kilogramo </t>
  </si>
  <si>
    <t>Crédito </t>
  </si>
  <si>
    <t>Finca 100% 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</si>
  <si>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La Apartada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</si>
  <si>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</si>
  <si>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</si>
  <si>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</si>
  <si>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</si>
  <si>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</si>
  <si>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Jerónimo Martins</t>
  </si>
  <si>
    <t xml:space="preserve">Grandes Superficies/ Cadenas </t>
  </si>
  <si>
    <t>Cabecera Municipal Pueblo Nuevo</t>
  </si>
  <si>
    <t>Centro Poblado San José 100%</t>
  </si>
  <si>
    <t>Ñame Espino</t>
  </si>
  <si>
    <t>Pueblo Nuevo 100%</t>
  </si>
  <si>
    <t>Supermercado El Exitazo</t>
  </si>
  <si>
    <t>Supermercado</t>
  </si>
  <si>
    <t>Pollo de Engorde</t>
  </si>
  <si>
    <t>Piscicultura (cachama)</t>
  </si>
  <si>
    <t>Raúl Abad Díaz</t>
  </si>
  <si>
    <t>Consumidor</t>
  </si>
  <si>
    <t>Maíz Amarillo</t>
  </si>
  <si>
    <t>Asociación De Productores Agropecuarios De La Vereda San José</t>
  </si>
  <si>
    <t xml:space="preserve">Intermediario </t>
  </si>
  <si>
    <t>Centro Poblado Santa Clara 50% Centro Poblado Café Pisao 50%</t>
  </si>
  <si>
    <t>Centro Poblado Café Pisao 50%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</si>
  <si>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La Apartada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</si>
  <si>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</si>
  <si>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</si>
  <si>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</si>
  <si>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</si>
  <si>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</si>
  <si>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</si>
  <si>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Bolsa X 30 Kg</t>
  </si>
  <si>
    <t xml:space="preserve">Semanal </t>
  </si>
  <si>
    <t>Credito</t>
  </si>
  <si>
    <t>Centro de acopio 100%</t>
  </si>
  <si>
    <t>Quintal X 50 Kg</t>
  </si>
  <si>
    <t>Quincenal</t>
  </si>
  <si>
    <t>Kilogramo</t>
  </si>
  <si>
    <t xml:space="preserve">Kilogramo en pie </t>
  </si>
  <si>
    <t xml:space="preserve">Mensual </t>
  </si>
  <si>
    <t>Diario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</si>
  <si>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</si>
  <si>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</si>
  <si>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</si>
  <si>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</si>
  <si>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</si>
  <si>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</si>
  <si>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Primer punto de comercialización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</si>
  <si>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</si>
  <si>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</si>
  <si>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</si>
  <si>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</si>
  <si>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</si>
  <si>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</si>
  <si>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</si>
  <si>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minimo</t>
  </si>
  <si>
    <t>Maximo</t>
  </si>
  <si>
    <t>06Vbs1-55</t>
  </si>
  <si>
    <t>Intermediarios</t>
  </si>
  <si>
    <t xml:space="preserve">100%
</t>
  </si>
  <si>
    <t xml:space="preserve">Finca 100%
</t>
  </si>
  <si>
    <t>Arroz Secano</t>
  </si>
  <si>
    <t>Bulto 70 Kg</t>
  </si>
  <si>
    <t xml:space="preserve">Intermediarios
Consumidor Final
Mayorsita </t>
  </si>
  <si>
    <t>50%
25%
25%</t>
  </si>
  <si>
    <t xml:space="preserve">Finca 50%
Pueblo Nuevo 50%
</t>
  </si>
  <si>
    <t>Maíz Amarillo Tradicional</t>
  </si>
  <si>
    <t>06Vc-55</t>
  </si>
  <si>
    <t>Ciento (100 Plátanos Aprox 20 Kg)</t>
  </si>
  <si>
    <t>Porcicultura De Ceba</t>
  </si>
  <si>
    <t>Cerdo Kg Pie</t>
  </si>
  <si>
    <t xml:space="preserve">Intermediarios
Consumidor Final
</t>
  </si>
  <si>
    <t>75%
25%</t>
  </si>
  <si>
    <t>Avicultura De Engorde</t>
  </si>
  <si>
    <t>Pollo Kg Pie</t>
  </si>
  <si>
    <t xml:space="preserve">Intermediarios
Consumidor Final
Mayorista </t>
  </si>
  <si>
    <t>70%
20%
10%</t>
  </si>
  <si>
    <t>Ganadería Doble Propósito (leche)</t>
  </si>
  <si>
    <t>Ganadería Doble Propósito (Res kg en pie)</t>
  </si>
  <si>
    <t>Res Kg En Pie</t>
  </si>
  <si>
    <t>06Vai-55</t>
  </si>
  <si>
    <t>Piscicultura (Cachama)</t>
  </si>
  <si>
    <t>60%
10%
30%</t>
  </si>
  <si>
    <t>Pueblo Nuevo 75%
Finca 25%</t>
  </si>
  <si>
    <t>Polígono</t>
  </si>
  <si>
    <t>Corregimiento o vereda</t>
  </si>
  <si>
    <t>Piscicultura Cachama</t>
  </si>
  <si>
    <t>LA CASTILLERA</t>
  </si>
  <si>
    <t>CAFE PISAO</t>
  </si>
  <si>
    <t>CENTRO AMERICA</t>
  </si>
  <si>
    <t>Ganadería Doble Propósito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</si>
  <si>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</si>
  <si>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</si>
  <si>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</si>
  <si>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</si>
  <si>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Línea productiva </t>
  </si>
  <si>
    <t>Promedio</t>
  </si>
  <si>
    <t>Verificar</t>
  </si>
  <si>
    <t>Avicultura de Engorde</t>
  </si>
  <si>
    <t>Porcicultura de Ceba</t>
  </si>
  <si>
    <t xml:space="preserve">Ganadería Doble Propósito (Res kg pie) </t>
  </si>
  <si>
    <t>Ganadería Doble Propósito (Leche)</t>
  </si>
  <si>
    <t>Precio a escala municipal</t>
  </si>
  <si>
    <t>Precio a escala departamental</t>
  </si>
  <si>
    <t>Precios a escala nacional</t>
  </si>
  <si>
    <t>Precios gremios ( Porkcolombia*, Ffenavi**, Fedegan***)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</si>
</sst>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</numFmts>
  <fonts count="1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color rgb="FF000000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10"/>
      <name val="Arial"/>
      <family val="2"/>
    </font>
    <font>
      <sz val="11"/>
      <color rgb="FF000000"/>
      <name val="Arial"/>
      <family val="2"/>
    </font>
    <font>
      <sz val="9"/>
      <color rgb="FF000000"/>
      <name val="Arial"/>
      <charset val="1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38D400"/>
        <bgColor indexed="64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5" fillId="0" borderId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2">
    <xf numFmtId="0" fontId="0" fillId="0" borderId="0" xfId="0"/>
    <xf numFmtId="0" fontId="7" fillId="3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8" fillId="0" borderId="0" xfId="0" applyFont="1"/>
    <xf numFmtId="0" fontId="8" fillId="0" borderId="0" xfId="0" applyFont="1" applyAlignment="1">
      <alignment horizontal="center"/>
    </xf>
    <xf numFmtId="165" fontId="7" fillId="4" borderId="1" xfId="1" applyNumberFormat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/>
    </xf>
    <xf numFmtId="0" fontId="9" fillId="6" borderId="1" xfId="0" applyFont="1" applyFill="1" applyBorder="1" applyAlignment="1">
      <alignment horizontal="center" vertical="center" wrapText="1"/>
    </xf>
    <xf numFmtId="165" fontId="8" fillId="0" borderId="1" xfId="1" applyNumberFormat="1" applyFont="1" applyBorder="1" applyAlignment="1">
      <alignment horizontal="center" vertical="center"/>
    </xf>
    <xf numFmtId="165" fontId="8" fillId="0" borderId="0" xfId="0" applyNumberFormat="1" applyFont="1"/>
    <xf numFmtId="165" fontId="8" fillId="0" borderId="0" xfId="1" applyNumberFormat="1" applyFont="1" applyBorder="1"/>
    <xf numFmtId="0" fontId="9" fillId="2" borderId="1" xfId="0" applyFont="1" applyFill="1" applyBorder="1" applyAlignment="1">
      <alignment horizontal="center" vertical="center" wrapText="1"/>
    </xf>
    <xf numFmtId="168" fontId="8" fillId="4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165" fontId="8" fillId="0" borderId="1" xfId="1" applyNumberFormat="1" applyFont="1" applyBorder="1" applyAlignment="1" applyProtection="1">
      <alignment vertical="center"/>
      <protection locked="0"/>
    </xf>
    <xf numFmtId="43" fontId="7" fillId="0" borderId="1" xfId="8" applyFont="1" applyFill="1" applyBorder="1" applyAlignment="1">
      <alignment horizontal="center" vertical="center"/>
    </xf>
    <xf numFmtId="43" fontId="7" fillId="12" borderId="7" xfId="8" applyFont="1" applyFill="1" applyBorder="1" applyAlignment="1">
      <alignment horizontal="center" vertical="center"/>
    </xf>
    <xf numFmtId="165" fontId="8" fillId="0" borderId="0" xfId="1" applyNumberFormat="1" applyFont="1" applyBorder="1" applyAlignment="1">
      <alignment horizontal="center" vertical="center"/>
    </xf>
    <xf numFmtId="43" fontId="8" fillId="5" borderId="1" xfId="8" applyFont="1" applyFill="1" applyBorder="1" applyAlignment="1">
      <alignment horizontal="center" vertical="center"/>
    </xf>
    <xf numFmtId="0" fontId="8" fillId="0" borderId="1" xfId="0" applyFont="1" applyBorder="1" applyAlignment="1" applyProtection="1">
      <alignment horizontal="center" vertical="center"/>
      <protection locked="0"/>
    </xf>
    <xf numFmtId="10" fontId="8" fillId="9" borderId="0" xfId="9" applyNumberFormat="1" applyFont="1" applyFill="1" applyBorder="1" applyAlignment="1">
      <alignment horizontal="center" vertical="center"/>
    </xf>
    <xf numFmtId="43" fontId="7" fillId="5" borderId="1" xfId="8" applyFont="1" applyFill="1" applyBorder="1" applyAlignment="1">
      <alignment horizontal="center" vertical="center"/>
    </xf>
    <xf numFmtId="0" fontId="11" fillId="7" borderId="2" xfId="0" applyFont="1" applyFill="1" applyBorder="1" applyAlignment="1">
      <alignment horizontal="center" vertical="center"/>
    </xf>
    <xf numFmtId="0" fontId="8" fillId="9" borderId="3" xfId="0" applyFont="1" applyFill="1" applyBorder="1" applyAlignment="1">
      <alignment horizontal="center" vertical="center"/>
    </xf>
    <xf numFmtId="0" fontId="8" fillId="8" borderId="5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1" fillId="7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/>
    </xf>
    <xf numFmtId="165" fontId="0" fillId="0" borderId="1" xfId="1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67" fontId="7" fillId="0" borderId="0" xfId="7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8" fillId="0" borderId="1" xfId="8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9" fontId="8" fillId="9" borderId="1" xfId="9" applyFont="1" applyFill="1" applyBorder="1" applyAlignment="1">
      <alignment horizontal="center" vertical="center"/>
    </xf>
    <xf numFmtId="9" fontId="8" fillId="11" borderId="1" xfId="9" applyFont="1" applyFill="1" applyBorder="1" applyAlignment="1">
      <alignment horizontal="center" vertical="center"/>
    </xf>
    <xf numFmtId="0" fontId="7" fillId="14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1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6" fillId="10" borderId="3" xfId="0" applyFont="1" applyFill="1" applyBorder="1" applyAlignment="1">
      <alignment horizontal="center" vertical="center" wrapText="1"/>
    </xf>
    <xf numFmtId="0" fontId="6" fillId="10" borderId="9" xfId="0" applyFont="1" applyFill="1" applyBorder="1" applyAlignment="1">
      <alignment horizontal="center" vertical="center" wrapText="1"/>
    </xf>
    <xf numFmtId="0" fontId="6" fillId="10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65" fontId="0" fillId="0" borderId="0" xfId="1" applyNumberFormat="1" applyFont="1" applyFill="1" applyBorder="1"/>
    <xf numFmtId="0" fontId="7" fillId="0" borderId="0" xfId="0" applyFont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 wrapText="1"/>
    </xf>
    <xf numFmtId="165" fontId="0" fillId="0" borderId="0" xfId="1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 wrapText="1"/>
    </xf>
    <xf numFmtId="0" fontId="0" fillId="0" borderId="7" xfId="0" applyBorder="1" applyProtection="1">
      <protection locked="0"/>
    </xf>
    <xf numFmtId="0" fontId="1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9" fontId="7" fillId="0" borderId="1" xfId="9" applyFont="1" applyFill="1" applyBorder="1" applyAlignment="1">
      <alignment horizontal="center" vertical="center" wrapText="1"/>
    </xf>
    <xf numFmtId="165" fontId="7" fillId="0" borderId="1" xfId="1" applyNumberFormat="1" applyFont="1" applyFill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43" fontId="8" fillId="15" borderId="1" xfId="8" applyFont="1" applyFill="1" applyBorder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1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10" borderId="8" xfId="0" applyFont="1" applyFill="1" applyBorder="1" applyAlignment="1">
      <alignment horizontal="center" vertical="center" wrapText="1"/>
    </xf>
    <xf numFmtId="0" fontId="6" fillId="10" borderId="7" xfId="0" applyFont="1" applyFill="1" applyBorder="1" applyAlignment="1">
      <alignment horizontal="center" vertical="center" wrapText="1"/>
    </xf>
    <xf numFmtId="0" fontId="6" fillId="10" borderId="14" xfId="0" applyFont="1" applyFill="1" applyBorder="1" applyAlignment="1">
      <alignment horizontal="center" vertical="center" wrapText="1"/>
    </xf>
    <xf numFmtId="0" fontId="6" fillId="10" borderId="15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3" fillId="0" borderId="16" xfId="0" applyFont="1" applyBorder="1" applyAlignment="1">
      <alignment wrapText="1" readingOrder="1"/>
    </xf>
    <xf numFmtId="0" fontId="13" fillId="0" borderId="16" xfId="0" applyFont="1" applyBorder="1" applyAlignment="1">
      <alignment wrapText="1" readingOrder="1"/>
    </xf>
    <xf numFmtId="0" fontId="13" fillId="3" borderId="16" xfId="0" applyFont="1" applyFill="1" applyBorder="1" applyAlignment="1">
      <alignment wrapText="1" readingOrder="1"/>
    </xf>
    <xf numFmtId="0" fontId="7" fillId="0" borderId="8" xfId="0" applyFont="1" applyBorder="1" applyAlignment="1">
      <alignment horizontal="left" vertical="center"/>
    </xf>
    <xf numFmtId="0" fontId="2" fillId="3" borderId="8" xfId="0" applyFont="1" applyFill="1" applyBorder="1" applyAlignment="1">
      <alignment horizontal="center" vertical="center" wrapText="1"/>
    </xf>
  </cellXfs>
  <cellStyles count="11">
    <cellStyle name="Millares" xfId="8" builtinId="3"/>
    <cellStyle name="Millares 2" xfId="10" xr:uid="{00000000-0005-0000-0000-000001000000}"/>
    <cellStyle name="Moneda" xfId="1" builtinId="4"/>
    <cellStyle name="Moneda 2" xfId="6" xr:uid="{00000000-0005-0000-0000-000003000000}"/>
    <cellStyle name="Moneda 2 2" xfId="7" xr:uid="{00000000-0005-0000-0000-000004000000}"/>
    <cellStyle name="Normal" xfId="0" builtinId="0"/>
    <cellStyle name="Normal 2" xfId="2" xr:uid="{00000000-0005-0000-0000-000006000000}"/>
    <cellStyle name="Normal 2 2" xfId="3" xr:uid="{00000000-0005-0000-0000-000007000000}"/>
    <cellStyle name="Porcentaje" xfId="9" builtinId="5"/>
    <cellStyle name="Porcentaje 2 2" xfId="5" xr:uid="{00000000-0005-0000-0000-000009000000}"/>
    <cellStyle name="Porcentaje 2 2 2" xfId="4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56736657917761"/>
          <c:y val="1.5594888373195259E-2"/>
          <c:w val="0.771988188976378"/>
          <c:h val="0.621769127240696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SIPSA'!$B$24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SIPSA'!$A$25:$A$34</c:f>
              <c:strCache>
                <c:ptCount val="10"/>
                <c:pt idx="0">
                  <c:v>Yuca</c:v>
                </c:pt>
                <c:pt idx="1">
                  <c:v>Maíz Amarillo Tradicional</c:v>
                </c:pt>
                <c:pt idx="2">
                  <c:v>Plátano</c:v>
                </c:pt>
                <c:pt idx="3">
                  <c:v>Ñame Espino</c:v>
                </c:pt>
                <c:pt idx="4">
                  <c:v>Arroz Secano</c:v>
                </c:pt>
                <c:pt idx="5">
                  <c:v>Avicultura de Engorde</c:v>
                </c:pt>
                <c:pt idx="6">
                  <c:v>Piscicultura Cachama</c:v>
                </c:pt>
                <c:pt idx="7">
                  <c:v>Porcicultura de Ceba</c:v>
                </c:pt>
                <c:pt idx="8">
                  <c:v>Ganadería Doble Propósito (Res kg pie) </c:v>
                </c:pt>
                <c:pt idx="9">
                  <c:v>Ganadería Doble Propósito (Leche)</c:v>
                </c:pt>
              </c:strCache>
            </c:strRef>
          </c:cat>
          <c:val>
            <c:numRef>
              <c:f>'4.3.3. PRECIOS PROMEDIO SIPSA'!$B$25:$B$34</c:f>
              <c:numCache>
                <c:formatCode>_-"$"\ * #,##0_-;\-"$"\ * #,##0_-;_-"$"\ * "-"??_-;_-@_-</c:formatCode>
                <c:ptCount val="10"/>
                <c:pt idx="0">
                  <c:v>1400.2030818152168</c:v>
                </c:pt>
                <c:pt idx="1">
                  <c:v>1633.1404452671095</c:v>
                </c:pt>
                <c:pt idx="2">
                  <c:v>1927.4776147420519</c:v>
                </c:pt>
                <c:pt idx="3">
                  <c:v>2013.0148250529771</c:v>
                </c:pt>
                <c:pt idx="4">
                  <c:v>2989.7501545405453</c:v>
                </c:pt>
                <c:pt idx="5">
                  <c:v>8463.8833333333332</c:v>
                </c:pt>
                <c:pt idx="6">
                  <c:v>8354.2073506386077</c:v>
                </c:pt>
                <c:pt idx="7">
                  <c:v>7303</c:v>
                </c:pt>
                <c:pt idx="8">
                  <c:v>6276.5833333333339</c:v>
                </c:pt>
                <c:pt idx="9">
                  <c:v>1435.0008270798862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4-4BDB-85E0-1729BF00400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1764238368"/>
        <c:axId val="-1764226944"/>
      </c:barChart>
      <c:catAx>
        <c:axId val="-17642383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1764226944"/>
        <c:crosses val="autoZero"/>
        <c:auto val="1"/>
        <c:lblAlgn val="ctr"/>
        <c:lblOffset val="100"/>
        <c:noMultiLvlLbl val="0"/>
      </c:catAx>
      <c:valAx>
        <c:axId val="-1764226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64238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 Pueblo Nuevo</a:t>
            </a:r>
          </a:p>
          <a:p>
            <a:pPr>
              <a:defRPr/>
            </a:pPr>
            <a:endParaRPr lang="es-CO" sz="9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922003499562553"/>
          <c:y val="0.19300925925925921"/>
          <c:w val="0.87689107611548556"/>
          <c:h val="0.43246151215626649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MAYOR'!$B$18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MAYOR'!$C$18:$F$18</c:f>
              <c:numCache>
                <c:formatCode>_-* #,##0_-;\-* #,##0_-;_-* "-"??_-;_-@_-</c:formatCode>
                <c:ptCount val="4"/>
                <c:pt idx="0">
                  <c:v>-43.330471666530897</c:v>
                </c:pt>
                <c:pt idx="1">
                  <c:v>28.469448706376596</c:v>
                </c:pt>
                <c:pt idx="2">
                  <c:v>167.23327271020469</c:v>
                </c:pt>
                <c:pt idx="3">
                  <c:v>-19.916307323573193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FF-49CC-AD89-A54DAD154C92}"/>
            </c:ext>
          </c:extLst>
        </c:ser>
        <c:ser>
          <c:idx val="1"/>
          <c:order val="1"/>
          <c:tx>
            <c:strRef>
              <c:f>'4.3.4. VARIACION $ PLAZAS MAYOR'!$B$19</c:f>
              <c:strCache>
                <c:ptCount val="1"/>
                <c:pt idx="0">
                  <c:v>Arroz Secano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MAYOR'!$C$19:$F$19</c:f>
              <c:numCache>
                <c:formatCode>_-* #,##0_-;\-* #,##0_-;_-* "-"??_-;_-@_-</c:formatCode>
                <c:ptCount val="4"/>
                <c:pt idx="0">
                  <c:v>24.98377432175802</c:v>
                </c:pt>
                <c:pt idx="1">
                  <c:v>-22.363635499132684</c:v>
                </c:pt>
                <c:pt idx="2">
                  <c:v>42.021696262514496</c:v>
                </c:pt>
                <c:pt idx="3">
                  <c:v>8.1257717210650497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FF-49CC-AD89-A54DAD154C92}"/>
            </c:ext>
          </c:extLst>
        </c:ser>
        <c:ser>
          <c:idx val="2"/>
          <c:order val="2"/>
          <c:tx>
            <c:strRef>
              <c:f>'4.3.4. VARIACION $ PLAZAS MAYOR'!$B$20</c:f>
              <c:strCache>
                <c:ptCount val="1"/>
                <c:pt idx="0">
                  <c:v>Maíz Amarillo Tradicional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6.2615699998016794</c:v>
                </c:pt>
                <c:pt idx="1">
                  <c:v>18.399458052552831</c:v>
                </c:pt>
                <c:pt idx="2">
                  <c:v>34.479705959421636</c:v>
                </c:pt>
                <c:pt idx="3">
                  <c:v>-2.4968420400428499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FF-49CC-AD89-A54DAD154C92}"/>
            </c:ext>
          </c:extLst>
        </c:ser>
        <c:ser>
          <c:idx val="3"/>
          <c:order val="3"/>
          <c:tx>
            <c:strRef>
              <c:f>'4.3.4. VARIACION $ PLAZAS MAYOR'!$B$21</c:f>
              <c:strCache>
                <c:ptCount val="1"/>
                <c:pt idx="0">
                  <c:v>Ñame Espino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-7.3012535290096707</c:v>
                </c:pt>
                <c:pt idx="1">
                  <c:v>-43.905744803494493</c:v>
                </c:pt>
                <c:pt idx="2">
                  <c:v>72.526521846520666</c:v>
                </c:pt>
                <c:pt idx="3">
                  <c:v>93.716084761856195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FF-49CC-AD89-A54DAD154C92}"/>
            </c:ext>
          </c:extLst>
        </c:ser>
        <c:ser>
          <c:idx val="4"/>
          <c:order val="4"/>
          <c:tx>
            <c:strRef>
              <c:f>'4.3.4. VARIACION $ PLAZAS MAYOR'!$B$22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4.255810086069161</c:v>
                </c:pt>
                <c:pt idx="1">
                  <c:v>-45.642755373636327</c:v>
                </c:pt>
                <c:pt idx="2">
                  <c:v>73.767762505453561</c:v>
                </c:pt>
                <c:pt idx="3">
                  <c:v>31.032437275186311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0FF-49CC-AD89-A54DAD154C92}"/>
            </c:ext>
          </c:extLst>
        </c:ser>
        <c:ser>
          <c:idx val="5"/>
          <c:order val="5"/>
          <c:tx>
            <c:strRef>
              <c:f>'4.3.4. VARIACION $ PLAZAS MAYOR'!$B$23</c:f>
              <c:strCache>
                <c:ptCount val="1"/>
                <c:pt idx="0">
                  <c:v>Porcicultura de Ceba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0FF-49CC-AD89-A54DAD154C92}"/>
            </c:ext>
          </c:extLst>
        </c:ser>
        <c:ser>
          <c:idx val="6"/>
          <c:order val="6"/>
          <c:tx>
            <c:strRef>
              <c:f>'4.3.4. VARIACION $ PLAZAS MAYOR'!$B$24</c:f>
              <c:strCache>
                <c:ptCount val="1"/>
                <c:pt idx="0">
                  <c:v>Avicultura de Engorde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3.3926064576509134</c:v>
                </c:pt>
                <c:pt idx="1">
                  <c:v>26.829850896381771</c:v>
                </c:pt>
                <c:pt idx="2">
                  <c:v>16.404151343635704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0FF-49CC-AD89-A54DAD154C92}"/>
            </c:ext>
          </c:extLst>
        </c:ser>
        <c:ser>
          <c:idx val="7"/>
          <c:order val="7"/>
          <c:tx>
            <c:strRef>
              <c:f>'4.3.4. VARIACION $ PLAZAS MAYOR'!$B$25</c:f>
              <c:strCache>
                <c:ptCount val="1"/>
                <c:pt idx="0">
                  <c:v>Ganadería Doble Propósito (Leche)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5.3801315954523687</c:v>
                </c:pt>
                <c:pt idx="1">
                  <c:v>5.4135191876062834</c:v>
                </c:pt>
                <c:pt idx="2">
                  <c:v>42.142929159333278</c:v>
                </c:pt>
                <c:pt idx="3">
                  <c:v>20.697978353102613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0FF-49CC-AD89-A54DAD154C92}"/>
            </c:ext>
          </c:extLst>
        </c:ser>
        <c:ser>
          <c:idx val="8"/>
          <c:order val="8"/>
          <c:tx>
            <c:strRef>
              <c:f>'4.3.4. VARIACION $ PLAZAS MAYOR'!$B$26</c:f>
              <c:strCache>
                <c:ptCount val="1"/>
                <c:pt idx="0">
                  <c:v>Ganadería Doble Propósito (Res kg pie) 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6.4668200049422921</c:v>
                </c:pt>
                <c:pt idx="1">
                  <c:v>38.624149690228364</c:v>
                </c:pt>
                <c:pt idx="2">
                  <c:v>24.064295098013957</c:v>
                </c:pt>
                <c:pt idx="3">
                  <c:v>-2.4032971368062732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E15-4F60-AD7E-27B065D96811}"/>
            </c:ext>
          </c:extLst>
        </c:ser>
        <c:ser>
          <c:idx val="9"/>
          <c:order val="9"/>
          <c:tx>
            <c:strRef>
              <c:f>'4.3.4. VARIACION $ PLAZAS MAYOR'!$B$27</c:f>
              <c:strCache>
                <c:ptCount val="1"/>
                <c:pt idx="0">
                  <c:v>Piscicultura Cachama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19.81816561309968</c:v>
                </c:pt>
                <c:pt idx="1">
                  <c:v>12.285934499719303</c:v>
                </c:pt>
                <c:pt idx="2">
                  <c:v>4.9827133005513957</c:v>
                </c:pt>
                <c:pt idx="3">
                  <c:v>11.929887747276922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15-4F60-AD7E-27B065D968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64240000"/>
        <c:axId val="-1764234560"/>
      </c:lineChart>
      <c:catAx>
        <c:axId val="-1764240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1764234560"/>
        <c:crosses val="autoZero"/>
        <c:auto val="1"/>
        <c:lblAlgn val="ctr"/>
        <c:lblOffset val="100"/>
        <c:noMultiLvlLbl val="0"/>
      </c:catAx>
      <c:valAx>
        <c:axId val="-1764234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1764240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977713527415872E-2"/>
          <c:y val="0.65006711633465264"/>
          <c:w val="0.86275560743809698"/>
          <c:h val="0.1951617322004239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421</xdr:colOff>
      <xdr:row>14</xdr:row>
      <xdr:rowOff>52916</xdr:rowOff>
    </xdr:from>
    <xdr:to>
      <xdr:col>10</xdr:col>
      <xdr:colOff>81642</xdr:colOff>
      <xdr:row>38</xdr:row>
      <xdr:rowOff>129540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BBD24A1-38E3-4A5C-855A-2ECDCED181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793749</xdr:colOff>
      <xdr:row>0</xdr:row>
      <xdr:rowOff>0</xdr:rowOff>
    </xdr:from>
    <xdr:to>
      <xdr:col>15</xdr:col>
      <xdr:colOff>202405</xdr:colOff>
      <xdr:row>26</xdr:row>
      <xdr:rowOff>31749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1AAB8CD-FAE4-42C9-87C6-D7B3A13154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ADMTI-F-044%20-%20POC_Oferta%20-%20Demanda%20-%20Producto%20PUEBLO%20NUEVO.xlsx?F54F7DB3" TargetMode="External"/><Relationship Id="rId1" Type="http://schemas.openxmlformats.org/officeDocument/2006/relationships/externalLinkPath" Target="file:///\\F54F7DB3\ADMTI-F-044%20-%20POC_Oferta%20-%20Demanda%20-%20Producto%20PUEBLO%20NUEV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Oferta  "/>
      <sheetName val="Demanda"/>
      <sheetName val="Producto 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7"/>
  <sheetViews>
    <sheetView topLeftCell="A2" zoomScale="60" zoomScaleNormal="60" workbookViewId="0">
      <selection activeCell="D5" sqref="D5:D14"/>
    </sheetView>
  </sheetViews>
  <sheetFormatPr defaultColWidth="11.42578125" defaultRowHeight="14.25"/>
  <cols>
    <col min="2" max="2" width="27.42578125" style="3" customWidth="1"/>
    <col min="3" max="3" width="16.42578125" customWidth="1"/>
    <col min="4" max="4" width="11" customWidth="1"/>
    <col min="5" max="5" width="31.5703125" style="44" customWidth="1"/>
  </cols>
  <sheetData>
    <row r="3" spans="2:5" ht="33.75" customHeight="1" thickBot="1">
      <c r="B3" s="67" t="s">
        <v>0</v>
      </c>
      <c r="C3" s="67"/>
      <c r="D3" s="67"/>
      <c r="E3" s="67"/>
    </row>
    <row r="4" spans="2:5" ht="39" thickBot="1">
      <c r="B4" s="45" t="s">
        <v>1</v>
      </c>
      <c r="C4" s="46" t="s">
        <v>2</v>
      </c>
      <c r="D4" s="46" t="s">
        <v>3</v>
      </c>
      <c r="E4" s="46" t="s">
        <v>4</v>
      </c>
    </row>
    <row r="5" spans="2:5" ht="14.25" customHeight="1" thickBot="1">
      <c r="B5" s="71" t="s">
        <v>5</v>
      </c>
      <c r="C5" s="55" t="s">
        <v>6</v>
      </c>
      <c r="D5" s="74">
        <v>60</v>
      </c>
      <c r="E5" s="68" t="s">
        <v>7</v>
      </c>
    </row>
    <row r="6" spans="2:5" ht="15" thickBot="1">
      <c r="B6" s="72"/>
      <c r="C6" s="56" t="s">
        <v>8</v>
      </c>
      <c r="D6" s="75"/>
      <c r="E6" s="69"/>
    </row>
    <row r="7" spans="2:5" ht="15" thickBot="1">
      <c r="B7" s="73"/>
      <c r="C7" s="56" t="s">
        <v>9</v>
      </c>
      <c r="D7" s="76"/>
      <c r="E7" s="70"/>
    </row>
    <row r="8" spans="2:5" ht="14.25" customHeight="1" thickBot="1">
      <c r="B8" s="71" t="s">
        <v>10</v>
      </c>
      <c r="C8" s="56" t="s">
        <v>11</v>
      </c>
      <c r="D8" s="74">
        <v>17</v>
      </c>
      <c r="E8" s="79" t="s">
        <v>7</v>
      </c>
    </row>
    <row r="9" spans="2:5" ht="15" thickBot="1">
      <c r="B9" s="72"/>
      <c r="C9" s="56" t="s">
        <v>12</v>
      </c>
      <c r="D9" s="75"/>
      <c r="E9" s="69"/>
    </row>
    <row r="10" spans="2:5" ht="38.25" customHeight="1" thickBot="1">
      <c r="B10" s="72"/>
      <c r="C10" s="56" t="s">
        <v>13</v>
      </c>
      <c r="D10" s="75"/>
      <c r="E10" s="69"/>
    </row>
    <row r="11" spans="2:5" ht="51" customHeight="1" thickBot="1">
      <c r="B11" s="72"/>
      <c r="C11" s="56" t="s">
        <v>14</v>
      </c>
      <c r="D11" s="75"/>
      <c r="E11" s="69"/>
    </row>
    <row r="12" spans="2:5" ht="39" customHeight="1" thickBot="1">
      <c r="B12" s="73"/>
      <c r="C12" s="56" t="s">
        <v>15</v>
      </c>
      <c r="D12" s="76"/>
      <c r="E12" s="80"/>
    </row>
    <row r="13" spans="2:5" ht="51" customHeight="1" thickBot="1">
      <c r="B13" s="71" t="s">
        <v>16</v>
      </c>
      <c r="C13" s="56" t="s">
        <v>17</v>
      </c>
      <c r="D13" s="74">
        <v>28</v>
      </c>
      <c r="E13" s="68" t="s">
        <v>7</v>
      </c>
    </row>
    <row r="14" spans="2:5" ht="51" customHeight="1" thickBot="1">
      <c r="B14" s="77"/>
      <c r="C14" s="56" t="s">
        <v>18</v>
      </c>
      <c r="D14" s="78"/>
      <c r="E14" s="70"/>
    </row>
    <row r="15" spans="2:5" ht="51" customHeight="1"/>
    <row r="16" spans="2:5" ht="51" customHeight="1"/>
    <row r="17" ht="51" customHeight="1"/>
  </sheetData>
  <mergeCells count="10">
    <mergeCell ref="B3:E3"/>
    <mergeCell ref="E5:E7"/>
    <mergeCell ref="B5:B7"/>
    <mergeCell ref="D5:D7"/>
    <mergeCell ref="B13:B14"/>
    <mergeCell ref="D13:D14"/>
    <mergeCell ref="B8:B12"/>
    <mergeCell ref="D8:D12"/>
    <mergeCell ref="E8:E12"/>
    <mergeCell ref="E13:E14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8"/>
  <sheetViews>
    <sheetView tabSelected="1" topLeftCell="A5" zoomScale="70" zoomScaleNormal="70" workbookViewId="0">
      <selection activeCell="A15" sqref="A15:G16"/>
    </sheetView>
  </sheetViews>
  <sheetFormatPr defaultColWidth="11.42578125" defaultRowHeight="14.25"/>
  <cols>
    <col min="1" max="2" width="26.42578125" customWidth="1"/>
    <col min="3" max="3" width="19.42578125" customWidth="1"/>
    <col min="4" max="4" width="18.42578125" customWidth="1"/>
    <col min="6" max="6" width="9" customWidth="1"/>
    <col min="7" max="7" width="18.28515625" customWidth="1"/>
  </cols>
  <sheetData>
    <row r="3" spans="1:7">
      <c r="C3" s="84"/>
      <c r="D3" s="84"/>
      <c r="E3" s="84"/>
      <c r="F3" s="84"/>
      <c r="G3" s="84"/>
    </row>
    <row r="4" spans="1:7" ht="38.450000000000003" customHeight="1">
      <c r="A4" s="85" t="s">
        <v>1</v>
      </c>
      <c r="B4" s="85" t="s">
        <v>19</v>
      </c>
      <c r="C4" s="85" t="s">
        <v>20</v>
      </c>
      <c r="D4" s="85" t="s">
        <v>21</v>
      </c>
      <c r="E4" s="85" t="s">
        <v>22</v>
      </c>
      <c r="F4" s="85" t="s">
        <v>23</v>
      </c>
      <c r="G4" s="85" t="s">
        <v>24</v>
      </c>
    </row>
    <row r="5" spans="1:7" ht="22.5" customHeight="1">
      <c r="A5" s="85"/>
      <c r="B5" s="85"/>
      <c r="C5" s="85"/>
      <c r="D5" s="85"/>
      <c r="E5" s="85"/>
      <c r="F5" s="85"/>
      <c r="G5" s="85"/>
    </row>
    <row r="6" spans="1:7" ht="22.5" customHeight="1">
      <c r="A6" s="82" t="s">
        <v>5</v>
      </c>
      <c r="B6" s="57" t="s">
        <v>6</v>
      </c>
      <c r="C6" s="57" t="s">
        <v>25</v>
      </c>
      <c r="D6" s="58" t="s">
        <v>26</v>
      </c>
      <c r="E6" s="58" t="s">
        <v>27</v>
      </c>
      <c r="F6" s="57" t="s">
        <v>28</v>
      </c>
      <c r="G6" s="58" t="s">
        <v>29</v>
      </c>
    </row>
    <row r="7" spans="1:7" ht="22.5" customHeight="1">
      <c r="A7" s="82"/>
      <c r="B7" s="83" t="s">
        <v>8</v>
      </c>
      <c r="C7" s="83" t="s">
        <v>30</v>
      </c>
      <c r="D7" s="58" t="s">
        <v>31</v>
      </c>
      <c r="E7" s="81" t="s">
        <v>27</v>
      </c>
      <c r="F7" s="83" t="s">
        <v>28</v>
      </c>
      <c r="G7" s="81" t="s">
        <v>29</v>
      </c>
    </row>
    <row r="8" spans="1:7" ht="22.5" customHeight="1">
      <c r="A8" s="82"/>
      <c r="B8" s="83"/>
      <c r="C8" s="83"/>
      <c r="D8" s="58" t="s">
        <v>32</v>
      </c>
      <c r="E8" s="81"/>
      <c r="F8" s="83"/>
      <c r="G8" s="81"/>
    </row>
    <row r="9" spans="1:7" ht="22.5" customHeight="1">
      <c r="A9" s="82"/>
      <c r="B9" s="57" t="s">
        <v>9</v>
      </c>
      <c r="C9" s="57" t="s">
        <v>25</v>
      </c>
      <c r="D9" s="58" t="s">
        <v>26</v>
      </c>
      <c r="E9" s="58" t="s">
        <v>27</v>
      </c>
      <c r="F9" s="57" t="s">
        <v>28</v>
      </c>
      <c r="G9" s="58" t="s">
        <v>29</v>
      </c>
    </row>
    <row r="10" spans="1:7" ht="22.5" customHeight="1">
      <c r="A10" s="82" t="s">
        <v>33</v>
      </c>
      <c r="B10" s="57" t="s">
        <v>11</v>
      </c>
      <c r="C10" s="57" t="s">
        <v>34</v>
      </c>
      <c r="D10" s="58" t="s">
        <v>26</v>
      </c>
      <c r="E10" s="58" t="s">
        <v>27</v>
      </c>
      <c r="F10" s="57" t="s">
        <v>28</v>
      </c>
      <c r="G10" s="58" t="s">
        <v>29</v>
      </c>
    </row>
    <row r="11" spans="1:7" ht="14.25" customHeight="1">
      <c r="A11" s="82"/>
      <c r="B11" s="57" t="s">
        <v>12</v>
      </c>
      <c r="C11" s="57" t="s">
        <v>35</v>
      </c>
      <c r="D11" s="58" t="s">
        <v>26</v>
      </c>
      <c r="E11" s="58" t="s">
        <v>27</v>
      </c>
      <c r="F11" s="57" t="s">
        <v>28</v>
      </c>
      <c r="G11" s="58" t="s">
        <v>29</v>
      </c>
    </row>
    <row r="12" spans="1:7">
      <c r="A12" s="82"/>
      <c r="B12" s="57" t="s">
        <v>13</v>
      </c>
      <c r="C12" s="57" t="s">
        <v>36</v>
      </c>
      <c r="D12" s="58" t="s">
        <v>37</v>
      </c>
      <c r="E12" s="58" t="s">
        <v>27</v>
      </c>
      <c r="F12" s="57" t="s">
        <v>38</v>
      </c>
      <c r="G12" s="58" t="s">
        <v>29</v>
      </c>
    </row>
    <row r="13" spans="1:7" ht="44.25" customHeight="1">
      <c r="A13" s="82"/>
      <c r="B13" s="57" t="s">
        <v>39</v>
      </c>
      <c r="C13" s="57" t="s">
        <v>36</v>
      </c>
      <c r="D13" s="58" t="s">
        <v>26</v>
      </c>
      <c r="E13" s="58" t="s">
        <v>27</v>
      </c>
      <c r="F13" s="57" t="s">
        <v>28</v>
      </c>
      <c r="G13" s="58" t="s">
        <v>29</v>
      </c>
    </row>
    <row r="14" spans="1:7" ht="33.75" customHeight="1">
      <c r="A14" s="92"/>
      <c r="B14" s="100" t="s">
        <v>15</v>
      </c>
      <c r="C14" s="100" t="s">
        <v>40</v>
      </c>
      <c r="D14" s="101" t="s">
        <v>41</v>
      </c>
      <c r="E14" s="101" t="s">
        <v>27</v>
      </c>
      <c r="F14" s="100" t="s">
        <v>38</v>
      </c>
      <c r="G14" s="101" t="s">
        <v>29</v>
      </c>
    </row>
    <row r="15" spans="1:7" ht="33.75" customHeight="1">
      <c r="A15" s="97" t="s">
        <v>42</v>
      </c>
      <c r="B15" s="98" t="s">
        <v>43</v>
      </c>
      <c r="C15" s="98" t="s">
        <v>44</v>
      </c>
      <c r="D15" s="99" t="s">
        <v>45</v>
      </c>
      <c r="E15" s="99" t="s">
        <v>46</v>
      </c>
      <c r="F15" s="98" t="s">
        <v>47</v>
      </c>
      <c r="G15" s="99" t="s">
        <v>48</v>
      </c>
    </row>
    <row r="16" spans="1:7" ht="14.25" customHeight="1">
      <c r="A16" s="97"/>
      <c r="B16" s="98" t="s">
        <v>49</v>
      </c>
      <c r="C16" s="98" t="s">
        <v>50</v>
      </c>
      <c r="D16" s="99" t="s">
        <v>45</v>
      </c>
      <c r="E16" s="99" t="s">
        <v>46</v>
      </c>
      <c r="F16" s="98" t="s">
        <v>51</v>
      </c>
      <c r="G16" s="99" t="s">
        <v>52</v>
      </c>
    </row>
    <row r="17" ht="15"/>
    <row r="18" ht="15"/>
  </sheetData>
  <mergeCells count="16">
    <mergeCell ref="A15:A16"/>
    <mergeCell ref="C3:G3"/>
    <mergeCell ref="C4:C5"/>
    <mergeCell ref="E4:E5"/>
    <mergeCell ref="F4:F5"/>
    <mergeCell ref="A4:A5"/>
    <mergeCell ref="B4:B5"/>
    <mergeCell ref="D4:D5"/>
    <mergeCell ref="G4:G5"/>
    <mergeCell ref="G7:G8"/>
    <mergeCell ref="A10:A14"/>
    <mergeCell ref="A6:A9"/>
    <mergeCell ref="B7:B8"/>
    <mergeCell ref="C7:C8"/>
    <mergeCell ref="E7:E8"/>
    <mergeCell ref="F7:F8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16"/>
  <sheetViews>
    <sheetView topLeftCell="B5" zoomScale="70" zoomScaleNormal="70" workbookViewId="0">
      <selection activeCell="D6" sqref="D6:D15"/>
    </sheetView>
  </sheetViews>
  <sheetFormatPr defaultColWidth="11.42578125" defaultRowHeight="14.25"/>
  <cols>
    <col min="2" max="2" width="26.28515625" customWidth="1"/>
    <col min="3" max="3" width="17.28515625" customWidth="1"/>
    <col min="4" max="4" width="21.140625" customWidth="1"/>
    <col min="5" max="5" width="21.5703125" customWidth="1"/>
    <col min="6" max="6" width="30.7109375" customWidth="1"/>
  </cols>
  <sheetData>
    <row r="4" spans="2:6">
      <c r="B4" s="84" t="s">
        <v>53</v>
      </c>
      <c r="C4" s="84"/>
      <c r="D4" s="84"/>
      <c r="E4" s="84"/>
      <c r="F4" s="84"/>
    </row>
    <row r="5" spans="2:6" ht="25.5">
      <c r="B5" s="2" t="s">
        <v>54</v>
      </c>
      <c r="C5" s="2" t="s">
        <v>55</v>
      </c>
      <c r="D5" s="2" t="s">
        <v>56</v>
      </c>
      <c r="E5" s="2" t="s">
        <v>57</v>
      </c>
      <c r="F5" s="2" t="s">
        <v>58</v>
      </c>
    </row>
    <row r="6" spans="2:6" ht="26.25" customHeight="1">
      <c r="B6" s="82" t="s">
        <v>59</v>
      </c>
      <c r="C6" s="86" t="s">
        <v>60</v>
      </c>
      <c r="D6" s="60" t="s">
        <v>11</v>
      </c>
      <c r="E6" s="1" t="s">
        <v>61</v>
      </c>
      <c r="F6" s="38" t="s">
        <v>62</v>
      </c>
    </row>
    <row r="7" spans="2:6" ht="34.5" customHeight="1">
      <c r="B7" s="82"/>
      <c r="C7" s="86"/>
      <c r="D7" s="60" t="s">
        <v>12</v>
      </c>
      <c r="E7" s="1" t="s">
        <v>61</v>
      </c>
      <c r="F7" s="38" t="s">
        <v>62</v>
      </c>
    </row>
    <row r="8" spans="2:6" ht="30" customHeight="1">
      <c r="B8" s="82"/>
      <c r="C8" s="86"/>
      <c r="D8" s="60" t="s">
        <v>63</v>
      </c>
      <c r="E8" s="1" t="s">
        <v>61</v>
      </c>
      <c r="F8" s="38" t="s">
        <v>64</v>
      </c>
    </row>
    <row r="9" spans="2:6" ht="26.25" customHeight="1">
      <c r="B9" s="86" t="s">
        <v>65</v>
      </c>
      <c r="C9" s="86" t="s">
        <v>66</v>
      </c>
      <c r="D9" s="60" t="s">
        <v>67</v>
      </c>
      <c r="E9" s="1" t="s">
        <v>61</v>
      </c>
      <c r="F9" s="38" t="s">
        <v>64</v>
      </c>
    </row>
    <row r="10" spans="2:6" ht="44.25" customHeight="1">
      <c r="B10" s="86"/>
      <c r="C10" s="86"/>
      <c r="D10" s="60" t="s">
        <v>13</v>
      </c>
      <c r="E10" s="1" t="s">
        <v>61</v>
      </c>
      <c r="F10" s="38" t="s">
        <v>62</v>
      </c>
    </row>
    <row r="11" spans="2:6" ht="30" customHeight="1">
      <c r="B11" s="86"/>
      <c r="C11" s="86"/>
      <c r="D11" s="60" t="s">
        <v>68</v>
      </c>
      <c r="E11" s="1" t="s">
        <v>61</v>
      </c>
      <c r="F11" s="38" t="s">
        <v>64</v>
      </c>
    </row>
    <row r="12" spans="2:6" ht="22.5" customHeight="1">
      <c r="B12" s="86" t="s">
        <v>69</v>
      </c>
      <c r="C12" s="86" t="s">
        <v>70</v>
      </c>
      <c r="D12" s="60" t="s">
        <v>8</v>
      </c>
      <c r="E12" s="1" t="s">
        <v>61</v>
      </c>
      <c r="F12" s="38" t="s">
        <v>64</v>
      </c>
    </row>
    <row r="13" spans="2:6" ht="39.75" customHeight="1">
      <c r="B13" s="86"/>
      <c r="C13" s="86"/>
      <c r="D13" s="60" t="s">
        <v>71</v>
      </c>
      <c r="E13" s="1" t="s">
        <v>61</v>
      </c>
      <c r="F13" s="38" t="s">
        <v>64</v>
      </c>
    </row>
    <row r="14" spans="2:6" ht="67.5" customHeight="1">
      <c r="B14" s="86" t="s">
        <v>72</v>
      </c>
      <c r="C14" s="86" t="s">
        <v>73</v>
      </c>
      <c r="D14" s="60" t="s">
        <v>17</v>
      </c>
      <c r="E14" s="1" t="s">
        <v>61</v>
      </c>
      <c r="F14" s="38" t="s">
        <v>74</v>
      </c>
    </row>
    <row r="15" spans="2:6" ht="25.5">
      <c r="B15" s="86"/>
      <c r="C15" s="86"/>
      <c r="D15" s="60" t="s">
        <v>15</v>
      </c>
      <c r="E15" s="1" t="s">
        <v>61</v>
      </c>
      <c r="F15" s="38" t="s">
        <v>75</v>
      </c>
    </row>
    <row r="16" spans="2:6">
      <c r="B16" s="59"/>
    </row>
  </sheetData>
  <mergeCells count="9">
    <mergeCell ref="B4:F4"/>
    <mergeCell ref="B6:B8"/>
    <mergeCell ref="B9:B11"/>
    <mergeCell ref="B12:B13"/>
    <mergeCell ref="B14:B15"/>
    <mergeCell ref="C6:C8"/>
    <mergeCell ref="C9:C11"/>
    <mergeCell ref="C12:C13"/>
    <mergeCell ref="C14:C1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19"/>
  <sheetViews>
    <sheetView topLeftCell="B1" zoomScale="77" zoomScaleNormal="77" workbookViewId="0">
      <selection activeCell="H11" sqref="H11"/>
    </sheetView>
  </sheetViews>
  <sheetFormatPr defaultColWidth="11.42578125" defaultRowHeight="14.25"/>
  <cols>
    <col min="2" max="2" width="33" customWidth="1"/>
    <col min="3" max="3" width="14.5703125" customWidth="1"/>
    <col min="4" max="4" width="15.140625" customWidth="1"/>
    <col min="5" max="5" width="11.28515625" customWidth="1"/>
    <col min="7" max="7" width="21.28515625" customWidth="1"/>
  </cols>
  <sheetData>
    <row r="4" spans="2:7">
      <c r="B4" s="84" t="s">
        <v>76</v>
      </c>
      <c r="C4" s="84"/>
      <c r="D4" s="84"/>
      <c r="E4" s="84"/>
      <c r="F4" s="84"/>
      <c r="G4" s="84"/>
    </row>
    <row r="5" spans="2:7" ht="38.25">
      <c r="B5" s="2" t="s">
        <v>77</v>
      </c>
      <c r="C5" s="2" t="s">
        <v>78</v>
      </c>
      <c r="D5" s="2" t="s">
        <v>79</v>
      </c>
      <c r="E5" s="2" t="s">
        <v>80</v>
      </c>
      <c r="F5" s="2" t="s">
        <v>81</v>
      </c>
      <c r="G5" s="2" t="s">
        <v>82</v>
      </c>
    </row>
    <row r="6" spans="2:7" ht="36" customHeight="1">
      <c r="B6" s="82" t="s">
        <v>59</v>
      </c>
      <c r="C6" s="61" t="s">
        <v>11</v>
      </c>
      <c r="D6" s="21" t="s">
        <v>83</v>
      </c>
      <c r="E6" s="21" t="s">
        <v>84</v>
      </c>
      <c r="F6" s="21" t="s">
        <v>85</v>
      </c>
      <c r="G6" s="14" t="s">
        <v>86</v>
      </c>
    </row>
    <row r="7" spans="2:7" ht="25.5" customHeight="1">
      <c r="B7" s="82"/>
      <c r="C7" s="61" t="s">
        <v>12</v>
      </c>
      <c r="D7" s="21" t="s">
        <v>83</v>
      </c>
      <c r="E7" s="21" t="s">
        <v>84</v>
      </c>
      <c r="F7" s="21" t="s">
        <v>85</v>
      </c>
      <c r="G7" s="14" t="s">
        <v>86</v>
      </c>
    </row>
    <row r="8" spans="2:7">
      <c r="B8" s="82"/>
      <c r="C8" s="61" t="s">
        <v>63</v>
      </c>
      <c r="D8" s="21" t="s">
        <v>87</v>
      </c>
      <c r="E8" s="21" t="s">
        <v>88</v>
      </c>
      <c r="F8" s="21" t="s">
        <v>85</v>
      </c>
      <c r="G8" s="14" t="s">
        <v>86</v>
      </c>
    </row>
    <row r="9" spans="2:7">
      <c r="B9" s="82" t="s">
        <v>65</v>
      </c>
      <c r="C9" s="61" t="s">
        <v>67</v>
      </c>
      <c r="D9" s="62" t="s">
        <v>89</v>
      </c>
      <c r="E9" s="21" t="s">
        <v>84</v>
      </c>
      <c r="F9" s="21" t="s">
        <v>85</v>
      </c>
      <c r="G9" s="14" t="s">
        <v>86</v>
      </c>
    </row>
    <row r="10" spans="2:7" ht="28.5" customHeight="1">
      <c r="B10" s="82"/>
      <c r="C10" s="61" t="s">
        <v>13</v>
      </c>
      <c r="D10" s="62" t="s">
        <v>89</v>
      </c>
      <c r="E10" s="21" t="s">
        <v>84</v>
      </c>
      <c r="F10" s="21" t="s">
        <v>85</v>
      </c>
      <c r="G10" s="14" t="s">
        <v>86</v>
      </c>
    </row>
    <row r="11" spans="2:7" ht="28.5" customHeight="1">
      <c r="B11" s="82"/>
      <c r="C11" s="61" t="s">
        <v>68</v>
      </c>
      <c r="D11" s="62" t="s">
        <v>89</v>
      </c>
      <c r="E11" s="21" t="s">
        <v>84</v>
      </c>
      <c r="F11" s="21" t="s">
        <v>85</v>
      </c>
      <c r="G11" s="14" t="s">
        <v>86</v>
      </c>
    </row>
    <row r="12" spans="2:7" ht="14.25" customHeight="1">
      <c r="B12" s="82" t="s">
        <v>69</v>
      </c>
      <c r="C12" s="61" t="s">
        <v>8</v>
      </c>
      <c r="D12" s="62" t="s">
        <v>89</v>
      </c>
      <c r="E12" s="21" t="s">
        <v>84</v>
      </c>
      <c r="F12" s="21" t="s">
        <v>28</v>
      </c>
      <c r="G12" s="14" t="s">
        <v>29</v>
      </c>
    </row>
    <row r="13" spans="2:7">
      <c r="B13" s="82"/>
      <c r="C13" s="61" t="s">
        <v>71</v>
      </c>
      <c r="D13" s="62" t="s">
        <v>89</v>
      </c>
      <c r="E13" s="21" t="s">
        <v>84</v>
      </c>
      <c r="F13" s="21" t="s">
        <v>28</v>
      </c>
      <c r="G13" s="14" t="s">
        <v>86</v>
      </c>
    </row>
    <row r="14" spans="2:7" ht="14.25" customHeight="1">
      <c r="B14" s="82" t="s">
        <v>72</v>
      </c>
      <c r="C14" s="61" t="s">
        <v>17</v>
      </c>
      <c r="D14" s="21" t="s">
        <v>90</v>
      </c>
      <c r="E14" s="21" t="s">
        <v>91</v>
      </c>
      <c r="F14" s="21" t="s">
        <v>85</v>
      </c>
      <c r="G14" s="14" t="s">
        <v>29</v>
      </c>
    </row>
    <row r="15" spans="2:7">
      <c r="B15" s="82"/>
      <c r="C15" s="61" t="s">
        <v>15</v>
      </c>
      <c r="D15" s="21" t="s">
        <v>40</v>
      </c>
      <c r="E15" s="21" t="s">
        <v>92</v>
      </c>
      <c r="F15" s="21" t="s">
        <v>85</v>
      </c>
      <c r="G15" s="14" t="s">
        <v>86</v>
      </c>
    </row>
    <row r="19" spans="2:7">
      <c r="B19" s="87" t="s">
        <v>93</v>
      </c>
      <c r="C19" s="87"/>
      <c r="D19" s="87"/>
      <c r="E19" s="87"/>
      <c r="F19" s="87"/>
      <c r="G19" s="87"/>
    </row>
  </sheetData>
  <mergeCells count="6">
    <mergeCell ref="B19:G19"/>
    <mergeCell ref="B4:G4"/>
    <mergeCell ref="B6:B8"/>
    <mergeCell ref="B9:B11"/>
    <mergeCell ref="B12:B13"/>
    <mergeCell ref="B14:B15"/>
  </mergeCell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'https://agenciadetierras.sharepoint.com/sites/UAFpoint/Documentos compartidos/MUNICIPIOS PRIORIZADOS/Córdoba/Pueblo Nuevo - Córdoba/10. DTS Consolidado/ANEXOS/[ADMTI-F-044 - POC_Oferta - Demanda - Producto PUEBLO NUEVO.xlsx]Hoja1'!#REF!</xm:f>
          </x14:formula1>
          <xm:sqref>E6:E7 E9:E15 F6:F15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L30"/>
  <sheetViews>
    <sheetView zoomScale="50" zoomScaleNormal="50" workbookViewId="0">
      <selection activeCell="C5" sqref="C5:C14"/>
    </sheetView>
  </sheetViews>
  <sheetFormatPr defaultColWidth="11.42578125" defaultRowHeight="14.25"/>
  <cols>
    <col min="1" max="1" width="14.140625" customWidth="1"/>
    <col min="2" max="2" width="26.42578125" style="15" customWidth="1"/>
    <col min="3" max="3" width="23.42578125" customWidth="1"/>
    <col min="4" max="4" width="17.42578125" customWidth="1"/>
    <col min="5" max="5" width="7.28515625" customWidth="1"/>
    <col min="6" max="6" width="17.140625" customWidth="1"/>
    <col min="7" max="7" width="10.85546875" customWidth="1"/>
    <col min="8" max="8" width="9.5703125" customWidth="1"/>
    <col min="9" max="9" width="12" customWidth="1"/>
    <col min="10" max="10" width="4.42578125" customWidth="1"/>
    <col min="12" max="12" width="11.28515625" customWidth="1"/>
  </cols>
  <sheetData>
    <row r="2" spans="1:12">
      <c r="A2" s="84" t="s">
        <v>94</v>
      </c>
      <c r="B2" s="84"/>
      <c r="C2" s="84"/>
      <c r="D2" s="84"/>
      <c r="E2" s="84"/>
      <c r="F2" s="84"/>
      <c r="G2" s="84"/>
      <c r="H2" s="84"/>
    </row>
    <row r="3" spans="1:12" ht="33.6" customHeight="1">
      <c r="A3" s="88" t="s">
        <v>95</v>
      </c>
      <c r="B3" s="88" t="s">
        <v>96</v>
      </c>
      <c r="C3" s="88" t="s">
        <v>97</v>
      </c>
      <c r="D3" s="90" t="s">
        <v>98</v>
      </c>
      <c r="E3" s="91"/>
      <c r="F3" s="88" t="s">
        <v>99</v>
      </c>
      <c r="G3" s="2" t="s">
        <v>100</v>
      </c>
      <c r="H3" s="2" t="s">
        <v>101</v>
      </c>
      <c r="I3" s="2" t="s">
        <v>102</v>
      </c>
    </row>
    <row r="4" spans="1:12">
      <c r="A4" s="89"/>
      <c r="B4" s="89"/>
      <c r="C4" s="89"/>
      <c r="D4" s="2" t="s">
        <v>103</v>
      </c>
      <c r="E4" s="2" t="s">
        <v>104</v>
      </c>
      <c r="F4" s="89"/>
      <c r="G4" s="2" t="s">
        <v>105</v>
      </c>
      <c r="H4" s="2" t="s">
        <v>105</v>
      </c>
      <c r="I4" s="2" t="s">
        <v>106</v>
      </c>
      <c r="K4" s="47" t="s">
        <v>107</v>
      </c>
      <c r="L4" s="47" t="s">
        <v>108</v>
      </c>
    </row>
    <row r="5" spans="1:12" ht="25.5">
      <c r="A5" s="92" t="s">
        <v>109</v>
      </c>
      <c r="B5" s="38" t="s">
        <v>11</v>
      </c>
      <c r="C5" s="61" t="s">
        <v>83</v>
      </c>
      <c r="D5" s="65" t="s">
        <v>110</v>
      </c>
      <c r="E5" s="63" t="s">
        <v>111</v>
      </c>
      <c r="F5" s="38" t="s">
        <v>112</v>
      </c>
      <c r="G5" s="64"/>
      <c r="H5" s="64">
        <v>1666</v>
      </c>
      <c r="I5" s="39">
        <f>G5/H5</f>
        <v>0</v>
      </c>
      <c r="K5" s="16">
        <v>1000</v>
      </c>
      <c r="L5" s="16">
        <v>2666</v>
      </c>
    </row>
    <row r="6" spans="1:12" ht="38.25">
      <c r="A6" s="93"/>
      <c r="B6" s="38" t="s">
        <v>113</v>
      </c>
      <c r="C6" s="61" t="s">
        <v>114</v>
      </c>
      <c r="D6" s="65" t="s">
        <v>115</v>
      </c>
      <c r="E6" s="63" t="s">
        <v>116</v>
      </c>
      <c r="F6" s="38" t="s">
        <v>117</v>
      </c>
      <c r="G6" s="64">
        <v>100</v>
      </c>
      <c r="H6" s="64">
        <v>1393</v>
      </c>
      <c r="I6" s="40">
        <f t="shared" ref="I6:I15" si="0">G6/H6</f>
        <v>7.1787508973438621E-2</v>
      </c>
      <c r="K6" s="16">
        <v>1179</v>
      </c>
      <c r="L6" s="16">
        <v>1714</v>
      </c>
    </row>
    <row r="7" spans="1:12" ht="25.5">
      <c r="A7" s="94"/>
      <c r="B7" s="38" t="s">
        <v>118</v>
      </c>
      <c r="C7" s="61" t="s">
        <v>87</v>
      </c>
      <c r="D7" s="65" t="s">
        <v>110</v>
      </c>
      <c r="E7" s="63" t="s">
        <v>111</v>
      </c>
      <c r="F7" s="38" t="s">
        <v>29</v>
      </c>
      <c r="G7" s="64"/>
      <c r="H7" s="64">
        <v>1600</v>
      </c>
      <c r="I7" s="39">
        <f t="shared" si="0"/>
        <v>0</v>
      </c>
      <c r="K7" s="16">
        <v>1500</v>
      </c>
      <c r="L7" s="16">
        <v>1800</v>
      </c>
    </row>
    <row r="8" spans="1:12" ht="25.5">
      <c r="A8" s="92" t="s">
        <v>119</v>
      </c>
      <c r="B8" s="38" t="s">
        <v>63</v>
      </c>
      <c r="C8" s="61" t="s">
        <v>87</v>
      </c>
      <c r="D8" s="65" t="s">
        <v>110</v>
      </c>
      <c r="E8" s="63" t="s">
        <v>111</v>
      </c>
      <c r="F8" s="38" t="s">
        <v>29</v>
      </c>
      <c r="G8" s="64"/>
      <c r="H8" s="64">
        <v>2600</v>
      </c>
      <c r="I8" s="39">
        <f t="shared" si="0"/>
        <v>0</v>
      </c>
      <c r="K8" s="16">
        <v>2000</v>
      </c>
      <c r="L8" s="16">
        <v>3000</v>
      </c>
    </row>
    <row r="9" spans="1:12" ht="42.75" customHeight="1">
      <c r="A9" s="93"/>
      <c r="B9" s="38" t="s">
        <v>12</v>
      </c>
      <c r="C9" s="61" t="s">
        <v>120</v>
      </c>
      <c r="D9" s="65" t="s">
        <v>110</v>
      </c>
      <c r="E9" s="63" t="s">
        <v>111</v>
      </c>
      <c r="F9" s="38" t="s">
        <v>29</v>
      </c>
      <c r="G9" s="64"/>
      <c r="H9" s="64">
        <v>3000</v>
      </c>
      <c r="I9" s="39">
        <f t="shared" si="0"/>
        <v>0</v>
      </c>
      <c r="K9" s="16">
        <v>1000</v>
      </c>
      <c r="L9" s="16">
        <v>3750</v>
      </c>
    </row>
    <row r="10" spans="1:12" ht="38.25">
      <c r="A10" s="93"/>
      <c r="B10" s="38" t="s">
        <v>121</v>
      </c>
      <c r="C10" s="61" t="s">
        <v>122</v>
      </c>
      <c r="D10" s="65" t="s">
        <v>123</v>
      </c>
      <c r="E10" s="63" t="s">
        <v>124</v>
      </c>
      <c r="F10" s="38" t="s">
        <v>29</v>
      </c>
      <c r="G10" s="64"/>
      <c r="H10" s="64">
        <v>10500</v>
      </c>
      <c r="I10" s="39">
        <f t="shared" si="0"/>
        <v>0</v>
      </c>
      <c r="K10" s="16">
        <v>9000</v>
      </c>
      <c r="L10" s="16">
        <v>12000</v>
      </c>
    </row>
    <row r="11" spans="1:12" ht="38.25">
      <c r="A11" s="93"/>
      <c r="B11" s="38" t="s">
        <v>125</v>
      </c>
      <c r="C11" s="61" t="s">
        <v>126</v>
      </c>
      <c r="D11" s="65" t="s">
        <v>127</v>
      </c>
      <c r="E11" s="63" t="s">
        <v>128</v>
      </c>
      <c r="F11" s="38" t="s">
        <v>29</v>
      </c>
      <c r="G11" s="64"/>
      <c r="H11" s="64">
        <v>13000</v>
      </c>
      <c r="I11" s="39">
        <f t="shared" si="0"/>
        <v>0</v>
      </c>
      <c r="K11" s="16">
        <v>10250</v>
      </c>
      <c r="L11" s="16">
        <v>13000</v>
      </c>
    </row>
    <row r="12" spans="1:12" ht="25.5">
      <c r="A12" s="93"/>
      <c r="B12" s="38" t="s">
        <v>129</v>
      </c>
      <c r="C12" s="61" t="s">
        <v>40</v>
      </c>
      <c r="D12" s="65" t="s">
        <v>110</v>
      </c>
      <c r="E12" s="63" t="s">
        <v>111</v>
      </c>
      <c r="F12" s="38" t="s">
        <v>29</v>
      </c>
      <c r="G12" s="64"/>
      <c r="H12" s="64">
        <v>1728</v>
      </c>
      <c r="I12" s="39">
        <f t="shared" si="0"/>
        <v>0</v>
      </c>
      <c r="K12" s="16">
        <v>1434</v>
      </c>
      <c r="L12" s="16">
        <v>2385</v>
      </c>
    </row>
    <row r="13" spans="1:12" ht="25.5">
      <c r="A13" s="94"/>
      <c r="B13" s="38" t="s">
        <v>130</v>
      </c>
      <c r="C13" s="61" t="s">
        <v>131</v>
      </c>
      <c r="D13" s="65" t="s">
        <v>110</v>
      </c>
      <c r="E13" s="63" t="s">
        <v>111</v>
      </c>
      <c r="F13" s="38" t="s">
        <v>29</v>
      </c>
      <c r="G13" s="64"/>
      <c r="H13" s="64">
        <v>22000</v>
      </c>
      <c r="I13" s="39">
        <f>G13/H13</f>
        <v>0</v>
      </c>
      <c r="K13" s="16">
        <v>16000</v>
      </c>
      <c r="L13" s="16">
        <v>22000</v>
      </c>
    </row>
    <row r="14" spans="1:12" ht="38.25">
      <c r="A14" s="38" t="s">
        <v>132</v>
      </c>
      <c r="B14" s="38" t="s">
        <v>133</v>
      </c>
      <c r="C14" s="61" t="s">
        <v>89</v>
      </c>
      <c r="D14" s="65" t="s">
        <v>115</v>
      </c>
      <c r="E14" s="63" t="s">
        <v>134</v>
      </c>
      <c r="F14" s="38" t="s">
        <v>135</v>
      </c>
      <c r="G14" s="64">
        <v>500</v>
      </c>
      <c r="H14" s="64">
        <v>13500</v>
      </c>
      <c r="I14" s="40">
        <f t="shared" si="0"/>
        <v>3.7037037037037035E-2</v>
      </c>
      <c r="K14" s="16">
        <v>13000</v>
      </c>
      <c r="L14" s="16">
        <v>15000</v>
      </c>
    </row>
    <row r="15" spans="1:12">
      <c r="B15"/>
    </row>
    <row r="17" spans="1:9">
      <c r="I17" s="22"/>
    </row>
    <row r="19" spans="1:9">
      <c r="A19" s="84" t="s">
        <v>93</v>
      </c>
      <c r="B19" s="84"/>
      <c r="C19" s="84"/>
      <c r="D19" s="84"/>
      <c r="E19" s="84"/>
      <c r="F19" s="84"/>
      <c r="G19" s="84"/>
      <c r="H19" s="84"/>
    </row>
    <row r="21" spans="1:9" ht="51">
      <c r="B21" s="2" t="s">
        <v>96</v>
      </c>
      <c r="C21" s="2" t="s">
        <v>95</v>
      </c>
      <c r="D21" s="2" t="s">
        <v>136</v>
      </c>
      <c r="E21" s="2" t="s">
        <v>137</v>
      </c>
    </row>
    <row r="22" spans="1:9" ht="38.25">
      <c r="B22" s="1" t="s">
        <v>138</v>
      </c>
      <c r="C22" s="41" t="s">
        <v>132</v>
      </c>
      <c r="D22" s="1">
        <v>104466</v>
      </c>
      <c r="E22" s="1" t="s">
        <v>139</v>
      </c>
    </row>
    <row r="23" spans="1:9" ht="25.5">
      <c r="B23" s="1" t="s">
        <v>113</v>
      </c>
      <c r="C23" s="42" t="s">
        <v>109</v>
      </c>
      <c r="D23" s="1">
        <v>104488</v>
      </c>
      <c r="E23" s="1" t="s">
        <v>140</v>
      </c>
    </row>
    <row r="24" spans="1:9" ht="25.5">
      <c r="B24" s="1" t="s">
        <v>118</v>
      </c>
      <c r="C24" s="42" t="s">
        <v>109</v>
      </c>
      <c r="D24" s="1">
        <v>104488</v>
      </c>
      <c r="E24" s="1" t="s">
        <v>140</v>
      </c>
    </row>
    <row r="25" spans="1:9" ht="25.5">
      <c r="B25" s="1" t="s">
        <v>11</v>
      </c>
      <c r="C25" s="42" t="s">
        <v>109</v>
      </c>
      <c r="D25" s="1">
        <v>104488</v>
      </c>
      <c r="E25" s="1" t="s">
        <v>140</v>
      </c>
    </row>
    <row r="26" spans="1:9" ht="51">
      <c r="B26" s="1" t="s">
        <v>125</v>
      </c>
      <c r="C26" s="43" t="s">
        <v>119</v>
      </c>
      <c r="D26" s="1">
        <v>104370</v>
      </c>
      <c r="E26" s="1" t="s">
        <v>141</v>
      </c>
    </row>
    <row r="27" spans="1:9" ht="51">
      <c r="B27" s="1" t="s">
        <v>142</v>
      </c>
      <c r="C27" s="43" t="s">
        <v>119</v>
      </c>
      <c r="D27" s="1">
        <v>104370</v>
      </c>
      <c r="E27" s="1" t="s">
        <v>141</v>
      </c>
    </row>
    <row r="28" spans="1:9" ht="51">
      <c r="B28" s="1" t="s">
        <v>63</v>
      </c>
      <c r="C28" s="43" t="s">
        <v>119</v>
      </c>
      <c r="D28" s="1">
        <v>104370</v>
      </c>
      <c r="E28" s="1" t="s">
        <v>141</v>
      </c>
    </row>
    <row r="29" spans="1:9" ht="51">
      <c r="B29" s="1" t="s">
        <v>12</v>
      </c>
      <c r="C29" s="43" t="s">
        <v>119</v>
      </c>
      <c r="D29" s="1">
        <v>104370</v>
      </c>
      <c r="E29" s="1" t="s">
        <v>141</v>
      </c>
    </row>
    <row r="30" spans="1:9" ht="51">
      <c r="B30" s="1" t="s">
        <v>121</v>
      </c>
      <c r="C30" s="43" t="s">
        <v>119</v>
      </c>
      <c r="D30" s="1">
        <v>104370</v>
      </c>
      <c r="E30" s="1" t="s">
        <v>141</v>
      </c>
    </row>
  </sheetData>
  <autoFilter ref="B21:C29" xr:uid="{00000000-0009-0000-0000-000004000000}"/>
  <mergeCells count="9">
    <mergeCell ref="A3:A4"/>
    <mergeCell ref="D3:E3"/>
    <mergeCell ref="F3:F4"/>
    <mergeCell ref="A2:H2"/>
    <mergeCell ref="A19:H19"/>
    <mergeCell ref="B3:B4"/>
    <mergeCell ref="C3:C4"/>
    <mergeCell ref="A5:A7"/>
    <mergeCell ref="A8:A13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14"/>
  <sheetViews>
    <sheetView topLeftCell="G1" zoomScale="80" zoomScaleNormal="80" workbookViewId="0">
      <selection activeCell="N3" sqref="N3"/>
    </sheetView>
  </sheetViews>
  <sheetFormatPr defaultColWidth="11.42578125" defaultRowHeight="14.25"/>
  <cols>
    <col min="1" max="1" width="8.85546875" customWidth="1"/>
    <col min="2" max="2" width="11" customWidth="1"/>
    <col min="3" max="3" width="24" customWidth="1"/>
    <col min="4" max="4" width="19.8554687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0" max="12" width="11.42578125" customWidth="1"/>
    <col min="13" max="13" width="10" customWidth="1"/>
    <col min="14" max="14" width="6" customWidth="1"/>
  </cols>
  <sheetData>
    <row r="2" spans="2:13">
      <c r="B2" s="95" t="s">
        <v>143</v>
      </c>
      <c r="C2" s="96"/>
      <c r="D2" s="96"/>
      <c r="E2" s="96"/>
      <c r="F2" s="96"/>
      <c r="G2" s="96"/>
    </row>
    <row r="3" spans="2:13" ht="28.5" customHeight="1">
      <c r="B3" s="85" t="s">
        <v>95</v>
      </c>
      <c r="C3" s="85" t="s">
        <v>96</v>
      </c>
      <c r="D3" s="85" t="s">
        <v>97</v>
      </c>
      <c r="E3" s="2" t="s">
        <v>144</v>
      </c>
      <c r="F3" s="2" t="s">
        <v>145</v>
      </c>
      <c r="G3" s="2" t="s">
        <v>101</v>
      </c>
      <c r="H3" s="5"/>
      <c r="I3" s="85" t="s">
        <v>96</v>
      </c>
      <c r="J3" s="2" t="s">
        <v>144</v>
      </c>
      <c r="K3" s="2" t="s">
        <v>145</v>
      </c>
      <c r="L3" s="2" t="s">
        <v>101</v>
      </c>
      <c r="M3" s="85" t="s">
        <v>146</v>
      </c>
    </row>
    <row r="4" spans="2:13" ht="15.75" customHeight="1">
      <c r="B4" s="85"/>
      <c r="C4" s="85"/>
      <c r="D4" s="85"/>
      <c r="E4" s="2" t="s">
        <v>105</v>
      </c>
      <c r="F4" s="2" t="s">
        <v>105</v>
      </c>
      <c r="G4" s="2" t="s">
        <v>105</v>
      </c>
      <c r="H4" s="5"/>
      <c r="I4" s="85"/>
      <c r="J4" s="2" t="s">
        <v>105</v>
      </c>
      <c r="K4" s="2" t="s">
        <v>105</v>
      </c>
      <c r="L4" s="2" t="s">
        <v>105</v>
      </c>
      <c r="M4" s="85"/>
    </row>
    <row r="5" spans="2:13" ht="14.25" customHeight="1">
      <c r="B5" s="92" t="s">
        <v>109</v>
      </c>
      <c r="C5" s="1" t="s">
        <v>11</v>
      </c>
      <c r="D5" s="61" t="s">
        <v>83</v>
      </c>
      <c r="E5" s="16">
        <v>1000</v>
      </c>
      <c r="F5" s="16">
        <v>2666</v>
      </c>
      <c r="G5" s="6">
        <v>1666</v>
      </c>
      <c r="H5" s="5"/>
      <c r="I5" s="1" t="s">
        <v>11</v>
      </c>
      <c r="J5" s="16">
        <v>1000</v>
      </c>
      <c r="K5" s="16">
        <v>2666</v>
      </c>
      <c r="L5" s="6">
        <v>1666</v>
      </c>
      <c r="M5" s="18">
        <f>K5/J5*100-100</f>
        <v>166.59999999999997</v>
      </c>
    </row>
    <row r="6" spans="2:13">
      <c r="B6" s="93"/>
      <c r="C6" s="1" t="s">
        <v>113</v>
      </c>
      <c r="D6" s="61" t="s">
        <v>114</v>
      </c>
      <c r="E6" s="16">
        <v>1179</v>
      </c>
      <c r="F6" s="16">
        <v>1714</v>
      </c>
      <c r="G6" s="6">
        <v>1393</v>
      </c>
      <c r="H6" s="5"/>
      <c r="I6" s="1" t="s">
        <v>113</v>
      </c>
      <c r="J6" s="16">
        <v>1179</v>
      </c>
      <c r="K6" s="16">
        <v>1714</v>
      </c>
      <c r="L6" s="6">
        <v>1393</v>
      </c>
      <c r="M6" s="17">
        <f t="shared" ref="M6:M11" si="0">K6/J6*100-100</f>
        <v>45.37743850720949</v>
      </c>
    </row>
    <row r="7" spans="2:13">
      <c r="B7" s="94"/>
      <c r="C7" s="1" t="s">
        <v>118</v>
      </c>
      <c r="D7" s="61" t="s">
        <v>87</v>
      </c>
      <c r="E7" s="16">
        <v>1500</v>
      </c>
      <c r="F7" s="16">
        <v>1800</v>
      </c>
      <c r="G7" s="6">
        <v>1600</v>
      </c>
      <c r="H7" s="5"/>
      <c r="I7" s="1" t="s">
        <v>118</v>
      </c>
      <c r="J7" s="16">
        <v>1500</v>
      </c>
      <c r="K7" s="16">
        <v>1800</v>
      </c>
      <c r="L7" s="6">
        <v>1600</v>
      </c>
      <c r="M7" s="23">
        <f t="shared" si="0"/>
        <v>20</v>
      </c>
    </row>
    <row r="8" spans="2:13">
      <c r="B8" s="92" t="s">
        <v>119</v>
      </c>
      <c r="C8" s="1" t="s">
        <v>63</v>
      </c>
      <c r="D8" s="61" t="s">
        <v>87</v>
      </c>
      <c r="E8" s="16">
        <v>2000</v>
      </c>
      <c r="F8" s="16">
        <v>3000</v>
      </c>
      <c r="G8" s="6">
        <v>2600</v>
      </c>
      <c r="H8" s="5"/>
      <c r="I8" s="1" t="s">
        <v>63</v>
      </c>
      <c r="J8" s="16">
        <v>2000</v>
      </c>
      <c r="K8" s="16">
        <v>3000</v>
      </c>
      <c r="L8" s="6">
        <v>2600</v>
      </c>
      <c r="M8" s="17">
        <f t="shared" si="0"/>
        <v>50</v>
      </c>
    </row>
    <row r="9" spans="2:13" ht="25.5">
      <c r="B9" s="93"/>
      <c r="C9" s="1" t="s">
        <v>12</v>
      </c>
      <c r="D9" s="38" t="s">
        <v>120</v>
      </c>
      <c r="E9" s="16">
        <v>1000</v>
      </c>
      <c r="F9" s="16">
        <v>3750</v>
      </c>
      <c r="G9" s="6">
        <v>3000</v>
      </c>
      <c r="H9" s="5"/>
      <c r="I9" s="1" t="s">
        <v>12</v>
      </c>
      <c r="J9" s="16">
        <v>1000</v>
      </c>
      <c r="K9" s="16">
        <v>3750</v>
      </c>
      <c r="L9" s="6">
        <v>3000</v>
      </c>
      <c r="M9" s="18">
        <f t="shared" si="0"/>
        <v>275</v>
      </c>
    </row>
    <row r="10" spans="2:13">
      <c r="B10" s="93"/>
      <c r="C10" s="1" t="s">
        <v>121</v>
      </c>
      <c r="D10" s="61" t="s">
        <v>122</v>
      </c>
      <c r="E10" s="16">
        <v>9000</v>
      </c>
      <c r="F10" s="16">
        <v>12000</v>
      </c>
      <c r="G10" s="6">
        <v>10500</v>
      </c>
      <c r="H10" s="5"/>
      <c r="I10" s="1" t="s">
        <v>121</v>
      </c>
      <c r="J10" s="16">
        <v>9000</v>
      </c>
      <c r="K10" s="16">
        <v>12000</v>
      </c>
      <c r="L10" s="6">
        <v>10500</v>
      </c>
      <c r="M10" s="17">
        <f t="shared" si="0"/>
        <v>33.333333333333314</v>
      </c>
    </row>
    <row r="11" spans="2:13">
      <c r="B11" s="93"/>
      <c r="C11" s="1" t="s">
        <v>125</v>
      </c>
      <c r="D11" s="61" t="s">
        <v>126</v>
      </c>
      <c r="E11" s="16">
        <v>10250</v>
      </c>
      <c r="F11" s="16">
        <v>13000</v>
      </c>
      <c r="G11" s="6">
        <v>13000</v>
      </c>
      <c r="H11" s="5"/>
      <c r="I11" s="1" t="s">
        <v>125</v>
      </c>
      <c r="J11" s="16">
        <v>10250</v>
      </c>
      <c r="K11" s="16">
        <v>13000</v>
      </c>
      <c r="L11" s="6">
        <v>13000</v>
      </c>
      <c r="M11" s="23">
        <f t="shared" si="0"/>
        <v>26.829268292682926</v>
      </c>
    </row>
    <row r="12" spans="2:13" ht="25.5">
      <c r="B12" s="93"/>
      <c r="C12" s="1" t="s">
        <v>129</v>
      </c>
      <c r="D12" s="61" t="s">
        <v>40</v>
      </c>
      <c r="E12" s="16">
        <v>1434</v>
      </c>
      <c r="F12" s="16">
        <v>2385</v>
      </c>
      <c r="G12" s="6">
        <v>1728</v>
      </c>
      <c r="H12" s="5"/>
      <c r="I12" s="1" t="s">
        <v>129</v>
      </c>
      <c r="J12" s="16">
        <v>1434</v>
      </c>
      <c r="K12" s="16">
        <v>2385</v>
      </c>
      <c r="L12" s="6">
        <v>1728</v>
      </c>
      <c r="M12" s="18">
        <f>K12/J12*100-100</f>
        <v>66.317991631799174</v>
      </c>
    </row>
    <row r="13" spans="2:13" ht="25.5">
      <c r="B13" s="94"/>
      <c r="C13" s="1" t="s">
        <v>130</v>
      </c>
      <c r="D13" s="61" t="s">
        <v>131</v>
      </c>
      <c r="E13" s="16">
        <v>16000</v>
      </c>
      <c r="F13" s="16">
        <v>22000</v>
      </c>
      <c r="G13" s="6">
        <v>22000</v>
      </c>
      <c r="I13" s="1" t="s">
        <v>130</v>
      </c>
      <c r="J13" s="16">
        <v>16000</v>
      </c>
      <c r="K13" s="16">
        <v>22000</v>
      </c>
      <c r="L13" s="6">
        <v>22000</v>
      </c>
      <c r="M13" s="17">
        <f t="shared" ref="M13:M14" si="1">K13/J13*100-100</f>
        <v>37.5</v>
      </c>
    </row>
    <row r="14" spans="2:13">
      <c r="B14" s="38" t="s">
        <v>132</v>
      </c>
      <c r="C14" s="1" t="s">
        <v>133</v>
      </c>
      <c r="D14" s="61" t="s">
        <v>89</v>
      </c>
      <c r="E14" s="16">
        <v>13000</v>
      </c>
      <c r="F14" s="16">
        <v>15000</v>
      </c>
      <c r="G14" s="6">
        <v>13500</v>
      </c>
      <c r="I14" s="1" t="s">
        <v>133</v>
      </c>
      <c r="J14" s="16">
        <v>13000</v>
      </c>
      <c r="K14" s="16">
        <v>15000</v>
      </c>
      <c r="L14" s="6">
        <v>13500</v>
      </c>
      <c r="M14" s="23">
        <f t="shared" si="1"/>
        <v>15.384615384615373</v>
      </c>
    </row>
  </sheetData>
  <mergeCells count="8">
    <mergeCell ref="B5:B7"/>
    <mergeCell ref="B8:B13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X34"/>
  <sheetViews>
    <sheetView topLeftCell="A9" zoomScale="70" zoomScaleNormal="70" workbookViewId="0">
      <selection activeCell="A7" sqref="A7"/>
    </sheetView>
  </sheetViews>
  <sheetFormatPr defaultColWidth="11.42578125" defaultRowHeight="12.75"/>
  <cols>
    <col min="1" max="1" width="23.140625" style="4" customWidth="1"/>
    <col min="2" max="6" width="12" style="4" bestFit="1" customWidth="1"/>
    <col min="7" max="8" width="11.42578125" style="4"/>
    <col min="9" max="9" width="12.140625" style="4" bestFit="1" customWidth="1"/>
    <col min="10" max="16384" width="11.42578125" style="4"/>
  </cols>
  <sheetData>
    <row r="2" spans="1:24" ht="25.5">
      <c r="A2" s="7" t="s">
        <v>147</v>
      </c>
      <c r="B2" s="8">
        <v>2019</v>
      </c>
      <c r="C2" s="8">
        <v>2020</v>
      </c>
      <c r="D2" s="8">
        <v>2021</v>
      </c>
      <c r="E2" s="8">
        <v>2022</v>
      </c>
      <c r="F2" s="8">
        <v>2023</v>
      </c>
      <c r="G2" s="8" t="s">
        <v>148</v>
      </c>
      <c r="H2" s="8" t="s">
        <v>149</v>
      </c>
      <c r="J2" s="8" t="s">
        <v>96</v>
      </c>
      <c r="K2" s="8" t="s">
        <v>148</v>
      </c>
      <c r="M2" s="8" t="s">
        <v>96</v>
      </c>
      <c r="N2" s="8" t="s">
        <v>148</v>
      </c>
    </row>
    <row r="3" spans="1:24" ht="25.5">
      <c r="A3" s="29" t="s">
        <v>11</v>
      </c>
      <c r="B3" s="33">
        <v>1207.420431723521</v>
      </c>
      <c r="C3" s="33">
        <v>684.2394636596556</v>
      </c>
      <c r="D3" s="33">
        <v>879.03866679502767</v>
      </c>
      <c r="E3" s="33">
        <v>2349.0837976645039</v>
      </c>
      <c r="F3" s="33">
        <v>1881.233049233377</v>
      </c>
      <c r="G3" s="33">
        <f>AVERAGE(B3:F3)</f>
        <v>1400.2030818152168</v>
      </c>
      <c r="H3" s="33">
        <f t="shared" ref="H3:H10" si="0">(B3+C3+D3+E3+F3)/5</f>
        <v>1400.2030818152168</v>
      </c>
      <c r="I3" s="10"/>
      <c r="J3" s="29" t="s">
        <v>11</v>
      </c>
      <c r="K3" s="33">
        <v>1400.2030818152168</v>
      </c>
      <c r="M3" s="31" t="s">
        <v>150</v>
      </c>
      <c r="N3" s="33">
        <v>8463.8833333333332</v>
      </c>
    </row>
    <row r="4" spans="1:24" ht="25.5">
      <c r="A4" s="29" t="s">
        <v>113</v>
      </c>
      <c r="B4" s="33">
        <v>2455.3242876718591</v>
      </c>
      <c r="C4" s="33">
        <v>3068.7569665711089</v>
      </c>
      <c r="D4" s="33">
        <v>2382.471344212905</v>
      </c>
      <c r="E4" s="33">
        <v>3383.6262160194979</v>
      </c>
      <c r="F4" s="33">
        <v>3658.5719582273541</v>
      </c>
      <c r="G4" s="33">
        <f t="shared" ref="G4:G12" si="1">AVERAGE(B4:F4)</f>
        <v>2989.7501545405453</v>
      </c>
      <c r="H4" s="33">
        <f t="shared" si="0"/>
        <v>2989.7501545405453</v>
      </c>
      <c r="I4" s="10"/>
      <c r="J4" s="51" t="s">
        <v>118</v>
      </c>
      <c r="K4" s="33">
        <v>1633.1404452671095</v>
      </c>
      <c r="M4" s="52" t="s">
        <v>138</v>
      </c>
      <c r="N4" s="33">
        <v>8354.2073506386077</v>
      </c>
    </row>
    <row r="5" spans="1:24" ht="51">
      <c r="A5" s="29" t="s">
        <v>118</v>
      </c>
      <c r="B5" s="33">
        <v>1225.6462854757931</v>
      </c>
      <c r="C5" s="33">
        <v>1302.3909855908289</v>
      </c>
      <c r="D5" s="33">
        <v>1542.0238686648429</v>
      </c>
      <c r="E5" s="33">
        <v>2073.709164404579</v>
      </c>
      <c r="F5" s="33">
        <v>2021.931922199504</v>
      </c>
      <c r="G5" s="33">
        <f t="shared" si="1"/>
        <v>1633.1404452671095</v>
      </c>
      <c r="H5" s="33">
        <f t="shared" si="0"/>
        <v>1633.1404452671095</v>
      </c>
      <c r="I5" s="10"/>
      <c r="J5" s="30" t="s">
        <v>12</v>
      </c>
      <c r="K5" s="33">
        <v>1927.4776147420519</v>
      </c>
      <c r="M5" s="31" t="s">
        <v>151</v>
      </c>
      <c r="N5" s="33">
        <v>7303</v>
      </c>
    </row>
    <row r="6" spans="1:24" ht="36" customHeight="1">
      <c r="A6" s="29" t="s">
        <v>63</v>
      </c>
      <c r="B6" s="33">
        <v>1980.5554195751749</v>
      </c>
      <c r="C6" s="33">
        <v>1835.95004710945</v>
      </c>
      <c r="D6" s="33">
        <v>1029.8625047059379</v>
      </c>
      <c r="E6" s="33">
        <v>1776.7859591706149</v>
      </c>
      <c r="F6" s="33">
        <v>3441.9201947037081</v>
      </c>
      <c r="G6" s="33">
        <f t="shared" si="1"/>
        <v>2013.0148250529771</v>
      </c>
      <c r="H6" s="33">
        <f t="shared" si="0"/>
        <v>2013.0148250529771</v>
      </c>
      <c r="I6" s="10"/>
      <c r="J6" s="29" t="s">
        <v>63</v>
      </c>
      <c r="K6" s="33">
        <v>2013.0148250529771</v>
      </c>
      <c r="M6" s="31" t="s">
        <v>152</v>
      </c>
      <c r="N6" s="33">
        <v>6276.5833333333339</v>
      </c>
    </row>
    <row r="7" spans="1:24" ht="34.5" customHeight="1">
      <c r="A7" s="30" t="s">
        <v>12</v>
      </c>
      <c r="B7" s="33">
        <v>1973.1114569395149</v>
      </c>
      <c r="C7" s="33">
        <v>2057.083333333333</v>
      </c>
      <c r="D7" s="33">
        <v>1118.1738196681561</v>
      </c>
      <c r="E7" s="33">
        <v>1943.0256273591201</v>
      </c>
      <c r="F7" s="33">
        <v>2545.993836410134</v>
      </c>
      <c r="G7" s="33">
        <f t="shared" si="1"/>
        <v>1927.4776147420519</v>
      </c>
      <c r="H7" s="33">
        <f t="shared" si="0"/>
        <v>1927.4776147420519</v>
      </c>
      <c r="I7" s="10"/>
      <c r="J7" s="29" t="s">
        <v>113</v>
      </c>
      <c r="K7" s="33">
        <v>2989.7501545405453</v>
      </c>
      <c r="M7" s="31" t="s">
        <v>153</v>
      </c>
      <c r="N7" s="33">
        <v>1435.0008270798862</v>
      </c>
    </row>
    <row r="8" spans="1:24" ht="21" customHeight="1">
      <c r="A8" s="31" t="s">
        <v>151</v>
      </c>
      <c r="B8" s="33">
        <v>5174</v>
      </c>
      <c r="C8" s="33">
        <v>5481</v>
      </c>
      <c r="D8" s="33">
        <v>7564</v>
      </c>
      <c r="E8" s="33">
        <v>8609</v>
      </c>
      <c r="F8" s="33">
        <v>9687</v>
      </c>
      <c r="G8" s="33">
        <f t="shared" si="1"/>
        <v>7303</v>
      </c>
      <c r="H8" s="33">
        <f>(B8+C8+D8+E8+F8)/5</f>
        <v>7303</v>
      </c>
      <c r="I8" s="10"/>
    </row>
    <row r="9" spans="1:24" ht="24" customHeight="1">
      <c r="A9" s="31" t="s">
        <v>150</v>
      </c>
      <c r="B9" s="33">
        <v>6411</v>
      </c>
      <c r="C9" s="33">
        <v>6628.5</v>
      </c>
      <c r="D9" s="33">
        <v>8406.9166666666661</v>
      </c>
      <c r="E9" s="33">
        <v>9786</v>
      </c>
      <c r="F9" s="33">
        <v>11087</v>
      </c>
      <c r="G9" s="33">
        <f t="shared" si="1"/>
        <v>8463.8833333333332</v>
      </c>
      <c r="H9" s="33">
        <f t="shared" ref="H9:H11" si="2">(B9+C9+D9+E9+F9)/5</f>
        <v>8463.8833333333332</v>
      </c>
      <c r="Q9" s="48"/>
    </row>
    <row r="10" spans="1:24" ht="25.5">
      <c r="A10" s="31" t="s">
        <v>153</v>
      </c>
      <c r="B10" s="33">
        <v>1079.036124026924</v>
      </c>
      <c r="C10" s="33">
        <v>1137.089687462041</v>
      </c>
      <c r="D10" s="33">
        <v>1198.6462558730909</v>
      </c>
      <c r="E10" s="33">
        <v>1703.7908983566881</v>
      </c>
      <c r="F10" s="33">
        <v>2056.4411696806878</v>
      </c>
      <c r="G10" s="33">
        <f t="shared" si="1"/>
        <v>1435.0008270798862</v>
      </c>
      <c r="H10" s="33">
        <f t="shared" si="2"/>
        <v>1435.0008270798862</v>
      </c>
    </row>
    <row r="11" spans="1:24" ht="25.5">
      <c r="A11" s="31" t="s">
        <v>152</v>
      </c>
      <c r="B11" s="33">
        <v>4383.916666666667</v>
      </c>
      <c r="C11" s="33">
        <v>4667.416666666667</v>
      </c>
      <c r="D11" s="33">
        <v>6470.166666666667</v>
      </c>
      <c r="E11" s="33">
        <v>8027.166666666667</v>
      </c>
      <c r="F11" s="33">
        <v>7834.25</v>
      </c>
      <c r="G11" s="33">
        <f t="shared" si="1"/>
        <v>6276.5833333333339</v>
      </c>
      <c r="H11" s="33">
        <f t="shared" si="2"/>
        <v>6276.5833333333339</v>
      </c>
    </row>
    <row r="12" spans="1:24" ht="40.5" customHeight="1">
      <c r="A12" s="32" t="s">
        <v>138</v>
      </c>
      <c r="B12" s="33">
        <v>6390.0134053941983</v>
      </c>
      <c r="C12" s="33">
        <v>7656.396844774491</v>
      </c>
      <c r="D12" s="33">
        <v>8597.0567461620612</v>
      </c>
      <c r="E12" s="33">
        <v>9025.4234361090294</v>
      </c>
      <c r="F12" s="33">
        <v>10102.14632075326</v>
      </c>
      <c r="G12" s="33">
        <f t="shared" si="1"/>
        <v>8354.2073506386077</v>
      </c>
      <c r="H12" s="33">
        <f>(B12+C12+D12+E12+F12)/5</f>
        <v>8354.2073506386077</v>
      </c>
      <c r="Q12" s="48"/>
      <c r="R12" s="49"/>
      <c r="S12" s="49"/>
      <c r="T12" s="49"/>
      <c r="U12" s="49"/>
      <c r="V12" s="49"/>
      <c r="W12" s="49"/>
      <c r="X12" s="49"/>
    </row>
    <row r="13" spans="1:24" ht="14.25">
      <c r="A13" s="28"/>
      <c r="N13" s="50"/>
      <c r="Q13" s="48"/>
      <c r="R13" s="49"/>
      <c r="S13" s="49"/>
      <c r="T13" s="49"/>
      <c r="U13" s="49"/>
      <c r="V13" s="49"/>
      <c r="W13" s="49"/>
      <c r="X13" s="49"/>
    </row>
    <row r="14" spans="1:24" ht="13.5" thickBot="1">
      <c r="A14" s="28"/>
      <c r="N14" s="50"/>
    </row>
    <row r="15" spans="1:24">
      <c r="A15" s="25" t="s">
        <v>154</v>
      </c>
      <c r="B15" s="11"/>
      <c r="C15" s="11"/>
      <c r="D15" s="11"/>
      <c r="E15" s="11"/>
      <c r="F15" s="11"/>
      <c r="G15" s="11"/>
      <c r="H15" s="11"/>
    </row>
    <row r="16" spans="1:24">
      <c r="A16" s="24" t="s">
        <v>155</v>
      </c>
      <c r="B16" s="11"/>
      <c r="C16" s="11"/>
      <c r="D16" s="11"/>
      <c r="E16" s="11"/>
      <c r="F16" s="11"/>
      <c r="G16" s="11"/>
      <c r="H16" s="11"/>
    </row>
    <row r="17" spans="1:8">
      <c r="A17" s="27" t="s">
        <v>156</v>
      </c>
      <c r="C17" s="11"/>
      <c r="D17" s="11"/>
      <c r="E17" s="11"/>
      <c r="F17" s="11"/>
      <c r="G17" s="11"/>
      <c r="H17" s="11"/>
    </row>
    <row r="18" spans="1:8" ht="39" thickBot="1">
      <c r="A18" s="26" t="s">
        <v>157</v>
      </c>
      <c r="C18" s="11"/>
      <c r="D18" s="11"/>
      <c r="E18" s="11"/>
      <c r="F18" s="11"/>
      <c r="G18" s="11"/>
      <c r="H18" s="11"/>
    </row>
    <row r="19" spans="1:8">
      <c r="A19" s="28"/>
      <c r="C19" s="11"/>
      <c r="D19" s="11"/>
      <c r="E19" s="11"/>
      <c r="F19" s="11"/>
      <c r="G19" s="11"/>
      <c r="H19" s="11"/>
    </row>
    <row r="20" spans="1:8">
      <c r="A20" s="28"/>
      <c r="C20" s="11"/>
      <c r="D20" s="11"/>
      <c r="E20" s="11"/>
      <c r="F20" s="11"/>
      <c r="G20" s="11"/>
      <c r="H20" s="11"/>
    </row>
    <row r="21" spans="1:8">
      <c r="A21" s="28"/>
      <c r="C21" s="11"/>
      <c r="D21" s="11"/>
      <c r="E21" s="11"/>
      <c r="F21" s="11"/>
      <c r="G21" s="11"/>
      <c r="H21" s="11"/>
    </row>
    <row r="22" spans="1:8">
      <c r="A22" s="28"/>
    </row>
    <row r="23" spans="1:8">
      <c r="A23" s="28"/>
    </row>
    <row r="24" spans="1:8">
      <c r="A24" s="8" t="s">
        <v>96</v>
      </c>
      <c r="B24" s="8" t="s">
        <v>148</v>
      </c>
    </row>
    <row r="25" spans="1:8" ht="14.25">
      <c r="A25" s="29" t="s">
        <v>11</v>
      </c>
      <c r="B25" s="33">
        <v>1400.2030818152168</v>
      </c>
    </row>
    <row r="26" spans="1:8" ht="14.25">
      <c r="A26" s="29" t="s">
        <v>118</v>
      </c>
      <c r="B26" s="33">
        <v>1633.1404452671095</v>
      </c>
    </row>
    <row r="27" spans="1:8" ht="14.25">
      <c r="A27" s="30" t="s">
        <v>12</v>
      </c>
      <c r="B27" s="33">
        <v>1927.4776147420519</v>
      </c>
    </row>
    <row r="28" spans="1:8" ht="14.25">
      <c r="A28" s="29" t="s">
        <v>63</v>
      </c>
      <c r="B28" s="33">
        <v>2013.0148250529771</v>
      </c>
    </row>
    <row r="29" spans="1:8" ht="14.25">
      <c r="A29" s="29" t="s">
        <v>113</v>
      </c>
      <c r="B29" s="33">
        <v>2989.7501545405453</v>
      </c>
    </row>
    <row r="30" spans="1:8" ht="14.25">
      <c r="A30" s="31" t="s">
        <v>150</v>
      </c>
      <c r="B30" s="33">
        <v>8463.8833333333332</v>
      </c>
    </row>
    <row r="31" spans="1:8" ht="14.25">
      <c r="A31" s="32" t="s">
        <v>138</v>
      </c>
      <c r="B31" s="33">
        <v>8354.2073506386077</v>
      </c>
    </row>
    <row r="32" spans="1:8" ht="14.25">
      <c r="A32" s="31" t="s">
        <v>151</v>
      </c>
      <c r="B32" s="33">
        <v>7303</v>
      </c>
    </row>
    <row r="33" spans="1:2" ht="25.5">
      <c r="A33" s="31" t="s">
        <v>152</v>
      </c>
      <c r="B33" s="33">
        <v>6276.5833333333339</v>
      </c>
    </row>
    <row r="34" spans="1:2" ht="25.5">
      <c r="A34" s="31" t="s">
        <v>153</v>
      </c>
      <c r="B34" s="33">
        <v>1435.0008270798862</v>
      </c>
    </row>
  </sheetData>
  <autoFilter ref="J2:K7" xr:uid="{00000000-0009-0000-0000-000006000000}">
    <sortState xmlns:xlrd2="http://schemas.microsoft.com/office/spreadsheetml/2017/richdata2" ref="J3:K7">
      <sortCondition ref="K2:K7"/>
    </sortState>
  </autoFilter>
  <sortState xmlns:xlrd2="http://schemas.microsoft.com/office/spreadsheetml/2017/richdata2" ref="A29:B33">
    <sortCondition descending="1" ref="B29:B33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H27"/>
  <sheetViews>
    <sheetView topLeftCell="I1" zoomScale="80" zoomScaleNormal="80" workbookViewId="0">
      <selection activeCell="P28" sqref="P28"/>
    </sheetView>
  </sheetViews>
  <sheetFormatPr defaultColWidth="11.42578125" defaultRowHeight="12.75"/>
  <cols>
    <col min="1" max="1" width="6.42578125" style="4" customWidth="1"/>
    <col min="2" max="2" width="26.7109375" style="4" customWidth="1"/>
    <col min="3" max="8" width="11.42578125" style="4" customWidth="1"/>
    <col min="9" max="16384" width="11.42578125" style="4"/>
  </cols>
  <sheetData>
    <row r="2" spans="2:8" ht="15" customHeight="1">
      <c r="B2" s="12" t="s">
        <v>147</v>
      </c>
      <c r="C2" s="12">
        <v>2019</v>
      </c>
      <c r="D2" s="12">
        <v>2020</v>
      </c>
      <c r="E2" s="12">
        <v>2021</v>
      </c>
      <c r="F2" s="12">
        <v>2022</v>
      </c>
      <c r="G2" s="12">
        <v>2023</v>
      </c>
      <c r="H2" s="12" t="s">
        <v>148</v>
      </c>
    </row>
    <row r="3" spans="2:8" ht="14.25">
      <c r="B3" s="29" t="s">
        <v>11</v>
      </c>
      <c r="C3" s="33">
        <v>1207.420431723521</v>
      </c>
      <c r="D3" s="33">
        <v>684.2394636596556</v>
      </c>
      <c r="E3" s="33">
        <v>879.03866679502767</v>
      </c>
      <c r="F3" s="33">
        <v>2349.0837976645039</v>
      </c>
      <c r="G3" s="33">
        <v>1881.233049233377</v>
      </c>
      <c r="H3" s="33">
        <f>AVERAGE(C3:G3)</f>
        <v>1400.2030818152168</v>
      </c>
    </row>
    <row r="4" spans="2:8" ht="14.25">
      <c r="B4" s="29" t="s">
        <v>113</v>
      </c>
      <c r="C4" s="33">
        <v>2455.3242876718591</v>
      </c>
      <c r="D4" s="33">
        <v>3068.7569665711089</v>
      </c>
      <c r="E4" s="33">
        <v>2382.471344212905</v>
      </c>
      <c r="F4" s="33">
        <v>3383.6262160194979</v>
      </c>
      <c r="G4" s="33">
        <v>3658.5719582273541</v>
      </c>
      <c r="H4" s="33">
        <f t="shared" ref="H4:H12" si="0">AVERAGE(C4:G4)</f>
        <v>2989.7501545405453</v>
      </c>
    </row>
    <row r="5" spans="2:8" ht="14.25">
      <c r="B5" s="29" t="s">
        <v>118</v>
      </c>
      <c r="C5" s="33">
        <v>1225.6462854757931</v>
      </c>
      <c r="D5" s="33">
        <v>1302.3909855908289</v>
      </c>
      <c r="E5" s="33">
        <v>1542.0238686648429</v>
      </c>
      <c r="F5" s="33">
        <v>2073.709164404579</v>
      </c>
      <c r="G5" s="33">
        <v>2021.931922199504</v>
      </c>
      <c r="H5" s="33">
        <f t="shared" si="0"/>
        <v>1633.1404452671095</v>
      </c>
    </row>
    <row r="6" spans="2:8" ht="14.25">
      <c r="B6" s="29" t="s">
        <v>63</v>
      </c>
      <c r="C6" s="33">
        <v>1980.5554195751749</v>
      </c>
      <c r="D6" s="33">
        <v>1835.95004710945</v>
      </c>
      <c r="E6" s="33">
        <v>1029.8625047059379</v>
      </c>
      <c r="F6" s="33">
        <v>1776.7859591706149</v>
      </c>
      <c r="G6" s="33">
        <v>3441.9201947037081</v>
      </c>
      <c r="H6" s="33">
        <f t="shared" si="0"/>
        <v>2013.0148250529771</v>
      </c>
    </row>
    <row r="7" spans="2:8" ht="14.25">
      <c r="B7" s="30" t="s">
        <v>12</v>
      </c>
      <c r="C7" s="33">
        <v>1973.1114569395149</v>
      </c>
      <c r="D7" s="33">
        <v>2057.083333333333</v>
      </c>
      <c r="E7" s="33">
        <v>1118.1738196681561</v>
      </c>
      <c r="F7" s="33">
        <v>1943.0256273591201</v>
      </c>
      <c r="G7" s="33">
        <v>2545.993836410134</v>
      </c>
      <c r="H7" s="33">
        <f t="shared" si="0"/>
        <v>1927.4776147420519</v>
      </c>
    </row>
    <row r="8" spans="2:8" ht="14.25">
      <c r="B8" s="31" t="s">
        <v>151</v>
      </c>
      <c r="C8" s="33">
        <v>5174</v>
      </c>
      <c r="D8" s="33">
        <v>5481</v>
      </c>
      <c r="E8" s="33">
        <v>7564</v>
      </c>
      <c r="F8" s="33">
        <v>8609</v>
      </c>
      <c r="G8" s="33">
        <v>9687</v>
      </c>
      <c r="H8" s="33">
        <f t="shared" si="0"/>
        <v>7303</v>
      </c>
    </row>
    <row r="9" spans="2:8" ht="24.75" customHeight="1">
      <c r="B9" s="31" t="s">
        <v>150</v>
      </c>
      <c r="C9" s="33">
        <v>6411</v>
      </c>
      <c r="D9" s="33">
        <v>6628.5</v>
      </c>
      <c r="E9" s="33">
        <v>8406.9166666666661</v>
      </c>
      <c r="F9" s="33">
        <v>9786</v>
      </c>
      <c r="G9" s="33">
        <v>11087</v>
      </c>
      <c r="H9" s="33">
        <f t="shared" si="0"/>
        <v>8463.8833333333332</v>
      </c>
    </row>
    <row r="10" spans="2:8" ht="14.25">
      <c r="B10" s="31" t="s">
        <v>153</v>
      </c>
      <c r="C10" s="33">
        <v>1079.036124026924</v>
      </c>
      <c r="D10" s="33">
        <v>1137.089687462041</v>
      </c>
      <c r="E10" s="33">
        <v>1198.6462558730909</v>
      </c>
      <c r="F10" s="33">
        <v>1703.7908983566881</v>
      </c>
      <c r="G10" s="33">
        <v>2056.4411696806878</v>
      </c>
      <c r="H10" s="33">
        <f t="shared" si="0"/>
        <v>1435.0008270798862</v>
      </c>
    </row>
    <row r="11" spans="2:8" ht="25.5">
      <c r="B11" s="31" t="s">
        <v>152</v>
      </c>
      <c r="C11" s="33">
        <v>4383.916666666667</v>
      </c>
      <c r="D11" s="33">
        <v>4667.416666666667</v>
      </c>
      <c r="E11" s="33">
        <v>6470.166666666667</v>
      </c>
      <c r="F11" s="33">
        <v>8027.166666666667</v>
      </c>
      <c r="G11" s="33">
        <v>7834.25</v>
      </c>
      <c r="H11" s="33">
        <f t="shared" si="0"/>
        <v>6276.5833333333339</v>
      </c>
    </row>
    <row r="12" spans="2:8" ht="14.25">
      <c r="B12" s="32" t="s">
        <v>138</v>
      </c>
      <c r="C12" s="33">
        <v>6390.0134053941983</v>
      </c>
      <c r="D12" s="33">
        <v>7656.396844774491</v>
      </c>
      <c r="E12" s="33">
        <v>8597.0567461620612</v>
      </c>
      <c r="F12" s="33">
        <v>9025.4234361090294</v>
      </c>
      <c r="G12" s="33">
        <v>10102.14632075326</v>
      </c>
      <c r="H12" s="33">
        <f t="shared" si="0"/>
        <v>8354.2073506386077</v>
      </c>
    </row>
    <row r="13" spans="2:8" ht="14.25">
      <c r="B13" s="53"/>
      <c r="C13" s="54"/>
      <c r="D13" s="54"/>
      <c r="E13" s="54"/>
      <c r="F13" s="54"/>
      <c r="G13" s="54"/>
      <c r="H13" s="19"/>
    </row>
    <row r="14" spans="2:8" ht="14.25">
      <c r="B14" s="53"/>
      <c r="C14" s="54"/>
      <c r="D14" s="54"/>
      <c r="E14" s="54"/>
      <c r="F14" s="54"/>
      <c r="G14" s="54"/>
      <c r="H14" s="19"/>
    </row>
    <row r="15" spans="2:8" ht="14.25">
      <c r="B15" s="53"/>
      <c r="C15" s="54"/>
      <c r="D15" s="54"/>
      <c r="E15" s="54"/>
      <c r="F15" s="54"/>
      <c r="G15" s="54"/>
      <c r="H15" s="19"/>
    </row>
    <row r="16" spans="2:8">
      <c r="B16" s="34"/>
      <c r="C16" s="35"/>
      <c r="D16" s="19"/>
      <c r="E16" s="19"/>
      <c r="F16" s="19"/>
      <c r="G16" s="19"/>
      <c r="H16" s="35"/>
    </row>
    <row r="17" spans="2:8">
      <c r="B17" s="12" t="s">
        <v>147</v>
      </c>
      <c r="C17" s="12">
        <v>2020</v>
      </c>
      <c r="D17" s="12">
        <v>2021</v>
      </c>
      <c r="E17" s="12">
        <v>2022</v>
      </c>
      <c r="F17" s="12">
        <v>2023</v>
      </c>
      <c r="G17" s="9"/>
      <c r="H17" s="35"/>
    </row>
    <row r="18" spans="2:8">
      <c r="B18" s="29" t="s">
        <v>11</v>
      </c>
      <c r="C18" s="13">
        <f t="shared" ref="C18:F25" si="1">D3/C3*100-100</f>
        <v>-43.330471666530897</v>
      </c>
      <c r="D18" s="13">
        <f t="shared" si="1"/>
        <v>28.469448706376596</v>
      </c>
      <c r="E18" s="13">
        <f t="shared" si="1"/>
        <v>167.23327271020469</v>
      </c>
      <c r="F18" s="13">
        <f t="shared" si="1"/>
        <v>-19.916307323573193</v>
      </c>
      <c r="G18" s="20" cm="1">
        <f t="array" ref="G18">+AVERAGE(ABS(C18:F18))</f>
        <v>64.737375101671347</v>
      </c>
      <c r="H18" s="35"/>
    </row>
    <row r="19" spans="2:8">
      <c r="B19" s="29" t="s">
        <v>113</v>
      </c>
      <c r="C19" s="13">
        <f t="shared" si="1"/>
        <v>24.98377432175802</v>
      </c>
      <c r="D19" s="13">
        <f t="shared" si="1"/>
        <v>-22.363635499132684</v>
      </c>
      <c r="E19" s="13">
        <f t="shared" si="1"/>
        <v>42.021696262514496</v>
      </c>
      <c r="F19" s="13">
        <f t="shared" si="1"/>
        <v>8.1257717210650497</v>
      </c>
      <c r="G19" s="37" cm="1">
        <f t="array" ref="G19">+AVERAGE(ABS(C19:F19))</f>
        <v>24.373719451117562</v>
      </c>
      <c r="H19" s="35"/>
    </row>
    <row r="20" spans="2:8">
      <c r="B20" s="29" t="s">
        <v>118</v>
      </c>
      <c r="C20" s="13">
        <f t="shared" si="1"/>
        <v>6.2615699998016794</v>
      </c>
      <c r="D20" s="13">
        <f t="shared" si="1"/>
        <v>18.399458052552831</v>
      </c>
      <c r="E20" s="13">
        <f t="shared" si="1"/>
        <v>34.479705959421636</v>
      </c>
      <c r="F20" s="13">
        <f t="shared" si="1"/>
        <v>-2.4968420400428499</v>
      </c>
      <c r="G20" s="66" cm="1">
        <f t="array" ref="G20">+AVERAGE(ABS(C20:F20))</f>
        <v>15.409394012954749</v>
      </c>
      <c r="H20" s="35"/>
    </row>
    <row r="21" spans="2:8">
      <c r="B21" s="29" t="s">
        <v>63</v>
      </c>
      <c r="C21" s="13">
        <f t="shared" si="1"/>
        <v>-7.3012535290096707</v>
      </c>
      <c r="D21" s="13">
        <f t="shared" si="1"/>
        <v>-43.905744803494493</v>
      </c>
      <c r="E21" s="13">
        <f t="shared" si="1"/>
        <v>72.526521846520666</v>
      </c>
      <c r="F21" s="13">
        <f t="shared" si="1"/>
        <v>93.716084761856195</v>
      </c>
      <c r="G21" s="20" cm="1">
        <f t="array" ref="G21">+AVERAGE(ABS(C21:F21))</f>
        <v>54.362401235220254</v>
      </c>
      <c r="H21" s="35"/>
    </row>
    <row r="22" spans="2:8">
      <c r="B22" s="30" t="s">
        <v>12</v>
      </c>
      <c r="C22" s="13">
        <f t="shared" si="1"/>
        <v>4.255810086069161</v>
      </c>
      <c r="D22" s="13">
        <f t="shared" si="1"/>
        <v>-45.642755373636327</v>
      </c>
      <c r="E22" s="13">
        <f t="shared" si="1"/>
        <v>73.767762505453561</v>
      </c>
      <c r="F22" s="13">
        <f t="shared" si="1"/>
        <v>31.032437275186311</v>
      </c>
      <c r="G22" s="20" cm="1">
        <f t="array" ref="G22">+AVERAGE(ABS(C22:F22))</f>
        <v>38.674691310086338</v>
      </c>
      <c r="H22" s="35"/>
    </row>
    <row r="23" spans="2:8">
      <c r="B23" s="31" t="s">
        <v>151</v>
      </c>
      <c r="C23" s="13">
        <f t="shared" si="1"/>
        <v>5.9335137224584571</v>
      </c>
      <c r="D23" s="13">
        <f t="shared" si="1"/>
        <v>38.004013866082829</v>
      </c>
      <c r="E23" s="13">
        <f t="shared" si="1"/>
        <v>13.815441565309357</v>
      </c>
      <c r="F23" s="13">
        <f t="shared" si="1"/>
        <v>12.521779533046811</v>
      </c>
      <c r="G23" s="37" cm="1">
        <f t="array" ref="G23">+AVERAGE(ABS(C23:F23))</f>
        <v>17.568687171724363</v>
      </c>
      <c r="H23" s="36"/>
    </row>
    <row r="24" spans="2:8" ht="22.5" customHeight="1">
      <c r="B24" s="31" t="s">
        <v>150</v>
      </c>
      <c r="C24" s="13">
        <f t="shared" si="1"/>
        <v>3.3926064576509134</v>
      </c>
      <c r="D24" s="13">
        <f t="shared" si="1"/>
        <v>26.829850896381771</v>
      </c>
      <c r="E24" s="13">
        <f t="shared" si="1"/>
        <v>16.404151343635704</v>
      </c>
      <c r="F24" s="13">
        <f t="shared" si="1"/>
        <v>13.294502350296341</v>
      </c>
      <c r="G24" s="66" cm="1">
        <f t="array" ref="G24">+AVERAGE(ABS(C24:F24))</f>
        <v>14.980277761991182</v>
      </c>
      <c r="H24" s="36"/>
    </row>
    <row r="25" spans="2:8">
      <c r="B25" s="31" t="s">
        <v>153</v>
      </c>
      <c r="C25" s="13">
        <f t="shared" si="1"/>
        <v>5.3801315954523687</v>
      </c>
      <c r="D25" s="13">
        <f t="shared" si="1"/>
        <v>5.4135191876062834</v>
      </c>
      <c r="E25" s="13">
        <f t="shared" si="1"/>
        <v>42.142929159333278</v>
      </c>
      <c r="F25" s="13">
        <f t="shared" si="1"/>
        <v>20.697978353102613</v>
      </c>
      <c r="G25" s="37" cm="1">
        <f t="array" ref="G25">+AVERAGE(ABS(C25:F25))</f>
        <v>18.408639573873636</v>
      </c>
      <c r="H25" s="36"/>
    </row>
    <row r="26" spans="2:8" ht="25.5">
      <c r="B26" s="31" t="s">
        <v>152</v>
      </c>
      <c r="C26" s="13">
        <f t="shared" ref="C26:F26" si="2">D11/C11*100-100</f>
        <v>6.4668200049422921</v>
      </c>
      <c r="D26" s="13">
        <f t="shared" si="2"/>
        <v>38.624149690228364</v>
      </c>
      <c r="E26" s="13">
        <f t="shared" si="2"/>
        <v>24.064295098013957</v>
      </c>
      <c r="F26" s="13">
        <f t="shared" si="2"/>
        <v>-2.4032971368062732</v>
      </c>
      <c r="G26" s="37" cm="1">
        <f t="array" ref="G26">+AVERAGE(ABS(C26:F26))</f>
        <v>17.889640482497722</v>
      </c>
    </row>
    <row r="27" spans="2:8">
      <c r="B27" s="32" t="s">
        <v>138</v>
      </c>
      <c r="C27" s="13">
        <f t="shared" ref="C27:F27" si="3">D12/C12*100-100</f>
        <v>19.81816561309968</v>
      </c>
      <c r="D27" s="13">
        <f t="shared" si="3"/>
        <v>12.285934499719303</v>
      </c>
      <c r="E27" s="13">
        <f t="shared" si="3"/>
        <v>4.9827133005513957</v>
      </c>
      <c r="F27" s="13">
        <f t="shared" si="3"/>
        <v>11.929887747276922</v>
      </c>
      <c r="G27" s="66" cm="1">
        <f t="array" ref="G27">+AVERAGE(ABS(C27:F27))</f>
        <v>12.254175290161825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2025-09-24T23:03:33+00:00</FechayHora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A69B17A-CC4B-472B-917E-AA731CB80F6A}"/>
</file>

<file path=customXml/itemProps2.xml><?xml version="1.0" encoding="utf-8"?>
<ds:datastoreItem xmlns:ds="http://schemas.openxmlformats.org/officeDocument/2006/customXml" ds:itemID="{BB3E9602-04BC-4E38-91DD-44C0C1B37D8C}"/>
</file>

<file path=customXml/itemProps3.xml><?xml version="1.0" encoding="utf-8"?>
<ds:datastoreItem xmlns:ds="http://schemas.openxmlformats.org/officeDocument/2006/customXml" ds:itemID="{5EA8B6DD-B6F2-46EB-B5CC-A27AB71862D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Diana Paola Chinchilla Alvarez</cp:lastModifiedBy>
  <cp:revision/>
  <dcterms:created xsi:type="dcterms:W3CDTF">2024-08-23T00:06:32Z</dcterms:created>
  <dcterms:modified xsi:type="dcterms:W3CDTF">2025-09-25T17:19:05Z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