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3"/>
  <workbookPr hidePivotFieldList="1"/>
  <mc:AlternateContent xmlns:mc="http://schemas.openxmlformats.org/markup-compatibility/2006">
    <mc:Choice Requires="x15">
      <x15ac:absPath xmlns:x15ac="http://schemas.microsoft.com/office/spreadsheetml/2010/11/ac" url="C:\Users\marth\Documents\ANT 2025\MUNICIPIOS ASIGNADOS 2025\PURÍSIMA\"/>
    </mc:Choice>
  </mc:AlternateContent>
  <xr:revisionPtr revIDLastSave="0" documentId="13_ncr:1_{C7604B11-040F-4AA0-BCBB-0C42EFD750DA}" xr6:coauthVersionLast="47" xr6:coauthVersionMax="47" xr10:uidLastSave="{00000000-0000-0000-0000-000000000000}"/>
  <bookViews>
    <workbookView xWindow="2616" yWindow="2616" windowWidth="17280" windowHeight="8880" firstSheet="7" activeTab="7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4" hidden="1">'4.3.1. % MERCADO FLETE PRODUCTO'!$B$25:$C$32</definedName>
    <definedName name="_xlnm._FilterDatabase" localSheetId="5" hidden="1">'4.3.2. PRECIOS PAGAD PRODUCTOR'!$C$22:$D$29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9" l="1"/>
  <c r="D25" i="9"/>
  <c r="D26" i="9"/>
  <c r="D27" i="9"/>
  <c r="D28" i="9"/>
  <c r="D29" i="9"/>
  <c r="D30" i="9"/>
  <c r="D23" i="9"/>
  <c r="E23" i="9"/>
  <c r="F23" i="9"/>
  <c r="C24" i="9"/>
  <c r="C25" i="9"/>
  <c r="C26" i="9"/>
  <c r="C27" i="9"/>
  <c r="C28" i="9"/>
  <c r="C29" i="9"/>
  <c r="C30" i="9"/>
  <c r="C23" i="9"/>
  <c r="I10" i="9"/>
  <c r="M10" i="7" l="1"/>
  <c r="I10" i="6"/>
  <c r="M6" i="7" l="1"/>
  <c r="M7" i="7"/>
  <c r="M8" i="7"/>
  <c r="M9" i="7"/>
  <c r="M11" i="7"/>
  <c r="M12" i="7"/>
  <c r="M5" i="7"/>
  <c r="F24" i="9" l="1"/>
  <c r="F25" i="9"/>
  <c r="F26" i="9"/>
  <c r="F27" i="9"/>
  <c r="F28" i="9"/>
  <c r="F29" i="9"/>
  <c r="F30" i="9"/>
  <c r="E24" i="9"/>
  <c r="G24" i="9" s="1" a="1"/>
  <c r="G24" i="9" s="1"/>
  <c r="E25" i="9"/>
  <c r="E26" i="9"/>
  <c r="E27" i="9"/>
  <c r="E28" i="9"/>
  <c r="E29" i="9"/>
  <c r="E30" i="9"/>
  <c r="G25" i="9" a="1"/>
  <c r="G25" i="9" s="1"/>
  <c r="G28" i="9" a="1"/>
  <c r="G28" i="9" s="1"/>
  <c r="G29" i="9" a="1"/>
  <c r="G29" i="9" s="1"/>
  <c r="G30" i="9" a="1"/>
  <c r="G23" i="9" a="1"/>
  <c r="G23" i="9" s="1"/>
  <c r="G27" i="9" a="1"/>
  <c r="G26" i="9" a="1"/>
  <c r="H7" i="9"/>
  <c r="H5" i="9"/>
  <c r="H4" i="9"/>
  <c r="H3" i="9"/>
  <c r="G3" i="8"/>
  <c r="G4" i="8"/>
  <c r="G5" i="8"/>
  <c r="G7" i="8"/>
  <c r="G27" i="9" l="1"/>
  <c r="G26" i="9"/>
  <c r="G30" i="9"/>
  <c r="H4" i="8" l="1"/>
  <c r="H5" i="8"/>
  <c r="H6" i="8"/>
  <c r="H7" i="8"/>
  <c r="H8" i="8"/>
  <c r="H9" i="8"/>
  <c r="H10" i="8"/>
  <c r="H3" i="8"/>
  <c r="I7" i="6" l="1"/>
  <c r="I9" i="6"/>
  <c r="I8" i="6"/>
  <c r="I12" i="6"/>
  <c r="I6" i="6"/>
  <c r="I11" i="6"/>
  <c r="I5" i="6"/>
</calcChain>
</file>

<file path=xl/sharedStrings.xml><?xml version="1.0" encoding="utf-8"?>
<sst xmlns="http://schemas.openxmlformats.org/spreadsheetml/2006/main" count="269" uniqueCount="120">
  <si>
    <t>Tabla 1. Organizaciones de la Agricultura Familiar (OAF) participantes de los encuentros territoriales en el municipio de Purisima</t>
  </si>
  <si>
    <t>Nombre y sigla asociación</t>
  </si>
  <si>
    <t>Principales productos comercializados</t>
  </si>
  <si>
    <t>No. de familias asociadas</t>
  </si>
  <si>
    <t>Servicios que presta la OAF</t>
  </si>
  <si>
    <t>Asociación de Pequeños Productores Ganaderos de Purisima- ASOGAPUR</t>
  </si>
  <si>
    <t>Leche</t>
  </si>
  <si>
    <t>Comercialización de productos agropecuarios</t>
  </si>
  <si>
    <t xml:space="preserve">Maíz </t>
  </si>
  <si>
    <t>Cachama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</si>
  <si>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Ourisima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</si>
  <si>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</si>
  <si>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</si>
  <si>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</si>
  <si>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</si>
  <si>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</si>
  <si>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</si>
  <si>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</si>
  <si>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Caneca X 25 lts</t>
  </si>
  <si>
    <t>Intermediarios 100%</t>
  </si>
  <si>
    <t>No</t>
  </si>
  <si>
    <t>Contado</t>
  </si>
  <si>
    <t>Predio 100%</t>
  </si>
  <si>
    <t>A granel</t>
  </si>
  <si>
    <t>Minoristas 80%
Finca 20%</t>
  </si>
  <si>
    <t>Finca 100%</t>
  </si>
  <si>
    <t>Unidad</t>
  </si>
  <si>
    <t>Intermediarios 100%
Finca 20%</t>
  </si>
  <si>
    <t>Predio 80%
Finca 20%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</si>
  <si>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</si>
  <si>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Purísima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</si>
  <si>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</si>
  <si>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</si>
  <si>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</si>
  <si>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</si>
  <si>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</si>
  <si>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Domingo Contreras</t>
  </si>
  <si>
    <t>Intermediario</t>
  </si>
  <si>
    <t>Cerdo kg en pie</t>
  </si>
  <si>
    <t>Vereda El Aserradero</t>
  </si>
  <si>
    <t>Veredas de Municipio 100%</t>
  </si>
  <si>
    <t>Pollo kg en pie</t>
  </si>
  <si>
    <t>Yuca</t>
  </si>
  <si>
    <t>Ñame</t>
  </si>
  <si>
    <t>Maíz</t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</si>
  <si>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Purisima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</si>
  <si>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</si>
  <si>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</si>
  <si>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</si>
  <si>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</si>
  <si>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</si>
  <si>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</si>
  <si>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Cerdo</t>
  </si>
  <si>
    <t>Quincenal</t>
  </si>
  <si>
    <t>Pollo</t>
  </si>
  <si>
    <t>Mensual</t>
  </si>
  <si>
    <t>Kilogramo</t>
  </si>
  <si>
    <t>Canecas X 25 lts</t>
  </si>
  <si>
    <t>Diario</t>
  </si>
  <si>
    <t>Carne bovina</t>
  </si>
  <si>
    <t>kg en pie</t>
  </si>
  <si>
    <t>Bolsa X 45 kg</t>
  </si>
  <si>
    <t>Semanal</t>
  </si>
  <si>
    <t>Bulto X 50 kg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</si>
  <si>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</si>
  <si>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</si>
  <si>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</si>
  <si>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</si>
  <si>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</si>
  <si>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</si>
  <si>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</si>
  <si>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</si>
  <si>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</si>
  <si>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</si>
  <si>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</si>
  <si>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</si>
  <si>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02Va-80</t>
  </si>
  <si>
    <t>Intermediarios
Minoristas</t>
  </si>
  <si>
    <t>57%
43%</t>
  </si>
  <si>
    <t xml:space="preserve">Cabecera Municipal 57%
Coveñas 43%
</t>
  </si>
  <si>
    <t>04Vcs1-67</t>
  </si>
  <si>
    <t>Avicultura- pollo engorde</t>
  </si>
  <si>
    <t>Intermediarios</t>
  </si>
  <si>
    <t>Cabecera Municipal</t>
  </si>
  <si>
    <t xml:space="preserve">Intermediarios </t>
  </si>
  <si>
    <t>Porcicultura levante</t>
  </si>
  <si>
    <t>08Ves1-44</t>
  </si>
  <si>
    <t>Ganadería dp- res kg en pie</t>
  </si>
  <si>
    <t>Res kg en pie</t>
  </si>
  <si>
    <t>Ganadería dp- leche</t>
  </si>
  <si>
    <t>Piscicultura- Cachama</t>
  </si>
  <si>
    <t>UFH PURÍSIMA CÓRDOBA</t>
  </si>
  <si>
    <t>linea</t>
  </si>
  <si>
    <t>ufh</t>
  </si>
  <si>
    <t>maiz_tradicional</t>
  </si>
  <si>
    <t>avicultura_engorde</t>
  </si>
  <si>
    <t>name</t>
  </si>
  <si>
    <t>porcicultura_levante</t>
  </si>
  <si>
    <t>yuca</t>
  </si>
  <si>
    <t>ganaderia_dp</t>
  </si>
  <si>
    <t>piscicultura_cachama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</si>
  <si>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</si>
  <si>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</si>
  <si>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</si>
  <si>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</si>
  <si>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Avicultura- Pollo engorde</t>
  </si>
  <si>
    <t>Kg en pie</t>
  </si>
  <si>
    <t>Ganadería dp- carne</t>
  </si>
  <si>
    <t xml:space="preserve">Línea productiva </t>
  </si>
  <si>
    <t>Promedio</t>
  </si>
  <si>
    <t>Verificar</t>
  </si>
  <si>
    <t>Porcicultura*</t>
  </si>
  <si>
    <t>Avicultura- Pollo engorde**</t>
  </si>
  <si>
    <t>Ganadería dp- carne***</t>
  </si>
  <si>
    <t>Precio a escala municipal</t>
  </si>
  <si>
    <t>Precio a escala departamental</t>
  </si>
  <si>
    <t>Precios a escala nacional</t>
  </si>
  <si>
    <t>Precios gremios (PORKCOLOMBIA*, FENAVI**, FEDEGAN***)</t>
  </si>
  <si>
    <t>Porcicultura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</si>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</sst>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&quot;$&quot;\ * #,##0_-;\-&quot;$&quot;\ * #,##0_-;_-&quot;$&quot;\ 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_-* #,##0_-;\-* #,##0_-;_-* &quot;-&quot;??_-;_-@_-"/>
    <numFmt numFmtId="169" formatCode="_-* #,##0.0_-;\-* #,##0.0_-;_-* &quot;-&quot;??_-;_-@_-"/>
    <numFmt numFmtId="170" formatCode="0.0%"/>
  </numFmts>
  <fonts count="2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b/>
      <sz val="11"/>
      <color theme="1"/>
      <name val="Aptos Narrow"/>
      <scheme val="minor"/>
    </font>
    <font>
      <b/>
      <sz val="9"/>
      <color rgb="FFFF0000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scheme val="minor"/>
    </font>
    <font>
      <b/>
      <sz val="12"/>
      <color theme="1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rgb="FFD0CECE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5" fontId="3" fillId="0" borderId="1" xfId="6" applyNumberFormat="1" applyFont="1" applyFill="1" applyBorder="1" applyAlignment="1">
      <alignment horizontal="center" vertical="center" wrapText="1"/>
    </xf>
    <xf numFmtId="165" fontId="3" fillId="0" borderId="1" xfId="1" applyNumberFormat="1" applyFont="1" applyFill="1" applyBorder="1" applyAlignment="1">
      <alignment horizontal="center" vertical="center" wrapText="1"/>
    </xf>
    <xf numFmtId="165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5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/>
    </xf>
    <xf numFmtId="165" fontId="11" fillId="0" borderId="0" xfId="1" applyNumberFormat="1" applyFont="1" applyBorder="1"/>
    <xf numFmtId="168" fontId="4" fillId="4" borderId="1" xfId="0" applyNumberFormat="1" applyFont="1" applyFill="1" applyBorder="1" applyAlignment="1">
      <alignment horizontal="center" vertical="center"/>
    </xf>
    <xf numFmtId="0" fontId="4" fillId="5" borderId="5" xfId="0" applyFont="1" applyFill="1" applyBorder="1" applyAlignment="1">
      <alignment horizontal="center"/>
    </xf>
    <xf numFmtId="0" fontId="4" fillId="8" borderId="6" xfId="0" applyFont="1" applyFill="1" applyBorder="1" applyAlignment="1">
      <alignment horizontal="center" vertical="top" wrapText="1"/>
    </xf>
    <xf numFmtId="0" fontId="12" fillId="9" borderId="4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5" fontId="3" fillId="4" borderId="1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169" fontId="4" fillId="4" borderId="3" xfId="0" applyNumberFormat="1" applyFont="1" applyFill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13" fillId="10" borderId="9" xfId="0" applyFont="1" applyFill="1" applyBorder="1" applyAlignment="1">
      <alignment horizontal="center" vertical="center" wrapText="1"/>
    </xf>
    <xf numFmtId="0" fontId="13" fillId="10" borderId="10" xfId="0" applyFont="1" applyFill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 wrapText="1"/>
    </xf>
    <xf numFmtId="0" fontId="2" fillId="10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165" fontId="4" fillId="0" borderId="1" xfId="1" applyNumberFormat="1" applyFont="1" applyFill="1" applyBorder="1"/>
    <xf numFmtId="0" fontId="2" fillId="0" borderId="0" xfId="0" applyFont="1" applyAlignment="1">
      <alignment horizontal="center" vertical="center" wrapText="1"/>
    </xf>
    <xf numFmtId="165" fontId="4" fillId="0" borderId="0" xfId="1" applyNumberFormat="1" applyFont="1" applyFill="1" applyBorder="1"/>
    <xf numFmtId="49" fontId="19" fillId="0" borderId="15" xfId="0" applyNumberFormat="1" applyFont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center" wrapText="1"/>
    </xf>
    <xf numFmtId="9" fontId="3" fillId="4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3" fontId="3" fillId="4" borderId="1" xfId="8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/>
    </xf>
    <xf numFmtId="169" fontId="4" fillId="9" borderId="3" xfId="0" applyNumberFormat="1" applyFont="1" applyFill="1" applyBorder="1" applyAlignment="1">
      <alignment horizontal="center" vertical="center"/>
    </xf>
    <xf numFmtId="169" fontId="4" fillId="5" borderId="3" xfId="0" applyNumberFormat="1" applyFont="1" applyFill="1" applyBorder="1" applyAlignment="1">
      <alignment horizontal="center" vertical="center"/>
    </xf>
    <xf numFmtId="43" fontId="3" fillId="12" borderId="1" xfId="8" applyFont="1" applyFill="1" applyBorder="1" applyAlignment="1">
      <alignment horizontal="center" vertical="center"/>
    </xf>
    <xf numFmtId="43" fontId="3" fillId="5" borderId="1" xfId="8" applyFont="1" applyFill="1" applyBorder="1" applyAlignment="1">
      <alignment horizontal="center" vertical="center"/>
    </xf>
    <xf numFmtId="170" fontId="4" fillId="13" borderId="1" xfId="9" applyNumberFormat="1" applyFont="1" applyFill="1" applyBorder="1" applyAlignment="1">
      <alignment horizontal="center" vertical="center"/>
    </xf>
    <xf numFmtId="170" fontId="4" fillId="5" borderId="1" xfId="9" applyNumberFormat="1" applyFont="1" applyFill="1" applyBorder="1" applyAlignment="1">
      <alignment horizontal="center" vertical="center"/>
    </xf>
    <xf numFmtId="49" fontId="20" fillId="0" borderId="15" xfId="0" applyNumberFormat="1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0" fontId="12" fillId="9" borderId="1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4" fillId="8" borderId="1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left" vertical="center" wrapText="1"/>
    </xf>
    <xf numFmtId="0" fontId="3" fillId="8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7" fillId="0" borderId="2" xfId="0" applyFont="1" applyBorder="1" applyAlignment="1">
      <alignment horizontal="center"/>
    </xf>
    <xf numFmtId="0" fontId="3" fillId="3" borderId="12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>
      <alignment horizontal="left" vertical="center" wrapText="1"/>
    </xf>
    <xf numFmtId="0" fontId="3" fillId="3" borderId="13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10" borderId="1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8" fillId="0" borderId="14" xfId="0" applyFont="1" applyBorder="1" applyAlignment="1">
      <alignment horizontal="center"/>
    </xf>
    <xf numFmtId="0" fontId="2" fillId="10" borderId="1" xfId="0" applyFont="1" applyFill="1" applyBorder="1" applyAlignment="1">
      <alignment horizontal="center" vertical="center" wrapText="1"/>
    </xf>
    <xf numFmtId="49" fontId="20" fillId="0" borderId="16" xfId="0" applyNumberFormat="1" applyFont="1" applyBorder="1" applyAlignment="1">
      <alignment horizontal="center" vertical="center"/>
    </xf>
    <xf numFmtId="49" fontId="20" fillId="0" borderId="17" xfId="0" applyNumberFormat="1" applyFont="1" applyBorder="1" applyAlignment="1">
      <alignment horizontal="center" vertical="center"/>
    </xf>
    <xf numFmtId="49" fontId="20" fillId="0" borderId="18" xfId="0" applyNumberFormat="1" applyFont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3" fillId="10" borderId="7" xfId="0" applyFont="1" applyFill="1" applyBorder="1" applyAlignment="1">
      <alignment horizontal="center" vertical="center" wrapText="1"/>
    </xf>
    <xf numFmtId="0" fontId="13" fillId="10" borderId="8" xfId="0" applyFont="1" applyFill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/>
    </xf>
    <xf numFmtId="0" fontId="2" fillId="11" borderId="15" xfId="0" applyFont="1" applyFill="1" applyBorder="1" applyAlignment="1">
      <alignment horizontal="center" vertical="center" wrapText="1"/>
    </xf>
  </cellXfs>
  <cellStyles count="10">
    <cellStyle name="Millares" xfId="8" builtinId="3"/>
    <cellStyle name="Moneda" xfId="1" builtinId="4"/>
    <cellStyle name="Moneda 2" xfId="6" xr:uid="{00000000-0005-0000-0000-000002000000}"/>
    <cellStyle name="Moneda 2 2" xfId="7" xr:uid="{00000000-0005-0000-0000-000003000000}"/>
    <cellStyle name="Normal" xfId="0" builtinId="0"/>
    <cellStyle name="Normal 2" xfId="2" xr:uid="{00000000-0005-0000-0000-000005000000}"/>
    <cellStyle name="Normal 2 2" xfId="3" xr:uid="{00000000-0005-0000-0000-000006000000}"/>
    <cellStyle name="Porcentaje" xfId="9" builtinId="5"/>
    <cellStyle name="Porcentaje 2 2" xfId="5" xr:uid="{00000000-0005-0000-0000-000008000000}"/>
    <cellStyle name="Porcentaje 2 2 2" xfId="4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269412330718188"/>
          <c:y val="4.1198501872659173E-2"/>
          <c:w val="0.77246619127237048"/>
          <c:h val="0.455061488100504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SIPSA'!$B$24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-4.8274535349264215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8C9-45A3-AA88-2CF4EC53B97A}"/>
                </c:ext>
              </c:extLst>
            </c:dLbl>
            <c:dLbl>
              <c:idx val="4"/>
              <c:layout>
                <c:manualLayout>
                  <c:x val="4.8484051975361733E-3"/>
                  <c:y val="1.449715479779903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8C9-45A3-AA88-2CF4EC53B97A}"/>
                </c:ext>
              </c:extLst>
            </c:dLbl>
            <c:dLbl>
              <c:idx val="5"/>
              <c:layout>
                <c:manualLayout>
                  <c:x val="9.6907153659493584E-3"/>
                  <c:y val="5.071111978771238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C9-45A3-AA88-2CF4EC53B97A}"/>
                </c:ext>
              </c:extLst>
            </c:dLbl>
            <c:dLbl>
              <c:idx val="6"/>
              <c:layout>
                <c:manualLayout>
                  <c:x val="4.8503098941367851E-3"/>
                  <c:y val="1.325893147654042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C9-45A3-AA88-2CF4EC53B9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SIPSA'!$A$25:$A$32</c:f>
              <c:strCache>
                <c:ptCount val="8"/>
                <c:pt idx="0">
                  <c:v>Yuca</c:v>
                </c:pt>
                <c:pt idx="1">
                  <c:v>Maíz</c:v>
                </c:pt>
                <c:pt idx="2">
                  <c:v>Ñame</c:v>
                </c:pt>
                <c:pt idx="3">
                  <c:v>Avicultura- Pollo engorde</c:v>
                </c:pt>
                <c:pt idx="4">
                  <c:v>Piscicultura- Cachama</c:v>
                </c:pt>
                <c:pt idx="5">
                  <c:v>Porcicultura</c:v>
                </c:pt>
                <c:pt idx="6">
                  <c:v>Ganadería dp- carne</c:v>
                </c:pt>
                <c:pt idx="7">
                  <c:v>Ganadería dp- leche</c:v>
                </c:pt>
              </c:strCache>
            </c:strRef>
          </c:cat>
          <c:val>
            <c:numRef>
              <c:f>'4.3.3. PRECIOS PROMEDIO SIPSA'!$B$25:$B$32</c:f>
              <c:numCache>
                <c:formatCode>_-"$"\ * #,##0_-;\-"$"\ * #,##0_-;_-"$"\ * "-"??_-;_-@_-</c:formatCode>
                <c:ptCount val="8"/>
                <c:pt idx="0">
                  <c:v>1400.2030818152168</c:v>
                </c:pt>
                <c:pt idx="1">
                  <c:v>1633.1404452671095</c:v>
                </c:pt>
                <c:pt idx="2">
                  <c:v>2013.0148250529771</c:v>
                </c:pt>
                <c:pt idx="3">
                  <c:v>8464</c:v>
                </c:pt>
                <c:pt idx="4">
                  <c:v>8354.2073506386077</c:v>
                </c:pt>
                <c:pt idx="5">
                  <c:v>7303</c:v>
                </c:pt>
                <c:pt idx="6">
                  <c:v>6277</c:v>
                </c:pt>
                <c:pt idx="7">
                  <c:v>1360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8C9-45A3-AA88-2CF4EC53B97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1357809008"/>
        <c:axId val="-1357809552"/>
      </c:barChart>
      <c:catAx>
        <c:axId val="-1357809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layout>
            <c:manualLayout>
              <c:xMode val="edge"/>
              <c:yMode val="edge"/>
              <c:x val="0.39179494798273584"/>
              <c:y val="0.8132597484529245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357809552"/>
        <c:crosses val="autoZero"/>
        <c:auto val="1"/>
        <c:lblAlgn val="ctr"/>
        <c:lblOffset val="100"/>
        <c:noMultiLvlLbl val="0"/>
      </c:catAx>
      <c:valAx>
        <c:axId val="-1357809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CO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Línea</a:t>
                </a:r>
                <a:r>
                  <a:rPr lang="es-CO" sz="900" b="1" baseline="0">
                    <a:latin typeface="Arial" panose="020B0604020202020204" pitchFamily="34" charset="0"/>
                    <a:cs typeface="Arial" panose="020B0604020202020204" pitchFamily="34" charset="0"/>
                  </a:rPr>
                  <a:t> Productíva</a:t>
                </a:r>
                <a:endParaRPr lang="es-CO" sz="900" b="1">
                  <a:latin typeface="Arial" panose="020B0604020202020204" pitchFamily="34" charset="0"/>
                  <a:cs typeface="Arial" panose="020B0604020202020204" pitchFamily="34" charset="0"/>
                </a:endParaRPr>
              </a:p>
            </c:rich>
          </c:tx>
          <c:layout>
            <c:manualLayout>
              <c:xMode val="edge"/>
              <c:yMode val="edge"/>
              <c:x val="5.4892213219356278E-2"/>
              <c:y val="0.164570573547844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1357809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O" sz="9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Variación anual  precios mayoristas líneas productivas del municipio de Purisima</a:t>
            </a:r>
            <a:endParaRPr lang="es-CO" sz="900" b="1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b="1"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endParaRPr lang="es-C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MAYOR'!$B$23</c:f>
              <c:strCache>
                <c:ptCount val="1"/>
                <c:pt idx="0">
                  <c:v>Maíz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MAYOR'!$C$23:$F$23</c:f>
              <c:numCache>
                <c:formatCode>_-* #,##0_-;\-* #,##0_-;_-* "-"??_-;_-@_-</c:formatCode>
                <c:ptCount val="4"/>
                <c:pt idx="0">
                  <c:v>6.2615699998016794</c:v>
                </c:pt>
                <c:pt idx="1">
                  <c:v>18.399458052552831</c:v>
                </c:pt>
                <c:pt idx="2">
                  <c:v>34.479705959421636</c:v>
                </c:pt>
                <c:pt idx="3">
                  <c:v>-2.4968420400428499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F6-45C1-B8ED-BE7837A55E28}"/>
            </c:ext>
          </c:extLst>
        </c:ser>
        <c:ser>
          <c:idx val="1"/>
          <c:order val="1"/>
          <c:tx>
            <c:strRef>
              <c:f>'4.3.4. VARIACION $ PLAZAS MAYOR'!$B$24</c:f>
              <c:strCache>
                <c:ptCount val="1"/>
                <c:pt idx="0">
                  <c:v>Ñame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MAYOR'!$C$24:$F$24</c:f>
              <c:numCache>
                <c:formatCode>_-* #,##0_-;\-* #,##0_-;_-* "-"??_-;_-@_-</c:formatCode>
                <c:ptCount val="4"/>
                <c:pt idx="0">
                  <c:v>-7.3012535290096707</c:v>
                </c:pt>
                <c:pt idx="1">
                  <c:v>-43.905744803494493</c:v>
                </c:pt>
                <c:pt idx="2">
                  <c:v>72.526521846520666</c:v>
                </c:pt>
                <c:pt idx="3">
                  <c:v>93.716084761856195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F6-45C1-B8ED-BE7837A55E28}"/>
            </c:ext>
          </c:extLst>
        </c:ser>
        <c:ser>
          <c:idx val="2"/>
          <c:order val="2"/>
          <c:tx>
            <c:strRef>
              <c:f>'4.3.4. VARIACION $ PLAZAS MAYOR'!$B$25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MAYOR'!$C$25:$F$25</c:f>
              <c:numCache>
                <c:formatCode>_-* #,##0_-;\-* #,##0_-;_-* "-"??_-;_-@_-</c:formatCode>
                <c:ptCount val="4"/>
                <c:pt idx="0">
                  <c:v>-43.330471666530897</c:v>
                </c:pt>
                <c:pt idx="1">
                  <c:v>28.469448706376596</c:v>
                </c:pt>
                <c:pt idx="2">
                  <c:v>167.23327271020469</c:v>
                </c:pt>
                <c:pt idx="3">
                  <c:v>-19.916307323573193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F6-45C1-B8ED-BE7837A55E28}"/>
            </c:ext>
          </c:extLst>
        </c:ser>
        <c:ser>
          <c:idx val="3"/>
          <c:order val="3"/>
          <c:tx>
            <c:strRef>
              <c:f>'4.3.4. VARIACION $ PLAZAS MAYOR'!$B$26</c:f>
              <c:strCache>
                <c:ptCount val="1"/>
                <c:pt idx="0">
                  <c:v>Porcicultura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MAYOR'!$C$26:$F$26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5F6-45C1-B8ED-BE7837A55E28}"/>
            </c:ext>
          </c:extLst>
        </c:ser>
        <c:ser>
          <c:idx val="4"/>
          <c:order val="4"/>
          <c:tx>
            <c:strRef>
              <c:f>'4.3.4. VARIACION $ PLAZAS MAYOR'!$B$27</c:f>
              <c:strCache>
                <c:ptCount val="1"/>
                <c:pt idx="0">
                  <c:v>Piscicultura- Cachama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MAYOR'!$C$27:$F$27</c:f>
              <c:numCache>
                <c:formatCode>_-* #,##0_-;\-* #,##0_-;_-* "-"??_-;_-@_-</c:formatCode>
                <c:ptCount val="4"/>
                <c:pt idx="0">
                  <c:v>19.81816561309968</c:v>
                </c:pt>
                <c:pt idx="1">
                  <c:v>12.285934499719303</c:v>
                </c:pt>
                <c:pt idx="2">
                  <c:v>4.9827133005513957</c:v>
                </c:pt>
                <c:pt idx="3">
                  <c:v>11.929887747276922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5F6-45C1-B8ED-BE7837A55E28}"/>
            </c:ext>
          </c:extLst>
        </c:ser>
        <c:ser>
          <c:idx val="5"/>
          <c:order val="5"/>
          <c:tx>
            <c:strRef>
              <c:f>'4.3.4. VARIACION $ PLAZAS MAYOR'!$B$28</c:f>
              <c:strCache>
                <c:ptCount val="1"/>
                <c:pt idx="0">
                  <c:v>Avicultura- Pollo engorde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MAYOR'!$C$28:$F$28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5F6-45C1-B8ED-BE7837A55E28}"/>
            </c:ext>
          </c:extLst>
        </c:ser>
        <c:ser>
          <c:idx val="6"/>
          <c:order val="6"/>
          <c:tx>
            <c:strRef>
              <c:f>'4.3.4. VARIACION $ PLAZAS MAYOR'!$B$29</c:f>
              <c:strCache>
                <c:ptCount val="1"/>
                <c:pt idx="0">
                  <c:v>Ganadería dp- carne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6.4668200049422921</c:v>
                </c:pt>
                <c:pt idx="1">
                  <c:v>38.624149690228364</c:v>
                </c:pt>
                <c:pt idx="2">
                  <c:v>24.064295098013957</c:v>
                </c:pt>
                <c:pt idx="3">
                  <c:v>-2.4032971368062732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5F6-45C1-B8ED-BE7837A55E28}"/>
            </c:ext>
          </c:extLst>
        </c:ser>
        <c:ser>
          <c:idx val="7"/>
          <c:order val="7"/>
          <c:tx>
            <c:strRef>
              <c:f>'4.3.4. VARIACION $ PLAZAS MAYOR'!$B$30</c:f>
              <c:strCache>
                <c:ptCount val="1"/>
                <c:pt idx="0">
                  <c:v>Ganadería dp- leche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MAYOR'!$C$22:$F$22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8.9020771513353054</c:v>
                </c:pt>
                <c:pt idx="1">
                  <c:v>5.2679382379654811</c:v>
                </c:pt>
                <c:pt idx="2">
                  <c:v>36.065573770491795</c:v>
                </c:pt>
                <c:pt idx="3">
                  <c:v>23.779327837666457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5F6-45C1-B8ED-BE7837A55E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357820976"/>
        <c:axId val="-1357808464"/>
      </c:lineChart>
      <c:catAx>
        <c:axId val="-1357820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357808464"/>
        <c:crosses val="autoZero"/>
        <c:auto val="1"/>
        <c:lblAlgn val="ctr"/>
        <c:lblOffset val="100"/>
        <c:noMultiLvlLbl val="0"/>
      </c:catAx>
      <c:valAx>
        <c:axId val="-1357808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1357820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1883305632907551E-2"/>
          <c:y val="0.7766697801188216"/>
          <c:w val="0.96091704421673929"/>
          <c:h val="0.199022324983156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24764</xdr:colOff>
      <xdr:row>15</xdr:row>
      <xdr:rowOff>129540</xdr:rowOff>
    </xdr:from>
    <xdr:to>
      <xdr:col>8</xdr:col>
      <xdr:colOff>794384</xdr:colOff>
      <xdr:row>46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560915</xdr:colOff>
      <xdr:row>0</xdr:row>
      <xdr:rowOff>160867</xdr:rowOff>
    </xdr:from>
    <xdr:to>
      <xdr:col>14</xdr:col>
      <xdr:colOff>751416</xdr:colOff>
      <xdr:row>17</xdr:row>
      <xdr:rowOff>105834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7"/>
  <sheetViews>
    <sheetView workbookViewId="0">
      <selection activeCell="B4" sqref="B4:E7"/>
    </sheetView>
  </sheetViews>
  <sheetFormatPr defaultColWidth="11.42578125" defaultRowHeight="13.9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58" t="s">
        <v>0</v>
      </c>
      <c r="C3" s="58"/>
      <c r="D3" s="58"/>
      <c r="E3" s="58"/>
    </row>
    <row r="4" spans="2:5" ht="39.6">
      <c r="B4" s="25" t="s">
        <v>1</v>
      </c>
      <c r="C4" s="25" t="s">
        <v>2</v>
      </c>
      <c r="D4" s="25" t="s">
        <v>3</v>
      </c>
      <c r="E4" s="25" t="s">
        <v>4</v>
      </c>
    </row>
    <row r="5" spans="2:5" ht="25.5" customHeight="1">
      <c r="B5" s="59" t="s">
        <v>5</v>
      </c>
      <c r="C5" s="1" t="s">
        <v>6</v>
      </c>
      <c r="D5" s="62">
        <v>50</v>
      </c>
      <c r="E5" s="62" t="s">
        <v>7</v>
      </c>
    </row>
    <row r="6" spans="2:5">
      <c r="B6" s="60"/>
      <c r="C6" s="12" t="s">
        <v>8</v>
      </c>
      <c r="D6" s="63"/>
      <c r="E6" s="63"/>
    </row>
    <row r="7" spans="2:5">
      <c r="B7" s="61"/>
      <c r="C7" s="11" t="s">
        <v>9</v>
      </c>
      <c r="D7" s="64"/>
      <c r="E7" s="64"/>
    </row>
  </sheetData>
  <mergeCells count="4">
    <mergeCell ref="B3:E3"/>
    <mergeCell ref="B5:B7"/>
    <mergeCell ref="D5:D7"/>
    <mergeCell ref="E5:E7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9"/>
  <sheetViews>
    <sheetView topLeftCell="B1" workbookViewId="0">
      <selection activeCell="F12" sqref="F12"/>
    </sheetView>
  </sheetViews>
  <sheetFormatPr defaultColWidth="11.42578125" defaultRowHeight="13.9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140625" customWidth="1"/>
  </cols>
  <sheetData>
    <row r="3" spans="1:7">
      <c r="A3" s="66" t="s">
        <v>10</v>
      </c>
      <c r="B3" s="66"/>
      <c r="C3" s="66"/>
      <c r="D3" s="66"/>
      <c r="E3" s="66"/>
      <c r="F3" s="66"/>
      <c r="G3" s="66"/>
    </row>
    <row r="4" spans="1:7" ht="38.450000000000003" customHeight="1">
      <c r="A4" s="67" t="s">
        <v>1</v>
      </c>
      <c r="B4" s="67" t="s">
        <v>11</v>
      </c>
      <c r="C4" s="67" t="s">
        <v>12</v>
      </c>
      <c r="D4" s="25" t="s">
        <v>13</v>
      </c>
      <c r="E4" s="67" t="s">
        <v>14</v>
      </c>
      <c r="F4" s="67" t="s">
        <v>15</v>
      </c>
      <c r="G4" s="25" t="s">
        <v>16</v>
      </c>
    </row>
    <row r="5" spans="1:7">
      <c r="A5" s="67"/>
      <c r="B5" s="67"/>
      <c r="C5" s="67"/>
      <c r="D5" s="25" t="s">
        <v>17</v>
      </c>
      <c r="E5" s="67"/>
      <c r="F5" s="67"/>
      <c r="G5" s="25" t="s">
        <v>17</v>
      </c>
    </row>
    <row r="6" spans="1:7">
      <c r="A6" s="59" t="s">
        <v>5</v>
      </c>
      <c r="B6" s="1" t="s">
        <v>6</v>
      </c>
      <c r="C6" s="14" t="s">
        <v>18</v>
      </c>
      <c r="D6" s="14" t="s">
        <v>19</v>
      </c>
      <c r="E6" s="68" t="s">
        <v>20</v>
      </c>
      <c r="F6" s="14" t="s">
        <v>21</v>
      </c>
      <c r="G6" s="14" t="s">
        <v>22</v>
      </c>
    </row>
    <row r="7" spans="1:7" ht="22.9">
      <c r="A7" s="60"/>
      <c r="B7" s="12" t="s">
        <v>8</v>
      </c>
      <c r="C7" s="14" t="s">
        <v>23</v>
      </c>
      <c r="D7" s="14" t="s">
        <v>24</v>
      </c>
      <c r="E7" s="69"/>
      <c r="F7" s="14" t="s">
        <v>21</v>
      </c>
      <c r="G7" s="14" t="s">
        <v>25</v>
      </c>
    </row>
    <row r="8" spans="1:7" ht="22.9">
      <c r="A8" s="61"/>
      <c r="B8" s="11" t="s">
        <v>9</v>
      </c>
      <c r="C8" s="14" t="s">
        <v>26</v>
      </c>
      <c r="D8" s="14" t="s">
        <v>27</v>
      </c>
      <c r="E8" s="70"/>
      <c r="F8" s="14" t="s">
        <v>21</v>
      </c>
      <c r="G8" s="14" t="s">
        <v>28</v>
      </c>
    </row>
    <row r="9" spans="1:7">
      <c r="A9" s="65" t="s">
        <v>29</v>
      </c>
      <c r="B9" s="65"/>
      <c r="C9" s="65"/>
      <c r="D9" s="65"/>
      <c r="E9" s="65"/>
      <c r="F9" s="65"/>
      <c r="G9" s="65"/>
    </row>
  </sheetData>
  <mergeCells count="9">
    <mergeCell ref="A9:G9"/>
    <mergeCell ref="A3:G3"/>
    <mergeCell ref="A4:A5"/>
    <mergeCell ref="B4:B5"/>
    <mergeCell ref="C4:C5"/>
    <mergeCell ref="E4:E5"/>
    <mergeCell ref="F4:F5"/>
    <mergeCell ref="A6:A8"/>
    <mergeCell ref="E6:E8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4:F13"/>
  <sheetViews>
    <sheetView workbookViewId="0">
      <selection activeCell="B14" sqref="B14"/>
    </sheetView>
  </sheetViews>
  <sheetFormatPr defaultColWidth="11.42578125" defaultRowHeight="13.9"/>
  <cols>
    <col min="2" max="2" width="31.140625" customWidth="1"/>
    <col min="3" max="3" width="20.5703125" customWidth="1"/>
    <col min="4" max="4" width="21.140625" customWidth="1"/>
    <col min="5" max="5" width="24.85546875" customWidth="1"/>
    <col min="6" max="6" width="30.7109375" customWidth="1"/>
  </cols>
  <sheetData>
    <row r="4" spans="2:6">
      <c r="B4" s="66" t="s">
        <v>30</v>
      </c>
      <c r="C4" s="66"/>
      <c r="D4" s="66"/>
      <c r="E4" s="66"/>
      <c r="F4" s="66"/>
    </row>
    <row r="5" spans="2:6" ht="26.45">
      <c r="B5" s="25" t="s">
        <v>31</v>
      </c>
      <c r="C5" s="25" t="s">
        <v>32</v>
      </c>
      <c r="D5" s="25" t="s">
        <v>33</v>
      </c>
      <c r="E5" s="25" t="s">
        <v>34</v>
      </c>
      <c r="F5" s="25" t="s">
        <v>35</v>
      </c>
    </row>
    <row r="6" spans="2:6" ht="14.45" customHeight="1">
      <c r="B6" s="68" t="s">
        <v>36</v>
      </c>
      <c r="C6" s="68" t="s">
        <v>37</v>
      </c>
      <c r="D6" s="14" t="s">
        <v>38</v>
      </c>
      <c r="E6" s="68" t="s">
        <v>39</v>
      </c>
      <c r="F6" s="68" t="s">
        <v>40</v>
      </c>
    </row>
    <row r="7" spans="2:6" ht="14.45" customHeight="1">
      <c r="B7" s="69"/>
      <c r="C7" s="69"/>
      <c r="D7" s="14" t="s">
        <v>41</v>
      </c>
      <c r="E7" s="69"/>
      <c r="F7" s="69"/>
    </row>
    <row r="8" spans="2:6" ht="14.45" customHeight="1">
      <c r="B8" s="69"/>
      <c r="C8" s="69"/>
      <c r="D8" s="14" t="s">
        <v>9</v>
      </c>
      <c r="E8" s="69"/>
      <c r="F8" s="69"/>
    </row>
    <row r="9" spans="2:6" ht="14.45" customHeight="1">
      <c r="B9" s="69"/>
      <c r="C9" s="69"/>
      <c r="D9" s="14" t="s">
        <v>6</v>
      </c>
      <c r="E9" s="69"/>
      <c r="F9" s="69"/>
    </row>
    <row r="10" spans="2:6" ht="14.45" customHeight="1">
      <c r="B10" s="69"/>
      <c r="C10" s="69"/>
      <c r="D10" s="14" t="s">
        <v>42</v>
      </c>
      <c r="E10" s="69"/>
      <c r="F10" s="69"/>
    </row>
    <row r="11" spans="2:6" ht="14.45" customHeight="1">
      <c r="B11" s="69"/>
      <c r="C11" s="69"/>
      <c r="D11" s="14" t="s">
        <v>43</v>
      </c>
      <c r="E11" s="69"/>
      <c r="F11" s="69"/>
    </row>
    <row r="12" spans="2:6" ht="14.45" customHeight="1">
      <c r="B12" s="70"/>
      <c r="C12" s="70"/>
      <c r="D12" s="14" t="s">
        <v>44</v>
      </c>
      <c r="E12" s="70"/>
      <c r="F12" s="70"/>
    </row>
    <row r="13" spans="2:6">
      <c r="B13" s="65" t="s">
        <v>29</v>
      </c>
      <c r="C13" s="65"/>
      <c r="D13" s="65"/>
      <c r="E13" s="65"/>
      <c r="F13" s="65"/>
    </row>
  </sheetData>
  <mergeCells count="6">
    <mergeCell ref="B13:F13"/>
    <mergeCell ref="B4:F4"/>
    <mergeCell ref="B6:B12"/>
    <mergeCell ref="E6:E12"/>
    <mergeCell ref="F6:F12"/>
    <mergeCell ref="C6:C1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4:G14"/>
  <sheetViews>
    <sheetView topLeftCell="D1" zoomScaleNormal="100" workbookViewId="0">
      <selection activeCell="B14" sqref="B14:G14"/>
    </sheetView>
  </sheetViews>
  <sheetFormatPr defaultColWidth="11.42578125" defaultRowHeight="13.9"/>
  <cols>
    <col min="2" max="2" width="33" customWidth="1"/>
    <col min="3" max="3" width="14.5703125" customWidth="1"/>
    <col min="4" max="4" width="15.140625" customWidth="1"/>
    <col min="5" max="5" width="11.140625" customWidth="1"/>
    <col min="7" max="7" width="26.85546875" customWidth="1"/>
  </cols>
  <sheetData>
    <row r="4" spans="2:7">
      <c r="B4" s="71" t="s">
        <v>45</v>
      </c>
      <c r="C4" s="71"/>
      <c r="D4" s="71"/>
      <c r="E4" s="71"/>
      <c r="F4" s="71"/>
      <c r="G4" s="71"/>
    </row>
    <row r="5" spans="2:7" ht="39.6">
      <c r="B5" s="25" t="s">
        <v>46</v>
      </c>
      <c r="C5" s="25" t="s">
        <v>47</v>
      </c>
      <c r="D5" s="25" t="s">
        <v>48</v>
      </c>
      <c r="E5" s="25" t="s">
        <v>49</v>
      </c>
      <c r="F5" s="25" t="s">
        <v>50</v>
      </c>
      <c r="G5" s="25" t="s">
        <v>51</v>
      </c>
    </row>
    <row r="6" spans="2:7" ht="25.5" customHeight="1">
      <c r="B6" s="68" t="s">
        <v>36</v>
      </c>
      <c r="C6" s="14" t="s">
        <v>52</v>
      </c>
      <c r="D6" s="1" t="s">
        <v>38</v>
      </c>
      <c r="E6" s="37" t="s">
        <v>53</v>
      </c>
      <c r="F6" s="68" t="s">
        <v>21</v>
      </c>
      <c r="G6" s="62" t="s">
        <v>25</v>
      </c>
    </row>
    <row r="7" spans="2:7">
      <c r="B7" s="69"/>
      <c r="C7" s="14" t="s">
        <v>54</v>
      </c>
      <c r="D7" s="30" t="s">
        <v>41</v>
      </c>
      <c r="E7" s="37" t="s">
        <v>55</v>
      </c>
      <c r="F7" s="69"/>
      <c r="G7" s="63"/>
    </row>
    <row r="8" spans="2:7">
      <c r="B8" s="69"/>
      <c r="C8" s="14" t="s">
        <v>9</v>
      </c>
      <c r="D8" s="41" t="s">
        <v>56</v>
      </c>
      <c r="E8" s="37" t="s">
        <v>53</v>
      </c>
      <c r="F8" s="69"/>
      <c r="G8" s="63"/>
    </row>
    <row r="9" spans="2:7">
      <c r="B9" s="69"/>
      <c r="C9" s="14" t="s">
        <v>6</v>
      </c>
      <c r="D9" s="30" t="s">
        <v>57</v>
      </c>
      <c r="E9" s="37" t="s">
        <v>58</v>
      </c>
      <c r="F9" s="69"/>
      <c r="G9" s="63"/>
    </row>
    <row r="10" spans="2:7">
      <c r="B10" s="69"/>
      <c r="C10" s="14" t="s">
        <v>59</v>
      </c>
      <c r="D10" s="11" t="s">
        <v>60</v>
      </c>
      <c r="E10" s="37" t="s">
        <v>58</v>
      </c>
      <c r="F10" s="69"/>
      <c r="G10" s="63"/>
    </row>
    <row r="11" spans="2:7">
      <c r="B11" s="69"/>
      <c r="C11" s="14" t="s">
        <v>42</v>
      </c>
      <c r="D11" s="30" t="s">
        <v>61</v>
      </c>
      <c r="E11" s="37" t="s">
        <v>62</v>
      </c>
      <c r="F11" s="69"/>
      <c r="G11" s="63"/>
    </row>
    <row r="12" spans="2:7">
      <c r="B12" s="69"/>
      <c r="C12" s="14" t="s">
        <v>43</v>
      </c>
      <c r="D12" s="30" t="s">
        <v>63</v>
      </c>
      <c r="E12" s="37" t="s">
        <v>55</v>
      </c>
      <c r="F12" s="69"/>
      <c r="G12" s="63"/>
    </row>
    <row r="13" spans="2:7">
      <c r="B13" s="70"/>
      <c r="C13" s="14" t="s">
        <v>44</v>
      </c>
      <c r="D13" s="30" t="s">
        <v>63</v>
      </c>
      <c r="E13" s="37" t="s">
        <v>55</v>
      </c>
      <c r="F13" s="70"/>
      <c r="G13" s="64"/>
    </row>
    <row r="14" spans="2:7">
      <c r="B14" s="71" t="s">
        <v>29</v>
      </c>
      <c r="C14" s="71"/>
      <c r="D14" s="71"/>
      <c r="E14" s="71"/>
      <c r="F14" s="71"/>
      <c r="G14" s="71"/>
    </row>
  </sheetData>
  <mergeCells count="5">
    <mergeCell ref="B4:G4"/>
    <mergeCell ref="B14:G14"/>
    <mergeCell ref="B6:B13"/>
    <mergeCell ref="G6:G13"/>
    <mergeCell ref="F6:F13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2:I32"/>
  <sheetViews>
    <sheetView topLeftCell="B1" zoomScaleNormal="100" workbookViewId="0">
      <selection activeCell="C15" sqref="C15"/>
    </sheetView>
  </sheetViews>
  <sheetFormatPr defaultColWidth="11.42578125" defaultRowHeight="13.9"/>
  <cols>
    <col min="1" max="1" width="8.85546875" customWidth="1"/>
    <col min="2" max="2" width="23.140625" customWidth="1"/>
    <col min="3" max="3" width="26.140625" customWidth="1"/>
    <col min="4" max="4" width="17.42578125" customWidth="1"/>
    <col min="5" max="5" width="14.140625" customWidth="1"/>
    <col min="6" max="6" width="15.5703125" customWidth="1"/>
    <col min="7" max="7" width="9.42578125" customWidth="1"/>
    <col min="8" max="8" width="9.5703125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71" t="s">
        <v>64</v>
      </c>
      <c r="B2" s="71"/>
      <c r="C2" s="71"/>
      <c r="D2" s="71"/>
      <c r="E2" s="71"/>
      <c r="F2" s="71"/>
      <c r="G2" s="71"/>
      <c r="H2" s="71"/>
    </row>
    <row r="3" spans="1:9" ht="33.6" customHeight="1">
      <c r="A3" s="73" t="s">
        <v>65</v>
      </c>
      <c r="B3" s="73" t="s">
        <v>66</v>
      </c>
      <c r="C3" s="73" t="s">
        <v>67</v>
      </c>
      <c r="D3" s="73" t="s">
        <v>68</v>
      </c>
      <c r="E3" s="73"/>
      <c r="F3" s="73" t="s">
        <v>16</v>
      </c>
      <c r="G3" s="28" t="s">
        <v>69</v>
      </c>
      <c r="H3" s="28" t="s">
        <v>70</v>
      </c>
      <c r="I3" s="28" t="s">
        <v>71</v>
      </c>
    </row>
    <row r="4" spans="1:9">
      <c r="A4" s="73"/>
      <c r="B4" s="73"/>
      <c r="C4" s="73"/>
      <c r="D4" s="28" t="s">
        <v>72</v>
      </c>
      <c r="E4" s="28" t="s">
        <v>73</v>
      </c>
      <c r="F4" s="73"/>
      <c r="G4" s="28" t="s">
        <v>74</v>
      </c>
      <c r="H4" s="28" t="s">
        <v>74</v>
      </c>
      <c r="I4" s="29" t="s">
        <v>75</v>
      </c>
    </row>
    <row r="5" spans="1:9" ht="45.6">
      <c r="A5" s="48" t="s">
        <v>76</v>
      </c>
      <c r="B5" s="14" t="s">
        <v>44</v>
      </c>
      <c r="C5" s="14" t="s">
        <v>63</v>
      </c>
      <c r="D5" s="14" t="s">
        <v>77</v>
      </c>
      <c r="E5" s="37" t="s">
        <v>78</v>
      </c>
      <c r="F5" s="37" t="s">
        <v>79</v>
      </c>
      <c r="G5" s="4">
        <v>80</v>
      </c>
      <c r="H5" s="4">
        <v>1667</v>
      </c>
      <c r="I5" s="46">
        <f t="shared" ref="I5:I12" si="0">G5/H5</f>
        <v>4.799040191961608E-2</v>
      </c>
    </row>
    <row r="6" spans="1:9" ht="14.45" customHeight="1">
      <c r="A6" s="74" t="s">
        <v>80</v>
      </c>
      <c r="B6" s="14" t="s">
        <v>81</v>
      </c>
      <c r="C6" s="14" t="s">
        <v>41</v>
      </c>
      <c r="D6" s="14" t="s">
        <v>82</v>
      </c>
      <c r="E6" s="36">
        <v>1</v>
      </c>
      <c r="F6" s="14" t="s">
        <v>83</v>
      </c>
      <c r="G6" s="22">
        <v>0</v>
      </c>
      <c r="H6" s="22">
        <v>5000</v>
      </c>
      <c r="I6" s="47">
        <f t="shared" si="0"/>
        <v>0</v>
      </c>
    </row>
    <row r="7" spans="1:9" ht="14.45" customHeight="1">
      <c r="A7" s="75"/>
      <c r="B7" s="14" t="s">
        <v>43</v>
      </c>
      <c r="C7" s="14" t="s">
        <v>63</v>
      </c>
      <c r="D7" s="14" t="s">
        <v>84</v>
      </c>
      <c r="E7" s="38">
        <v>1</v>
      </c>
      <c r="F7" s="14" t="s">
        <v>83</v>
      </c>
      <c r="G7" s="22">
        <v>0</v>
      </c>
      <c r="H7" s="22">
        <v>2666</v>
      </c>
      <c r="I7" s="47">
        <f t="shared" si="0"/>
        <v>0</v>
      </c>
    </row>
    <row r="8" spans="1:9" ht="14.45" customHeight="1">
      <c r="A8" s="75"/>
      <c r="B8" s="14" t="s">
        <v>85</v>
      </c>
      <c r="C8" s="14" t="s">
        <v>38</v>
      </c>
      <c r="D8" s="14" t="s">
        <v>82</v>
      </c>
      <c r="E8" s="36">
        <v>1</v>
      </c>
      <c r="F8" s="14" t="s">
        <v>83</v>
      </c>
      <c r="G8" s="22">
        <v>0</v>
      </c>
      <c r="H8" s="4">
        <v>8667</v>
      </c>
      <c r="I8" s="47">
        <f t="shared" si="0"/>
        <v>0</v>
      </c>
    </row>
    <row r="9" spans="1:9" ht="14.45" customHeight="1">
      <c r="A9" s="76"/>
      <c r="B9" s="14" t="s">
        <v>42</v>
      </c>
      <c r="C9" s="37" t="s">
        <v>63</v>
      </c>
      <c r="D9" s="14" t="s">
        <v>82</v>
      </c>
      <c r="E9" s="38">
        <v>1</v>
      </c>
      <c r="F9" s="14" t="s">
        <v>83</v>
      </c>
      <c r="G9" s="22">
        <v>0</v>
      </c>
      <c r="H9" s="22">
        <v>1000</v>
      </c>
      <c r="I9" s="47">
        <f t="shared" si="0"/>
        <v>0</v>
      </c>
    </row>
    <row r="10" spans="1:9" ht="14.45" customHeight="1">
      <c r="A10" s="74" t="s">
        <v>86</v>
      </c>
      <c r="B10" s="14" t="s">
        <v>87</v>
      </c>
      <c r="C10" s="37" t="s">
        <v>88</v>
      </c>
      <c r="D10" s="37" t="s">
        <v>82</v>
      </c>
      <c r="E10" s="38">
        <v>1</v>
      </c>
      <c r="F10" s="37" t="s">
        <v>25</v>
      </c>
      <c r="G10" s="4">
        <v>0</v>
      </c>
      <c r="H10" s="4">
        <v>8000</v>
      </c>
      <c r="I10" s="47">
        <f>G10/H10</f>
        <v>0</v>
      </c>
    </row>
    <row r="11" spans="1:9" ht="14.45" customHeight="1">
      <c r="A11" s="75"/>
      <c r="B11" s="14" t="s">
        <v>89</v>
      </c>
      <c r="C11" s="14" t="s">
        <v>18</v>
      </c>
      <c r="D11" s="14" t="s">
        <v>82</v>
      </c>
      <c r="E11" s="36">
        <v>1</v>
      </c>
      <c r="F11" s="14" t="s">
        <v>83</v>
      </c>
      <c r="G11" s="22">
        <v>0</v>
      </c>
      <c r="H11" s="22">
        <v>1500</v>
      </c>
      <c r="I11" s="47">
        <f t="shared" si="0"/>
        <v>0</v>
      </c>
    </row>
    <row r="12" spans="1:9" ht="14.45" customHeight="1">
      <c r="A12" s="76"/>
      <c r="B12" s="14" t="s">
        <v>90</v>
      </c>
      <c r="C12" s="14" t="s">
        <v>26</v>
      </c>
      <c r="D12" s="14" t="s">
        <v>82</v>
      </c>
      <c r="E12" s="36">
        <v>1</v>
      </c>
      <c r="F12" s="14" t="s">
        <v>83</v>
      </c>
      <c r="G12" s="22">
        <v>0</v>
      </c>
      <c r="H12" s="22">
        <v>6000</v>
      </c>
      <c r="I12" s="47">
        <f t="shared" si="0"/>
        <v>0</v>
      </c>
    </row>
    <row r="20" spans="1:8">
      <c r="A20" s="71" t="s">
        <v>29</v>
      </c>
      <c r="B20" s="71"/>
      <c r="C20" s="71"/>
      <c r="D20" s="71"/>
      <c r="E20" s="71"/>
      <c r="F20" s="71"/>
      <c r="G20" s="71"/>
      <c r="H20" s="71"/>
    </row>
    <row r="23" spans="1:8" ht="15.6">
      <c r="B23" s="72" t="s">
        <v>91</v>
      </c>
      <c r="C23" s="72"/>
    </row>
    <row r="24" spans="1:8">
      <c r="B24" s="82" t="s">
        <v>92</v>
      </c>
      <c r="C24" s="82" t="s">
        <v>93</v>
      </c>
    </row>
    <row r="25" spans="1:8">
      <c r="B25" s="82"/>
      <c r="C25" s="82"/>
    </row>
    <row r="26" spans="1:8" ht="14.45" hidden="1">
      <c r="B26" s="34" t="s">
        <v>94</v>
      </c>
      <c r="C26" s="34" t="s">
        <v>76</v>
      </c>
    </row>
    <row r="27" spans="1:8" ht="14.45" hidden="1">
      <c r="B27" s="34" t="s">
        <v>95</v>
      </c>
      <c r="C27" s="34" t="s">
        <v>80</v>
      </c>
    </row>
    <row r="28" spans="1:8" ht="14.45" hidden="1">
      <c r="B28" s="34" t="s">
        <v>96</v>
      </c>
      <c r="C28" s="34" t="s">
        <v>80</v>
      </c>
    </row>
    <row r="29" spans="1:8" ht="14.45" hidden="1">
      <c r="B29" s="34" t="s">
        <v>97</v>
      </c>
      <c r="C29" s="34" t="s">
        <v>80</v>
      </c>
    </row>
    <row r="30" spans="1:8" ht="14.45" hidden="1">
      <c r="B30" s="34" t="s">
        <v>98</v>
      </c>
      <c r="C30" s="34" t="s">
        <v>80</v>
      </c>
    </row>
    <row r="31" spans="1:8" ht="14.45">
      <c r="B31" s="34" t="s">
        <v>99</v>
      </c>
      <c r="C31" s="34" t="s">
        <v>86</v>
      </c>
    </row>
    <row r="32" spans="1:8" ht="14.45">
      <c r="B32" s="34" t="s">
        <v>100</v>
      </c>
      <c r="C32" s="34" t="s">
        <v>86</v>
      </c>
    </row>
  </sheetData>
  <autoFilter ref="B25:C32" xr:uid="{00000000-0009-0000-0000-000004000000}">
    <filterColumn colId="1">
      <filters>
        <filter val="08Ves1-44"/>
      </filters>
    </filterColumn>
  </autoFilter>
  <mergeCells count="10">
    <mergeCell ref="B23:C23"/>
    <mergeCell ref="A3:A4"/>
    <mergeCell ref="D3:E3"/>
    <mergeCell ref="F3:F4"/>
    <mergeCell ref="A2:H2"/>
    <mergeCell ref="A20:H20"/>
    <mergeCell ref="B3:B4"/>
    <mergeCell ref="C3:C4"/>
    <mergeCell ref="A6:A9"/>
    <mergeCell ref="A10:A12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9"/>
  <sheetViews>
    <sheetView topLeftCell="G1" zoomScaleNormal="100" workbookViewId="0">
      <selection activeCell="I22" sqref="I22"/>
    </sheetView>
  </sheetViews>
  <sheetFormatPr defaultColWidth="11.42578125" defaultRowHeight="13.9"/>
  <cols>
    <col min="1" max="1" width="8.85546875" customWidth="1"/>
    <col min="2" max="2" width="11" customWidth="1"/>
    <col min="3" max="3" width="24" customWidth="1"/>
    <col min="4" max="4" width="16.140625" customWidth="1"/>
    <col min="5" max="6" width="12.7109375" customWidth="1"/>
    <col min="7" max="7" width="11.85546875" customWidth="1"/>
    <col min="8" max="8" width="4.42578125" customWidth="1"/>
    <col min="9" max="9" width="25.5703125" bestFit="1" customWidth="1"/>
    <col min="11" max="11" width="11.42578125" customWidth="1"/>
    <col min="13" max="13" width="8.5703125" customWidth="1"/>
    <col min="14" max="14" width="6" customWidth="1"/>
  </cols>
  <sheetData>
    <row r="2" spans="2:13" ht="14.45" thickBot="1">
      <c r="B2" s="77" t="s">
        <v>101</v>
      </c>
      <c r="C2" s="78"/>
      <c r="D2" s="78"/>
      <c r="E2" s="78"/>
      <c r="F2" s="78"/>
      <c r="G2" s="78"/>
    </row>
    <row r="3" spans="2:13" ht="28.5" customHeight="1">
      <c r="B3" s="67" t="s">
        <v>65</v>
      </c>
      <c r="C3" s="67" t="s">
        <v>66</v>
      </c>
      <c r="D3" s="67" t="s">
        <v>67</v>
      </c>
      <c r="E3" s="25" t="s">
        <v>102</v>
      </c>
      <c r="F3" s="25" t="s">
        <v>103</v>
      </c>
      <c r="G3" s="25" t="s">
        <v>70</v>
      </c>
      <c r="I3" s="79" t="s">
        <v>66</v>
      </c>
      <c r="J3" s="26" t="s">
        <v>102</v>
      </c>
      <c r="K3" s="26" t="s">
        <v>103</v>
      </c>
      <c r="L3" s="26" t="s">
        <v>70</v>
      </c>
      <c r="M3" s="79" t="s">
        <v>104</v>
      </c>
    </row>
    <row r="4" spans="2:13" ht="15.75" customHeight="1" thickBot="1">
      <c r="B4" s="67"/>
      <c r="C4" s="67"/>
      <c r="D4" s="67"/>
      <c r="E4" s="25" t="s">
        <v>74</v>
      </c>
      <c r="F4" s="25" t="s">
        <v>74</v>
      </c>
      <c r="G4" s="25" t="s">
        <v>74</v>
      </c>
      <c r="I4" s="80"/>
      <c r="J4" s="27" t="s">
        <v>74</v>
      </c>
      <c r="K4" s="27" t="s">
        <v>74</v>
      </c>
      <c r="L4" s="27" t="s">
        <v>74</v>
      </c>
      <c r="M4" s="80"/>
    </row>
    <row r="5" spans="2:13" ht="14.45">
      <c r="B5" s="49" t="s">
        <v>76</v>
      </c>
      <c r="C5" s="14" t="s">
        <v>44</v>
      </c>
      <c r="D5" s="1" t="s">
        <v>63</v>
      </c>
      <c r="E5" s="4">
        <v>1267</v>
      </c>
      <c r="F5" s="4">
        <v>1833</v>
      </c>
      <c r="G5" s="3">
        <v>1667</v>
      </c>
      <c r="I5" s="35" t="s">
        <v>44</v>
      </c>
      <c r="J5" s="4">
        <v>1267</v>
      </c>
      <c r="K5" s="4">
        <v>1833</v>
      </c>
      <c r="L5" s="3">
        <v>1666</v>
      </c>
      <c r="M5" s="44">
        <f>K5/J5*100-100</f>
        <v>44.672454617206</v>
      </c>
    </row>
    <row r="6" spans="2:13">
      <c r="B6" s="81" t="s">
        <v>80</v>
      </c>
      <c r="C6" s="14" t="s">
        <v>105</v>
      </c>
      <c r="D6" s="1" t="s">
        <v>106</v>
      </c>
      <c r="E6" s="4">
        <v>4800</v>
      </c>
      <c r="F6" s="4">
        <v>6000</v>
      </c>
      <c r="G6" s="3">
        <v>5000</v>
      </c>
      <c r="I6" s="35" t="s">
        <v>81</v>
      </c>
      <c r="J6" s="4">
        <v>4800</v>
      </c>
      <c r="K6" s="4">
        <v>6000</v>
      </c>
      <c r="L6" s="3">
        <v>5000</v>
      </c>
      <c r="M6" s="44">
        <f t="shared" ref="M6:M12" si="0">K6/J6*100-100</f>
        <v>25</v>
      </c>
    </row>
    <row r="7" spans="2:13">
      <c r="B7" s="81"/>
      <c r="C7" s="14" t="s">
        <v>43</v>
      </c>
      <c r="D7" s="1" t="s">
        <v>63</v>
      </c>
      <c r="E7" s="4">
        <v>1733</v>
      </c>
      <c r="F7" s="4">
        <v>2000</v>
      </c>
      <c r="G7" s="3">
        <v>2666</v>
      </c>
      <c r="I7" s="35" t="s">
        <v>43</v>
      </c>
      <c r="J7" s="4">
        <v>1733</v>
      </c>
      <c r="K7" s="4">
        <v>2000</v>
      </c>
      <c r="L7" s="3">
        <v>2666</v>
      </c>
      <c r="M7" s="40">
        <f t="shared" si="0"/>
        <v>15.406809001731105</v>
      </c>
    </row>
    <row r="8" spans="2:13">
      <c r="B8" s="81"/>
      <c r="C8" s="14" t="s">
        <v>85</v>
      </c>
      <c r="D8" s="2" t="s">
        <v>38</v>
      </c>
      <c r="E8" s="5">
        <v>8167</v>
      </c>
      <c r="F8" s="5">
        <v>9033</v>
      </c>
      <c r="G8" s="3">
        <v>8667</v>
      </c>
      <c r="I8" s="35" t="s">
        <v>85</v>
      </c>
      <c r="J8" s="5">
        <v>8167</v>
      </c>
      <c r="K8" s="5">
        <v>9033</v>
      </c>
      <c r="L8" s="3">
        <v>8667</v>
      </c>
      <c r="M8" s="45">
        <f t="shared" si="0"/>
        <v>10.603648830659978</v>
      </c>
    </row>
    <row r="9" spans="2:13">
      <c r="B9" s="81"/>
      <c r="C9" s="14" t="s">
        <v>42</v>
      </c>
      <c r="D9" s="1" t="s">
        <v>63</v>
      </c>
      <c r="E9" s="3">
        <v>1100</v>
      </c>
      <c r="F9" s="3">
        <v>1000</v>
      </c>
      <c r="G9" s="3">
        <v>1000</v>
      </c>
      <c r="I9" s="35" t="s">
        <v>42</v>
      </c>
      <c r="J9" s="3">
        <v>1100</v>
      </c>
      <c r="K9" s="3">
        <v>1000</v>
      </c>
      <c r="L9" s="3">
        <v>1000</v>
      </c>
      <c r="M9" s="45">
        <f t="shared" si="0"/>
        <v>-9.0909090909090935</v>
      </c>
    </row>
    <row r="10" spans="2:13">
      <c r="B10" s="81" t="s">
        <v>86</v>
      </c>
      <c r="C10" s="14" t="s">
        <v>107</v>
      </c>
      <c r="D10" s="37" t="s">
        <v>88</v>
      </c>
      <c r="E10" s="4">
        <v>7000</v>
      </c>
      <c r="F10" s="4">
        <v>8000</v>
      </c>
      <c r="G10" s="3">
        <v>8000</v>
      </c>
      <c r="I10" s="39" t="s">
        <v>87</v>
      </c>
      <c r="J10" s="4">
        <v>7000</v>
      </c>
      <c r="K10" s="4">
        <v>8000</v>
      </c>
      <c r="L10" s="3">
        <v>8000</v>
      </c>
      <c r="M10" s="45">
        <f t="shared" si="0"/>
        <v>14.285714285714278</v>
      </c>
    </row>
    <row r="11" spans="2:13">
      <c r="B11" s="81"/>
      <c r="C11" s="14" t="s">
        <v>89</v>
      </c>
      <c r="D11" s="2" t="s">
        <v>18</v>
      </c>
      <c r="E11" s="4">
        <v>1200</v>
      </c>
      <c r="F11" s="22">
        <v>2000</v>
      </c>
      <c r="G11" s="3">
        <v>1500</v>
      </c>
      <c r="I11" s="35" t="s">
        <v>89</v>
      </c>
      <c r="J11" s="4">
        <v>1200</v>
      </c>
      <c r="K11" s="22">
        <v>2000</v>
      </c>
      <c r="L11" s="3">
        <v>1500</v>
      </c>
      <c r="M11" s="44">
        <f t="shared" si="0"/>
        <v>66.666666666666686</v>
      </c>
    </row>
    <row r="12" spans="2:13">
      <c r="B12" s="81"/>
      <c r="C12" s="14" t="s">
        <v>90</v>
      </c>
      <c r="D12" s="2" t="s">
        <v>26</v>
      </c>
      <c r="E12" s="4">
        <v>5500</v>
      </c>
      <c r="F12" s="4">
        <v>6500</v>
      </c>
      <c r="G12" s="3">
        <v>6000</v>
      </c>
      <c r="I12" s="35" t="s">
        <v>90</v>
      </c>
      <c r="J12" s="4">
        <v>5500</v>
      </c>
      <c r="K12" s="4">
        <v>6500</v>
      </c>
      <c r="L12" s="3">
        <v>6000</v>
      </c>
      <c r="M12" s="40">
        <f t="shared" si="0"/>
        <v>18.181818181818187</v>
      </c>
    </row>
    <row r="20" spans="3:4" ht="15.6">
      <c r="C20" s="72" t="s">
        <v>91</v>
      </c>
      <c r="D20" s="72"/>
    </row>
    <row r="21" spans="3:4">
      <c r="C21" s="82" t="s">
        <v>92</v>
      </c>
      <c r="D21" s="82" t="s">
        <v>93</v>
      </c>
    </row>
    <row r="22" spans="3:4">
      <c r="C22" s="82"/>
      <c r="D22" s="82"/>
    </row>
    <row r="23" spans="3:4" ht="14.45">
      <c r="C23" s="34" t="s">
        <v>94</v>
      </c>
      <c r="D23" s="34" t="s">
        <v>76</v>
      </c>
    </row>
    <row r="24" spans="3:4" ht="14.45">
      <c r="C24" s="34" t="s">
        <v>95</v>
      </c>
      <c r="D24" s="34" t="s">
        <v>80</v>
      </c>
    </row>
    <row r="25" spans="3:4" ht="14.45">
      <c r="C25" s="34" t="s">
        <v>96</v>
      </c>
      <c r="D25" s="34" t="s">
        <v>80</v>
      </c>
    </row>
    <row r="26" spans="3:4" ht="14.45">
      <c r="C26" s="34" t="s">
        <v>97</v>
      </c>
      <c r="D26" s="34" t="s">
        <v>80</v>
      </c>
    </row>
    <row r="27" spans="3:4" ht="14.45">
      <c r="C27" s="34" t="s">
        <v>98</v>
      </c>
      <c r="D27" s="34" t="s">
        <v>80</v>
      </c>
    </row>
    <row r="28" spans="3:4" ht="14.45">
      <c r="C28" s="34" t="s">
        <v>99</v>
      </c>
      <c r="D28" s="34" t="s">
        <v>86</v>
      </c>
    </row>
    <row r="29" spans="3:4" ht="14.45">
      <c r="C29" s="34" t="s">
        <v>100</v>
      </c>
      <c r="D29" s="34" t="s">
        <v>86</v>
      </c>
    </row>
  </sheetData>
  <autoFilter ref="C22:D29" xr:uid="{00000000-0009-0000-0000-000005000000}"/>
  <mergeCells count="9">
    <mergeCell ref="C20:D20"/>
    <mergeCell ref="B2:G2"/>
    <mergeCell ref="M3:M4"/>
    <mergeCell ref="I3:I4"/>
    <mergeCell ref="B3:B4"/>
    <mergeCell ref="C3:C4"/>
    <mergeCell ref="D3:D4"/>
    <mergeCell ref="B6:B9"/>
    <mergeCell ref="B10:B12"/>
  </mergeCells>
  <pageMargins left="0.7" right="0.7" top="0.75" bottom="0.75" header="0.3" footer="0.3"/>
  <pageSetup paperSize="9" orientation="portrait" horizontalDpi="300" verticalDpi="300" r:id="rId1"/>
  <ignoredErrors>
    <ignoredError sqref="M5:M9 M11:M12" evalError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43"/>
  <sheetViews>
    <sheetView zoomScaleNormal="100" workbookViewId="0">
      <selection activeCell="B10" sqref="B10:H10"/>
    </sheetView>
  </sheetViews>
  <sheetFormatPr defaultColWidth="11.42578125" defaultRowHeight="13.9"/>
  <cols>
    <col min="1" max="1" width="19.28515625" customWidth="1"/>
    <col min="2" max="6" width="12" bestFit="1" customWidth="1"/>
    <col min="9" max="9" width="12.140625" bestFit="1" customWidth="1"/>
  </cols>
  <sheetData>
    <row r="2" spans="1:9">
      <c r="A2" s="15" t="s">
        <v>108</v>
      </c>
      <c r="B2" s="13">
        <v>2019</v>
      </c>
      <c r="C2" s="13">
        <v>2020</v>
      </c>
      <c r="D2" s="13">
        <v>2021</v>
      </c>
      <c r="E2" s="13">
        <v>2022</v>
      </c>
      <c r="F2" s="13">
        <v>2023</v>
      </c>
      <c r="G2" s="13" t="s">
        <v>109</v>
      </c>
      <c r="H2" s="13" t="s">
        <v>110</v>
      </c>
    </row>
    <row r="3" spans="1:9">
      <c r="A3" s="54" t="s">
        <v>44</v>
      </c>
      <c r="B3" s="7">
        <v>1225.6462854757931</v>
      </c>
      <c r="C3" s="7">
        <v>1302.3909855908289</v>
      </c>
      <c r="D3" s="7">
        <v>1542.0238686648429</v>
      </c>
      <c r="E3" s="7">
        <v>2073.709164404579</v>
      </c>
      <c r="F3" s="7">
        <v>2021.931922199504</v>
      </c>
      <c r="G3" s="7">
        <f t="shared" ref="G3:G5" si="0">AVERAGE(B3:F3)</f>
        <v>1633.1404452671095</v>
      </c>
      <c r="H3" s="7">
        <f>SUM(B3:F3)/5</f>
        <v>1633.1404452671095</v>
      </c>
      <c r="I3" s="23"/>
    </row>
    <row r="4" spans="1:9">
      <c r="A4" s="54" t="s">
        <v>43</v>
      </c>
      <c r="B4" s="7">
        <v>1980.5554195751749</v>
      </c>
      <c r="C4" s="7">
        <v>1835.95004710945</v>
      </c>
      <c r="D4" s="7">
        <v>1029.8625047059379</v>
      </c>
      <c r="E4" s="7">
        <v>1776.7859591706149</v>
      </c>
      <c r="F4" s="7">
        <v>3441.9201947037081</v>
      </c>
      <c r="G4" s="7">
        <f t="shared" si="0"/>
        <v>2013.0148250529771</v>
      </c>
      <c r="H4" s="7">
        <f t="shared" ref="H4:H10" si="1">SUM(B4:F4)/5</f>
        <v>2013.0148250529771</v>
      </c>
      <c r="I4" s="23"/>
    </row>
    <row r="5" spans="1:9">
      <c r="A5" s="54" t="s">
        <v>42</v>
      </c>
      <c r="B5" s="7">
        <v>1207.420431723521</v>
      </c>
      <c r="C5" s="7">
        <v>684.2394636596556</v>
      </c>
      <c r="D5" s="7">
        <v>879.03866679502767</v>
      </c>
      <c r="E5" s="7">
        <v>2349.0837976645039</v>
      </c>
      <c r="F5" s="7">
        <v>1881.233049233377</v>
      </c>
      <c r="G5" s="7">
        <f t="shared" si="0"/>
        <v>1400.2030818152168</v>
      </c>
      <c r="H5" s="7">
        <f t="shared" si="1"/>
        <v>1400.2030818152168</v>
      </c>
      <c r="I5" s="23"/>
    </row>
    <row r="6" spans="1:9">
      <c r="A6" s="55" t="s">
        <v>111</v>
      </c>
      <c r="B6" s="7">
        <v>5174</v>
      </c>
      <c r="C6" s="7">
        <v>5481</v>
      </c>
      <c r="D6" s="7">
        <v>7564</v>
      </c>
      <c r="E6" s="7">
        <v>8609</v>
      </c>
      <c r="F6" s="7">
        <v>9687</v>
      </c>
      <c r="G6" s="7">
        <v>7303</v>
      </c>
      <c r="H6" s="7">
        <f t="shared" si="1"/>
        <v>7303</v>
      </c>
      <c r="I6" s="23"/>
    </row>
    <row r="7" spans="1:9">
      <c r="A7" s="56" t="s">
        <v>90</v>
      </c>
      <c r="B7" s="31">
        <v>6390.0134053941983</v>
      </c>
      <c r="C7" s="31">
        <v>7656.396844774491</v>
      </c>
      <c r="D7" s="31">
        <v>8597.0567461620612</v>
      </c>
      <c r="E7" s="31">
        <v>9025.4234361090294</v>
      </c>
      <c r="F7" s="31">
        <v>10102.14632075326</v>
      </c>
      <c r="G7" s="31">
        <f t="shared" ref="G7" si="2">AVERAGE(B7:F7)</f>
        <v>8354.2073506386077</v>
      </c>
      <c r="H7" s="7">
        <f t="shared" si="1"/>
        <v>8354.2073506386077</v>
      </c>
      <c r="I7" s="23"/>
    </row>
    <row r="8" spans="1:9">
      <c r="A8" s="55" t="s">
        <v>112</v>
      </c>
      <c r="B8" s="7">
        <v>6411</v>
      </c>
      <c r="C8" s="7">
        <v>6628.5</v>
      </c>
      <c r="D8" s="7">
        <v>8406.9166666666661</v>
      </c>
      <c r="E8" s="7">
        <v>9786</v>
      </c>
      <c r="F8" s="7">
        <v>11087</v>
      </c>
      <c r="G8" s="7">
        <v>8464</v>
      </c>
      <c r="H8" s="7">
        <f t="shared" si="1"/>
        <v>8463.8833333333332</v>
      </c>
      <c r="I8" s="23"/>
    </row>
    <row r="9" spans="1:9">
      <c r="A9" s="55" t="s">
        <v>113</v>
      </c>
      <c r="B9" s="7">
        <v>4383.916666666667</v>
      </c>
      <c r="C9" s="7">
        <v>4667.416666666667</v>
      </c>
      <c r="D9" s="7">
        <v>6470.166666666667</v>
      </c>
      <c r="E9" s="7">
        <v>8027.166666666667</v>
      </c>
      <c r="F9" s="7">
        <v>7834.25</v>
      </c>
      <c r="G9" s="7">
        <v>6277</v>
      </c>
      <c r="H9" s="7">
        <f t="shared" si="1"/>
        <v>6276.5833333333339</v>
      </c>
      <c r="I9" s="23"/>
    </row>
    <row r="10" spans="1:9">
      <c r="A10" s="55" t="s">
        <v>89</v>
      </c>
      <c r="B10" s="7">
        <v>1011</v>
      </c>
      <c r="C10" s="7">
        <v>1101</v>
      </c>
      <c r="D10" s="7">
        <v>1159</v>
      </c>
      <c r="E10" s="7">
        <v>1577</v>
      </c>
      <c r="F10" s="7">
        <v>1952</v>
      </c>
      <c r="G10" s="7">
        <v>1360</v>
      </c>
      <c r="H10" s="7">
        <f t="shared" si="1"/>
        <v>1360</v>
      </c>
      <c r="I10" s="23"/>
    </row>
    <row r="11" spans="1:9" ht="16.149999999999999" customHeight="1">
      <c r="A11" s="9"/>
      <c r="B11" s="9"/>
      <c r="C11" s="9"/>
      <c r="D11" s="9"/>
      <c r="E11" s="9"/>
      <c r="F11" s="9"/>
      <c r="G11" s="9"/>
      <c r="H11" s="9"/>
    </row>
    <row r="12" spans="1:9">
      <c r="A12" s="9"/>
      <c r="B12" s="9"/>
      <c r="C12" s="9"/>
      <c r="D12" s="9"/>
      <c r="E12" s="9"/>
      <c r="F12" s="9"/>
      <c r="G12" s="9"/>
      <c r="H12" s="9"/>
    </row>
    <row r="13" spans="1:9">
      <c r="A13" s="16"/>
      <c r="B13" s="9"/>
      <c r="C13" s="9"/>
      <c r="D13" s="9"/>
      <c r="E13" s="9"/>
      <c r="F13" s="9"/>
      <c r="G13" s="9"/>
      <c r="H13" s="9"/>
    </row>
    <row r="14" spans="1:9">
      <c r="A14" s="9"/>
      <c r="B14" s="9"/>
      <c r="C14" s="9"/>
      <c r="D14" s="9"/>
      <c r="E14" s="9"/>
      <c r="F14" s="9"/>
      <c r="G14" s="9"/>
      <c r="H14" s="9"/>
    </row>
    <row r="15" spans="1:9">
      <c r="A15" s="50" t="s">
        <v>114</v>
      </c>
      <c r="B15" s="9"/>
      <c r="C15" s="9"/>
      <c r="D15" s="9"/>
      <c r="E15" s="9"/>
      <c r="F15" s="9"/>
      <c r="G15" s="9"/>
      <c r="H15" s="9"/>
    </row>
    <row r="16" spans="1:9">
      <c r="A16" s="51" t="s">
        <v>115</v>
      </c>
      <c r="B16" s="9"/>
      <c r="C16" s="9"/>
      <c r="D16" s="9"/>
      <c r="E16" s="9"/>
      <c r="F16" s="9"/>
      <c r="G16" s="9"/>
      <c r="H16" s="9"/>
    </row>
    <row r="17" spans="1:8">
      <c r="A17" s="52" t="s">
        <v>116</v>
      </c>
      <c r="C17" s="9"/>
      <c r="D17" s="9"/>
      <c r="E17" s="9"/>
      <c r="F17" s="9"/>
      <c r="G17" s="9"/>
      <c r="H17" s="9"/>
    </row>
    <row r="18" spans="1:8" ht="22.9">
      <c r="A18" s="53" t="s">
        <v>117</v>
      </c>
      <c r="C18" s="9"/>
      <c r="D18" s="9"/>
      <c r="E18" s="9"/>
      <c r="F18" s="9"/>
      <c r="G18" s="9"/>
      <c r="H18" s="9"/>
    </row>
    <row r="19" spans="1:8">
      <c r="C19" s="9"/>
      <c r="D19" s="9"/>
      <c r="E19" s="9"/>
      <c r="F19" s="9"/>
      <c r="G19" s="9"/>
      <c r="H19" s="9"/>
    </row>
    <row r="20" spans="1:8">
      <c r="C20" s="9"/>
      <c r="D20" s="9"/>
      <c r="E20" s="9"/>
      <c r="F20" s="9"/>
      <c r="G20" s="9"/>
      <c r="H20" s="9"/>
    </row>
    <row r="21" spans="1:8">
      <c r="C21" s="9"/>
      <c r="D21" s="9"/>
      <c r="E21" s="9"/>
      <c r="F21" s="9"/>
      <c r="G21" s="9"/>
      <c r="H21" s="9"/>
    </row>
    <row r="24" spans="1:8">
      <c r="A24" s="13" t="s">
        <v>66</v>
      </c>
      <c r="B24" s="13" t="s">
        <v>109</v>
      </c>
    </row>
    <row r="25" spans="1:8">
      <c r="A25" s="39" t="s">
        <v>42</v>
      </c>
      <c r="B25" s="7">
        <v>1400.2030818152168</v>
      </c>
    </row>
    <row r="26" spans="1:8">
      <c r="A26" s="39" t="s">
        <v>44</v>
      </c>
      <c r="B26" s="7">
        <v>1633.1404452671095</v>
      </c>
    </row>
    <row r="27" spans="1:8">
      <c r="A27" s="39" t="s">
        <v>43</v>
      </c>
      <c r="B27" s="7">
        <v>2013.0148250529771</v>
      </c>
    </row>
    <row r="28" spans="1:8">
      <c r="A28" s="39" t="s">
        <v>105</v>
      </c>
      <c r="B28" s="7">
        <v>8464</v>
      </c>
    </row>
    <row r="29" spans="1:8">
      <c r="A29" s="39" t="s">
        <v>90</v>
      </c>
      <c r="B29" s="7">
        <v>8354.2073506386077</v>
      </c>
    </row>
    <row r="30" spans="1:8">
      <c r="A30" s="39" t="s">
        <v>118</v>
      </c>
      <c r="B30" s="7">
        <v>7303</v>
      </c>
    </row>
    <row r="31" spans="1:8">
      <c r="A31" s="39" t="s">
        <v>107</v>
      </c>
      <c r="B31" s="7">
        <v>6277</v>
      </c>
    </row>
    <row r="32" spans="1:8">
      <c r="A32" s="39" t="s">
        <v>89</v>
      </c>
      <c r="B32" s="7">
        <v>1360</v>
      </c>
    </row>
    <row r="38" spans="1:5">
      <c r="A38" s="32"/>
      <c r="B38" s="33"/>
    </row>
    <row r="39" spans="1:5">
      <c r="A39" s="32"/>
      <c r="B39" s="33"/>
      <c r="D39" s="32"/>
      <c r="E39" s="33"/>
    </row>
    <row r="40" spans="1:5">
      <c r="A40" s="32"/>
      <c r="B40" s="33"/>
      <c r="D40" s="32"/>
      <c r="E40" s="33"/>
    </row>
    <row r="41" spans="1:5">
      <c r="A41" s="32"/>
      <c r="B41" s="33"/>
      <c r="D41" s="32"/>
      <c r="E41" s="33"/>
    </row>
    <row r="42" spans="1:5">
      <c r="A42" s="32"/>
      <c r="B42" s="33"/>
      <c r="D42" s="32"/>
      <c r="E42" s="33"/>
    </row>
    <row r="43" spans="1:5">
      <c r="D43" s="32"/>
      <c r="E43" s="33"/>
    </row>
  </sheetData>
  <sortState xmlns:xlrd2="http://schemas.microsoft.com/office/spreadsheetml/2017/richdata2" ref="A41:B43">
    <sortCondition descending="1" ref="B39"/>
  </sortState>
  <pageMargins left="0.7" right="0.7" top="0.75" bottom="0.75" header="0.3" footer="0.3"/>
  <pageSetup paperSize="9" orientation="portrait" horizontalDpi="300" verticalDpi="300" r:id="rId1"/>
  <ignoredErrors>
    <ignoredError sqref="H6 H8:H10" formulaRange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30"/>
  <sheetViews>
    <sheetView tabSelected="1" topLeftCell="A5" zoomScale="90" zoomScaleNormal="90" workbookViewId="0">
      <selection activeCell="H29" sqref="H29"/>
    </sheetView>
  </sheetViews>
  <sheetFormatPr defaultColWidth="11.42578125" defaultRowHeight="13.9"/>
  <cols>
    <col min="1" max="1" width="6.42578125" customWidth="1"/>
    <col min="2" max="2" width="26.7109375" customWidth="1"/>
    <col min="3" max="8" width="11.42578125" customWidth="1"/>
  </cols>
  <sheetData>
    <row r="2" spans="2:9" ht="15" customHeight="1">
      <c r="B2" s="15" t="s">
        <v>108</v>
      </c>
      <c r="C2" s="13">
        <v>2019</v>
      </c>
      <c r="D2" s="13">
        <v>2020</v>
      </c>
      <c r="E2" s="13">
        <v>2021</v>
      </c>
      <c r="F2" s="13">
        <v>2022</v>
      </c>
      <c r="G2" s="13">
        <v>2023</v>
      </c>
      <c r="H2" s="13" t="s">
        <v>109</v>
      </c>
    </row>
    <row r="3" spans="2:9">
      <c r="B3" s="54" t="s">
        <v>44</v>
      </c>
      <c r="C3" s="7">
        <v>1225.6462854757931</v>
      </c>
      <c r="D3" s="7">
        <v>1302.3909855908289</v>
      </c>
      <c r="E3" s="7">
        <v>1542.0238686648429</v>
      </c>
      <c r="F3" s="7">
        <v>2073.709164404579</v>
      </c>
      <c r="G3" s="7">
        <v>2021.931922199504</v>
      </c>
      <c r="H3" s="7">
        <f t="shared" ref="H3:H5" si="0">AVERAGE(C3:G3)</f>
        <v>1633.1404452671095</v>
      </c>
    </row>
    <row r="4" spans="2:9">
      <c r="B4" s="54" t="s">
        <v>43</v>
      </c>
      <c r="C4" s="7">
        <v>1980.5554195751749</v>
      </c>
      <c r="D4" s="7">
        <v>1835.95004710945</v>
      </c>
      <c r="E4" s="7">
        <v>1029.8625047059379</v>
      </c>
      <c r="F4" s="7">
        <v>1776.7859591706149</v>
      </c>
      <c r="G4" s="7">
        <v>3441.9201947037081</v>
      </c>
      <c r="H4" s="7">
        <f t="shared" si="0"/>
        <v>2013.0148250529771</v>
      </c>
    </row>
    <row r="5" spans="2:9">
      <c r="B5" s="54" t="s">
        <v>42</v>
      </c>
      <c r="C5" s="7">
        <v>1207.420431723521</v>
      </c>
      <c r="D5" s="7">
        <v>684.2394636596556</v>
      </c>
      <c r="E5" s="7">
        <v>879.03866679502767</v>
      </c>
      <c r="F5" s="7">
        <v>2349.0837976645039</v>
      </c>
      <c r="G5" s="7">
        <v>1881.233049233377</v>
      </c>
      <c r="H5" s="7">
        <f t="shared" si="0"/>
        <v>1400.2030818152168</v>
      </c>
    </row>
    <row r="6" spans="2:9">
      <c r="B6" s="55" t="s">
        <v>111</v>
      </c>
      <c r="C6" s="7">
        <v>5174</v>
      </c>
      <c r="D6" s="7">
        <v>5481</v>
      </c>
      <c r="E6" s="7">
        <v>7564</v>
      </c>
      <c r="F6" s="7">
        <v>8609</v>
      </c>
      <c r="G6" s="7">
        <v>9687</v>
      </c>
      <c r="H6" s="7">
        <v>7303</v>
      </c>
    </row>
    <row r="7" spans="2:9">
      <c r="B7" s="56" t="s">
        <v>90</v>
      </c>
      <c r="C7" s="31">
        <v>6390.0134053941983</v>
      </c>
      <c r="D7" s="31">
        <v>7656.396844774491</v>
      </c>
      <c r="E7" s="31">
        <v>8597.0567461620612</v>
      </c>
      <c r="F7" s="31">
        <v>9025.4234361090294</v>
      </c>
      <c r="G7" s="31">
        <v>10102.14632075326</v>
      </c>
      <c r="H7" s="31">
        <f t="shared" ref="H7" si="1">AVERAGE(C7:G7)</f>
        <v>8354.2073506386077</v>
      </c>
    </row>
    <row r="8" spans="2:9">
      <c r="B8" s="55" t="s">
        <v>112</v>
      </c>
      <c r="C8" s="7">
        <v>6411</v>
      </c>
      <c r="D8" s="7">
        <v>6628.5</v>
      </c>
      <c r="E8" s="7">
        <v>8406.9166666666661</v>
      </c>
      <c r="F8" s="7">
        <v>9786</v>
      </c>
      <c r="G8" s="7">
        <v>11087</v>
      </c>
      <c r="H8" s="7">
        <v>8464</v>
      </c>
    </row>
    <row r="9" spans="2:9">
      <c r="B9" s="55" t="s">
        <v>113</v>
      </c>
      <c r="C9" s="7">
        <v>4383.916666666667</v>
      </c>
      <c r="D9" s="7">
        <v>4667.416666666667</v>
      </c>
      <c r="E9" s="7">
        <v>6470.166666666667</v>
      </c>
      <c r="F9" s="7">
        <v>8027.166666666667</v>
      </c>
      <c r="G9" s="7">
        <v>7834.25</v>
      </c>
      <c r="H9" s="7">
        <v>6277</v>
      </c>
    </row>
    <row r="10" spans="2:9">
      <c r="B10" s="55" t="s">
        <v>89</v>
      </c>
      <c r="C10" s="7">
        <v>1011</v>
      </c>
      <c r="D10" s="7">
        <v>1101</v>
      </c>
      <c r="E10" s="7">
        <v>1159</v>
      </c>
      <c r="F10" s="7">
        <v>1577</v>
      </c>
      <c r="G10" s="7">
        <v>1952</v>
      </c>
      <c r="H10" s="7">
        <v>1360</v>
      </c>
      <c r="I10" s="7">
        <f t="shared" ref="I10" si="2">SUM(C10:G10)/5</f>
        <v>1360</v>
      </c>
    </row>
    <row r="11" spans="2:9">
      <c r="B11" s="9"/>
      <c r="C11" s="9"/>
      <c r="D11" s="9"/>
      <c r="E11" s="10"/>
      <c r="H11" s="10"/>
    </row>
    <row r="12" spans="2:9">
      <c r="B12" s="9"/>
      <c r="C12" s="9"/>
      <c r="D12" s="9"/>
      <c r="E12" s="10"/>
      <c r="H12" s="10"/>
    </row>
    <row r="13" spans="2:9" ht="14.45" thickBot="1">
      <c r="B13" s="9"/>
      <c r="C13" s="9"/>
      <c r="D13" s="9"/>
      <c r="E13" s="10"/>
      <c r="H13" s="10"/>
    </row>
    <row r="14" spans="2:9">
      <c r="B14" s="20" t="s">
        <v>114</v>
      </c>
      <c r="C14" s="9"/>
      <c r="D14" s="9"/>
      <c r="E14" s="10"/>
      <c r="H14" s="10"/>
    </row>
    <row r="15" spans="2:9">
      <c r="B15" s="21" t="s">
        <v>115</v>
      </c>
      <c r="C15" s="9"/>
      <c r="D15" s="9"/>
      <c r="E15" s="10"/>
      <c r="H15" s="10"/>
    </row>
    <row r="16" spans="2:9">
      <c r="B16" s="18" t="s">
        <v>116</v>
      </c>
      <c r="C16" s="9"/>
      <c r="D16" s="9"/>
      <c r="E16" s="10"/>
      <c r="H16" s="10"/>
    </row>
    <row r="17" spans="2:8" ht="23.45" thickBot="1">
      <c r="B17" s="19" t="s">
        <v>119</v>
      </c>
      <c r="C17" s="9"/>
      <c r="D17" s="9"/>
      <c r="E17" s="10"/>
      <c r="H17" s="10"/>
    </row>
    <row r="18" spans="2:8">
      <c r="B18" s="9"/>
      <c r="C18" s="9"/>
      <c r="D18" s="9"/>
      <c r="E18" s="10"/>
      <c r="H18" s="10"/>
    </row>
    <row r="19" spans="2:8">
      <c r="B19" s="8"/>
      <c r="C19" s="8"/>
      <c r="D19" s="9"/>
      <c r="E19" s="9"/>
      <c r="F19" s="9"/>
      <c r="G19" s="9"/>
      <c r="H19" s="10"/>
    </row>
    <row r="20" spans="2:8">
      <c r="B20" s="8"/>
      <c r="C20" s="8"/>
      <c r="D20" s="9"/>
      <c r="E20" s="9"/>
      <c r="F20" s="9"/>
      <c r="G20" s="9"/>
      <c r="H20" s="10"/>
    </row>
    <row r="21" spans="2:8">
      <c r="B21" s="8"/>
      <c r="C21" s="8"/>
      <c r="D21" s="9"/>
      <c r="E21" s="9"/>
      <c r="F21" s="9"/>
      <c r="G21" s="9"/>
      <c r="H21" s="10"/>
    </row>
    <row r="22" spans="2:8">
      <c r="B22" s="6" t="s">
        <v>108</v>
      </c>
      <c r="C22" s="6">
        <v>2020</v>
      </c>
      <c r="D22" s="6">
        <v>2021</v>
      </c>
      <c r="E22" s="6">
        <v>2022</v>
      </c>
      <c r="F22" s="6">
        <v>2023</v>
      </c>
      <c r="G22" s="9"/>
      <c r="H22" s="10"/>
    </row>
    <row r="23" spans="2:8">
      <c r="B23" s="57" t="s">
        <v>44</v>
      </c>
      <c r="C23" s="17">
        <f>D3/C3*100-100</f>
        <v>6.2615699998016794</v>
      </c>
      <c r="D23" s="17">
        <f t="shared" ref="D23:F23" si="3">E3/D3*100-100</f>
        <v>18.399458052552831</v>
      </c>
      <c r="E23" s="17">
        <f t="shared" si="3"/>
        <v>34.479705959421636</v>
      </c>
      <c r="F23" s="17">
        <f t="shared" si="3"/>
        <v>-2.4968420400428499</v>
      </c>
      <c r="G23" s="43">
        <f t="array" ref="G23">+AVERAGE(ABS(C23:F23))</f>
        <v>15.409394012954749</v>
      </c>
      <c r="H23" s="10"/>
    </row>
    <row r="24" spans="2:8">
      <c r="B24" s="57" t="s">
        <v>43</v>
      </c>
      <c r="C24" s="17">
        <f t="shared" ref="C24:D30" si="4">D4/C4*100-100</f>
        <v>-7.3012535290096707</v>
      </c>
      <c r="D24" s="17">
        <f t="shared" si="4"/>
        <v>-43.905744803494493</v>
      </c>
      <c r="E24" s="17">
        <f t="shared" ref="C24:F30" si="5">F4/E4*100-100</f>
        <v>72.526521846520666</v>
      </c>
      <c r="F24" s="17">
        <f t="shared" si="5"/>
        <v>93.716084761856195</v>
      </c>
      <c r="G24" s="42">
        <f t="array" ref="G24">+AVERAGE(ABS(C24:F24))</f>
        <v>54.362401235220254</v>
      </c>
      <c r="H24" s="10"/>
    </row>
    <row r="25" spans="2:8">
      <c r="B25" s="57" t="s">
        <v>42</v>
      </c>
      <c r="C25" s="17">
        <f t="shared" si="4"/>
        <v>-43.330471666530897</v>
      </c>
      <c r="D25" s="17">
        <f t="shared" si="4"/>
        <v>28.469448706376596</v>
      </c>
      <c r="E25" s="17">
        <f t="shared" si="5"/>
        <v>167.23327271020469</v>
      </c>
      <c r="F25" s="17">
        <f t="shared" si="5"/>
        <v>-19.916307323573193</v>
      </c>
      <c r="G25" s="42">
        <f t="array" ref="G25">+AVERAGE(ABS(C25:F25))</f>
        <v>64.737375101671347</v>
      </c>
      <c r="H25" s="10"/>
    </row>
    <row r="26" spans="2:8">
      <c r="B26" s="57" t="s">
        <v>118</v>
      </c>
      <c r="C26" s="17">
        <f t="shared" si="4"/>
        <v>5.9335137224584571</v>
      </c>
      <c r="D26" s="17">
        <f t="shared" si="4"/>
        <v>38.004013866082829</v>
      </c>
      <c r="E26" s="17">
        <f t="shared" si="5"/>
        <v>13.815441565309357</v>
      </c>
      <c r="F26" s="17">
        <f t="shared" si="5"/>
        <v>12.521779533046811</v>
      </c>
      <c r="G26" s="24">
        <f t="array" ref="G26">+AVERAGE(ABS(C26:F26))</f>
        <v>17.568687171724363</v>
      </c>
      <c r="H26" s="10"/>
    </row>
    <row r="27" spans="2:8">
      <c r="B27" s="57" t="s">
        <v>90</v>
      </c>
      <c r="C27" s="17">
        <f t="shared" si="4"/>
        <v>19.81816561309968</v>
      </c>
      <c r="D27" s="17">
        <f t="shared" si="4"/>
        <v>12.285934499719303</v>
      </c>
      <c r="E27" s="17">
        <f t="shared" si="5"/>
        <v>4.9827133005513957</v>
      </c>
      <c r="F27" s="17">
        <f t="shared" si="5"/>
        <v>11.929887747276922</v>
      </c>
      <c r="G27" s="43">
        <f t="array" ref="G27">+AVERAGE(ABS(C27:F27))</f>
        <v>12.254175290161825</v>
      </c>
      <c r="H27" s="10"/>
    </row>
    <row r="28" spans="2:8">
      <c r="B28" s="57" t="s">
        <v>105</v>
      </c>
      <c r="C28" s="17">
        <f t="shared" si="4"/>
        <v>3.3926064576509134</v>
      </c>
      <c r="D28" s="17">
        <f t="shared" si="4"/>
        <v>26.829850896381771</v>
      </c>
      <c r="E28" s="17">
        <f t="shared" si="5"/>
        <v>16.404151343635704</v>
      </c>
      <c r="F28" s="17">
        <f t="shared" si="5"/>
        <v>13.294502350296341</v>
      </c>
      <c r="G28" s="43">
        <f t="array" ref="G28">+AVERAGE(ABS(C28:F28))</f>
        <v>14.980277761991182</v>
      </c>
      <c r="H28" s="10"/>
    </row>
    <row r="29" spans="2:8">
      <c r="B29" s="57" t="s">
        <v>107</v>
      </c>
      <c r="C29" s="17">
        <f t="shared" si="4"/>
        <v>6.4668200049422921</v>
      </c>
      <c r="D29" s="17">
        <f t="shared" si="4"/>
        <v>38.624149690228364</v>
      </c>
      <c r="E29" s="17">
        <f t="shared" si="5"/>
        <v>24.064295098013957</v>
      </c>
      <c r="F29" s="17">
        <f t="shared" si="5"/>
        <v>-2.4032971368062732</v>
      </c>
      <c r="G29" s="24">
        <f t="array" ref="G29">+AVERAGE(ABS(C29:F29))</f>
        <v>17.889640482497722</v>
      </c>
      <c r="H29" s="10"/>
    </row>
    <row r="30" spans="2:8">
      <c r="B30" s="57" t="s">
        <v>89</v>
      </c>
      <c r="C30" s="17">
        <f t="shared" si="4"/>
        <v>8.9020771513353054</v>
      </c>
      <c r="D30" s="17">
        <f t="shared" si="4"/>
        <v>5.2679382379654811</v>
      </c>
      <c r="E30" s="17">
        <f t="shared" si="5"/>
        <v>36.065573770491795</v>
      </c>
      <c r="F30" s="17">
        <f t="shared" si="5"/>
        <v>23.779327837666457</v>
      </c>
      <c r="G30" s="42">
        <f t="array" ref="G30">+AVERAGE(ABS(C30:F30))</f>
        <v>18.50372924936476</v>
      </c>
      <c r="H30" s="10"/>
    </row>
  </sheetData>
  <sortState xmlns:xlrd2="http://schemas.microsoft.com/office/spreadsheetml/2017/richdata2" ref="B23:G25">
    <sortCondition descending="1" ref="F28"/>
  </sortState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2025-07-10T23:31:07+00:00</FechayHora>
  </documentManagement>
</p:properties>
</file>

<file path=customXml/itemProps1.xml><?xml version="1.0" encoding="utf-8"?>
<ds:datastoreItem xmlns:ds="http://schemas.openxmlformats.org/officeDocument/2006/customXml" ds:itemID="{D73E19C1-1D57-4D91-A7AA-05A7AEE8CBD6}"/>
</file>

<file path=customXml/itemProps2.xml><?xml version="1.0" encoding="utf-8"?>
<ds:datastoreItem xmlns:ds="http://schemas.openxmlformats.org/officeDocument/2006/customXml" ds:itemID="{6A69B17A-CC4B-472B-917E-AA731CB80F6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2025-07-11T02:07:45Z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