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SAHAGÚN\"/>
    </mc:Choice>
  </mc:AlternateContent>
  <xr:revisionPtr revIDLastSave="0" documentId="13_ncr:1_{D04133B7-C987-424B-9B0A-693433272DEE}" xr6:coauthVersionLast="47" xr6:coauthVersionMax="47" xr10:uidLastSave="{00000000-0000-0000-0000-000000000000}"/>
  <bookViews>
    <workbookView xWindow="-108" yWindow="-108" windowWidth="23256" windowHeight="12456" firstSheet="3" activeTab="3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PRODUCTO'!$B$29:$D$29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5" l="1"/>
  <c r="G29" i="9" a="1"/>
  <c r="G29" i="9" s="1"/>
  <c r="G30" i="9" a="1"/>
  <c r="G30" i="9"/>
  <c r="G31" i="9" a="1"/>
  <c r="G31" i="9"/>
  <c r="G32" i="9" a="1"/>
  <c r="G32" i="9"/>
  <c r="G33" i="9" a="1"/>
  <c r="G33" i="9" s="1"/>
  <c r="G34" i="9" a="1"/>
  <c r="G34" i="9"/>
  <c r="G35" i="9" a="1"/>
  <c r="G35" i="9"/>
  <c r="G36" i="9" a="1"/>
  <c r="G36" i="9"/>
  <c r="G37" i="9" a="1"/>
  <c r="G37" i="9" s="1"/>
  <c r="G38" i="9" a="1"/>
  <c r="G38" i="9"/>
  <c r="G39" i="9" a="1"/>
  <c r="G39" i="9"/>
  <c r="G40" i="9" a="1"/>
  <c r="G40" i="9"/>
  <c r="G41" i="9" a="1"/>
  <c r="G41" i="9" s="1"/>
  <c r="G42" i="9" a="1"/>
  <c r="G42" i="9"/>
  <c r="G43" i="9" a="1"/>
  <c r="G43" i="9"/>
  <c r="G44" i="9" a="1"/>
  <c r="G44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D28" i="9"/>
  <c r="E28" i="9"/>
  <c r="F28" i="9"/>
  <c r="C28" i="9"/>
  <c r="H16" i="8"/>
  <c r="H5" i="8"/>
  <c r="H6" i="8"/>
  <c r="H7" i="8"/>
  <c r="H8" i="8"/>
  <c r="H9" i="8"/>
  <c r="H10" i="8"/>
  <c r="H11" i="8"/>
  <c r="H12" i="8"/>
  <c r="H13" i="8"/>
  <c r="H14" i="8"/>
  <c r="H15" i="8"/>
  <c r="H17" i="8"/>
  <c r="H18" i="8"/>
  <c r="H19" i="8"/>
  <c r="H4" i="8"/>
  <c r="H3" i="8"/>
  <c r="M22" i="7"/>
  <c r="M21" i="7"/>
  <c r="M20" i="7"/>
  <c r="M19" i="7"/>
  <c r="M18" i="7"/>
  <c r="M17" i="7"/>
  <c r="M16" i="7"/>
  <c r="M15" i="7"/>
  <c r="M14" i="7"/>
  <c r="M13" i="7"/>
  <c r="I22" i="6" l="1"/>
  <c r="I21" i="6"/>
  <c r="I6" i="6" l="1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5" i="6"/>
  <c r="M6" i="7"/>
  <c r="M7" i="7"/>
  <c r="M8" i="7"/>
  <c r="M9" i="7"/>
  <c r="M10" i="7"/>
  <c r="M11" i="7"/>
  <c r="M12" i="7"/>
  <c r="M5" i="7"/>
  <c r="G28" i="9" l="1" a="1"/>
  <c r="G2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<sst xmlns="http://schemas.openxmlformats.org/spreadsheetml/2006/main" count="633" uniqueCount="239">
  <si>
    <t>Tabla 1. Organizaciones de la Agricultura Familiar (OAF) participantes de los encuentros territoriales en el municipio de Sahagun</t>
  </si>
  <si>
    <t>Nombre y sigla asociación</t>
  </si>
  <si>
    <t>Principales productos comercializados</t>
  </si>
  <si>
    <t>No. de familias asociadas</t>
  </si>
  <si>
    <t>Servicios que presta la OAF</t>
  </si>
  <si>
    <t>Asociación Agropecuaria de la Vereda Bajo Limón- ASOPROBALI</t>
  </si>
  <si>
    <t>Yuca Dulce</t>
  </si>
  <si>
    <t>Comercialización colectíva de productos</t>
  </si>
  <si>
    <t>Ají</t>
  </si>
  <si>
    <t>Berenjena</t>
  </si>
  <si>
    <t>Asociación Campesina de Salitral- ACASAL</t>
  </si>
  <si>
    <t>Yuca Industrial</t>
  </si>
  <si>
    <t>Frijol</t>
  </si>
  <si>
    <t>Maíz amarillo tecnificado</t>
  </si>
  <si>
    <t>Asociación Campesina Mixta de Sahagún Córdoba</t>
  </si>
  <si>
    <t>Maíz amarillo Tradicional</t>
  </si>
  <si>
    <t>Cachama</t>
  </si>
  <si>
    <t>Pollo</t>
  </si>
  <si>
    <t>Cerdo kg en pie</t>
  </si>
  <si>
    <t>Asociación de Productores Agropecuarios y Piscícolas de la Vereda La culebra Sahagún- APAPICUSA</t>
  </si>
  <si>
    <t>Ñame</t>
  </si>
  <si>
    <t>Asociación de Productores de Chibolos- ASOPROCH</t>
  </si>
  <si>
    <t>Yuca industrial</t>
  </si>
  <si>
    <t>Leche</t>
  </si>
  <si>
    <t>Res kg en pie</t>
  </si>
  <si>
    <t>Asociación de Productores de la Vereda Victoria- ASOPROVICTORIA</t>
  </si>
  <si>
    <t>Patilla</t>
  </si>
  <si>
    <t>Melon</t>
  </si>
  <si>
    <t>Asociación de Productores Desplazados de Colomboy- ASOPANECOL</t>
  </si>
  <si>
    <t>Panela</t>
  </si>
  <si>
    <t>Asociación de Productores Emprendedores del Campo - ASEMCAM</t>
  </si>
  <si>
    <t>Habichuela</t>
  </si>
  <si>
    <t>Ahuyama</t>
  </si>
  <si>
    <t>Fuente: ANT, 2025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</si>
  <si>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Sahagún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</si>
  <si>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</si>
  <si>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</si>
  <si>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</si>
  <si>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</si>
  <si>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</si>
  <si>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</si>
  <si>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</si>
  <si>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Caja X 30 kg</t>
  </si>
  <si>
    <t>Plaza de mecado 100%</t>
  </si>
  <si>
    <t>No</t>
  </si>
  <si>
    <t>Contado</t>
  </si>
  <si>
    <t>Cabecera municipal 100%</t>
  </si>
  <si>
    <t>Bulto X 60 kg</t>
  </si>
  <si>
    <t>Tonelada</t>
  </si>
  <si>
    <t>Intermediarios 100%</t>
  </si>
  <si>
    <t>Crédito</t>
  </si>
  <si>
    <t>Cienaga de Oro 100%</t>
  </si>
  <si>
    <t xml:space="preserve"> Kilogramo</t>
  </si>
  <si>
    <t>Consumidor final 100%</t>
  </si>
  <si>
    <t>Finca 100%</t>
  </si>
  <si>
    <t>Maíz amarillo tradicional</t>
  </si>
  <si>
    <t>Kilogramo</t>
  </si>
  <si>
    <t>Consumidor final 80%
Intermediarios 20%</t>
  </si>
  <si>
    <t xml:space="preserve">Distribución local a domicilio 80%
Finca 20%
</t>
  </si>
  <si>
    <t>Consumidor final 50%
Minorista 50%</t>
  </si>
  <si>
    <t>Finca 50%
Cabecera municipal 50%</t>
  </si>
  <si>
    <t>Asociación de Productores Agropecuarios y Piscícolas de la Vereda La culebra Sahagun- APAPICUSA</t>
  </si>
  <si>
    <t>Vereda Limon 100%</t>
  </si>
  <si>
    <t>Litro</t>
  </si>
  <si>
    <t>Agroindustria 100%</t>
  </si>
  <si>
    <t>Corozal 50%
Malambo 50%</t>
  </si>
  <si>
    <t xml:space="preserve">Centro de acopio Chibolo 100% </t>
  </si>
  <si>
    <t>1 Tonelada</t>
  </si>
  <si>
    <t xml:space="preserve">Intermediarios 80%
Plaza de mercado 20%
</t>
  </si>
  <si>
    <t xml:space="preserve"> Finca 80%
 Sahagun 20%</t>
  </si>
  <si>
    <t>Intermediarios 70%
Minorista 30%</t>
  </si>
  <si>
    <t>Corregimiento 100%</t>
  </si>
  <si>
    <t>Intermediaros 100%</t>
  </si>
  <si>
    <t>Vereda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</si>
  <si>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</si>
  <si>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Sahagun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</si>
  <si>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</si>
  <si>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</si>
  <si>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</si>
  <si>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</si>
  <si>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</si>
  <si>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Carlos Enrique Mira Rojas</t>
  </si>
  <si>
    <t>Intermediario</t>
  </si>
  <si>
    <t>Maíz tecnificado</t>
  </si>
  <si>
    <t>Cabecera municipal</t>
  </si>
  <si>
    <t>Productores del municipio Sahagun</t>
  </si>
  <si>
    <t>Maíz tradicional</t>
  </si>
  <si>
    <t>Carmelo Rodríguez</t>
  </si>
  <si>
    <t>Corregimiento Colomboy</t>
  </si>
  <si>
    <t>Productores del Municipio veredas</t>
  </si>
  <si>
    <t>Dairo Juan Cordero Causil</t>
  </si>
  <si>
    <t>Yuca</t>
  </si>
  <si>
    <t>Vereda La Culebra</t>
  </si>
  <si>
    <t>Veredas bajo Limon, La culebra</t>
  </si>
  <si>
    <t>Freddy Manuel Carrascal</t>
  </si>
  <si>
    <t>Vereda km 35 y Corregimiento Colomboy</t>
  </si>
  <si>
    <t>Vereda km 35</t>
  </si>
  <si>
    <t>Jorge Alberto Alean Martínez</t>
  </si>
  <si>
    <t>Corregimiento Los Chibolos</t>
  </si>
  <si>
    <t>Vereda Chibolo</t>
  </si>
  <si>
    <t>Veredas Chibolo y el Crucero</t>
  </si>
  <si>
    <t>Jorge David Vega</t>
  </si>
  <si>
    <t>Vereda La Victoria</t>
  </si>
  <si>
    <t>Veredas La Victoria y Bajo Limon</t>
  </si>
  <si>
    <t>Limon</t>
  </si>
  <si>
    <t>Neyla Sánchez</t>
  </si>
  <si>
    <t>Minorista</t>
  </si>
  <si>
    <t>Veredas Colomboy</t>
  </si>
  <si>
    <t>Pollo kg en pie</t>
  </si>
  <si>
    <t>Obed Narvaez Cantelón</t>
  </si>
  <si>
    <t>Vereda Bajo Limón</t>
  </si>
  <si>
    <t xml:space="preserve"> Frijol Caupi</t>
  </si>
  <si>
    <t>Corregimiento Salitral</t>
  </si>
  <si>
    <t>Salitral, Bajo Limón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</si>
  <si>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Sahagun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</si>
  <si>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</si>
  <si>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</si>
  <si>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</si>
  <si>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</si>
  <si>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</si>
  <si>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</si>
  <si>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X 50 kg</t>
  </si>
  <si>
    <t>Semanal</t>
  </si>
  <si>
    <t>Finca</t>
  </si>
  <si>
    <t>Quincenal</t>
  </si>
  <si>
    <t>Centro de acopio</t>
  </si>
  <si>
    <t>Bolsa X 30 kg</t>
  </si>
  <si>
    <t>Diario</t>
  </si>
  <si>
    <t>Mensual</t>
  </si>
  <si>
    <t>Obed Naráaez Cantelon</t>
  </si>
  <si>
    <t xml:space="preserve"> Frijol Caupí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</si>
  <si>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</si>
  <si>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</si>
  <si>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</si>
  <si>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</si>
  <si>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</si>
  <si>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</si>
  <si>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</si>
  <si>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</si>
  <si>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</si>
  <si>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</si>
  <si>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</si>
  <si>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</si>
  <si>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03Wc-73</t>
  </si>
  <si>
    <t>Maiz tecnificado</t>
  </si>
  <si>
    <t>Intermediarios</t>
  </si>
  <si>
    <t>06Vc-55</t>
  </si>
  <si>
    <t>Intermediarios
Minoristas
Consumidor final</t>
  </si>
  <si>
    <t>34%
33%
33%</t>
  </si>
  <si>
    <t>Vereda Bajo Grande 34%
Corregimiento El Crucero 33%
Cabecera municipal 33%</t>
  </si>
  <si>
    <t>Agroindustria</t>
  </si>
  <si>
    <t>Ciénaga de Oro 100%</t>
  </si>
  <si>
    <t>06Vd2s1-55</t>
  </si>
  <si>
    <t>Intermediarios
Minoristas</t>
  </si>
  <si>
    <t>80%
20%</t>
  </si>
  <si>
    <t>Finca 80%
Cabecera municipal 20%</t>
  </si>
  <si>
    <t>06Vd-55</t>
  </si>
  <si>
    <t>Vereda km 35 (100%)</t>
  </si>
  <si>
    <t>Caña Panelera</t>
  </si>
  <si>
    <t>Corregimiento Colomboy 40%Sahagún 40%
Sincelejo 20%</t>
  </si>
  <si>
    <t>06Wc2s1-55</t>
  </si>
  <si>
    <t>Frijol Caupi</t>
  </si>
  <si>
    <t>Consumidor final</t>
  </si>
  <si>
    <t>06Wds1-55</t>
  </si>
  <si>
    <t>Ñame Diamante</t>
  </si>
  <si>
    <t>Bolsa X 50 kg</t>
  </si>
  <si>
    <t>Vereda Colomboy 50%
Vereda El Crucero 50%</t>
  </si>
  <si>
    <t>07Ves1-49</t>
  </si>
  <si>
    <t>Plaza mercado local
Consumidor final</t>
  </si>
  <si>
    <t>70%
30%</t>
  </si>
  <si>
    <t>Cabecera municipal 70%
Finca 30%</t>
  </si>
  <si>
    <t>Plaza mercado local</t>
  </si>
  <si>
    <t>09Ve2s1-38</t>
  </si>
  <si>
    <t>Finca 66%
Vereda Morrocoy 34%</t>
  </si>
  <si>
    <t>Porcicultura ceba</t>
  </si>
  <si>
    <t>kg en pie</t>
  </si>
  <si>
    <t>Avicultura engorde</t>
  </si>
  <si>
    <t>Finca 66%
Cabecera municipal 34%</t>
  </si>
  <si>
    <t>Piscicultura cachama</t>
  </si>
  <si>
    <t>Cabecera municipal 34%
Vereda Colomboy 33%
Vereda El Crucero 33%</t>
  </si>
  <si>
    <t>Ganadería dp Res kg en pie</t>
  </si>
  <si>
    <t>Intermediarios
Consumidor final</t>
  </si>
  <si>
    <t>67%
33%</t>
  </si>
  <si>
    <t>Finca 67%
Punto vereda Crucero 17%
Finca 16%</t>
  </si>
  <si>
    <t>Ganadería dp leche</t>
  </si>
  <si>
    <t>linea</t>
  </si>
  <si>
    <t>ufh</t>
  </si>
  <si>
    <t>corregimiento_vereda</t>
  </si>
  <si>
    <t>maiz_tecnificado</t>
  </si>
  <si>
    <t>LAS BOCAS</t>
  </si>
  <si>
    <t>yuca</t>
  </si>
  <si>
    <t>SALITRAL</t>
  </si>
  <si>
    <t>yuca_industrial</t>
  </si>
  <si>
    <t>ahuyama</t>
  </si>
  <si>
    <t>KILOMETRO 35</t>
  </si>
  <si>
    <t>cana_panelera</t>
  </si>
  <si>
    <t>habichuela</t>
  </si>
  <si>
    <t>melon</t>
  </si>
  <si>
    <t>SANTIAGO ABAJO</t>
  </si>
  <si>
    <t>patilla</t>
  </si>
  <si>
    <t>frijol_caupi</t>
  </si>
  <si>
    <t>LAS LLANADAS</t>
  </si>
  <si>
    <t>name_diamante</t>
  </si>
  <si>
    <t>COLOMBOY</t>
  </si>
  <si>
    <t>aji</t>
  </si>
  <si>
    <t>BAJO GRANDE</t>
  </si>
  <si>
    <t>berenjena</t>
  </si>
  <si>
    <t>maiz_tradicional</t>
  </si>
  <si>
    <t>BAJO DEL LIMÓN</t>
  </si>
  <si>
    <t>porcicultura_ceba</t>
  </si>
  <si>
    <t>LA MUSICA</t>
  </si>
  <si>
    <t>avicultura_engorde</t>
  </si>
  <si>
    <t>piscicultura_cachama</t>
  </si>
  <si>
    <t>ganaderia_dp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</si>
  <si>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</si>
  <si>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</si>
  <si>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</si>
  <si>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</si>
  <si>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</si>
  <si>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</si>
  <si>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</si>
  <si>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 xml:space="preserve">Ajì </t>
  </si>
  <si>
    <t>Maìz tradicional</t>
  </si>
  <si>
    <t>Maíz Tecnificado</t>
  </si>
  <si>
    <t>Caña panelera</t>
  </si>
  <si>
    <t xml:space="preserve">Ñame </t>
  </si>
  <si>
    <t xml:space="preserve">Melón </t>
  </si>
  <si>
    <t>Porcicultura (Cerdo kg en pie)*</t>
  </si>
  <si>
    <t>Ganaderìa dp (Res kg en pie)**</t>
  </si>
  <si>
    <t>Ganadería dp (leche)</t>
  </si>
  <si>
    <t>Pollo engorde***</t>
  </si>
  <si>
    <t>NO HAY PRECIO YUCA INDUSTRIAL</t>
  </si>
  <si>
    <t>Precio a escala municipal</t>
  </si>
  <si>
    <t>Precio a escala departamental</t>
  </si>
  <si>
    <t>Precios a escala nacional</t>
  </si>
  <si>
    <t>Precios gremios (Porkcolombia*, Fedegan**, Fenavi***)</t>
  </si>
  <si>
    <t>Pollo engorde</t>
  </si>
  <si>
    <t>Porcicultura (Cerdo kg en pie)</t>
  </si>
  <si>
    <t>Ganaderìa dp (Res kg en pie)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</si>
</sst>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 vertical="top" wrapText="1"/>
    </xf>
    <xf numFmtId="0" fontId="12" fillId="8" borderId="4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0" fontId="13" fillId="9" borderId="1" xfId="0" applyFont="1" applyFill="1" applyBorder="1" applyAlignment="1">
      <alignment horizontal="center" vertical="center" wrapText="1"/>
    </xf>
    <xf numFmtId="0" fontId="0" fillId="4" borderId="0" xfId="0" applyFill="1"/>
    <xf numFmtId="0" fontId="2" fillId="9" borderId="1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3" fillId="4" borderId="1" xfId="8" applyFont="1" applyFill="1" applyBorder="1" applyAlignment="1">
      <alignment horizontal="center" vertical="center" wrapText="1"/>
    </xf>
    <xf numFmtId="9" fontId="3" fillId="3" borderId="1" xfId="8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horizontal="center" vertical="center" wrapText="1"/>
    </xf>
    <xf numFmtId="10" fontId="4" fillId="0" borderId="1" xfId="8" applyNumberFormat="1" applyFont="1" applyBorder="1" applyAlignment="1">
      <alignment vertical="center"/>
    </xf>
    <xf numFmtId="10" fontId="4" fillId="8" borderId="1" xfId="8" applyNumberFormat="1" applyFont="1" applyFill="1" applyBorder="1" applyAlignment="1">
      <alignment vertical="center"/>
    </xf>
    <xf numFmtId="10" fontId="4" fillId="5" borderId="1" xfId="8" applyNumberFormat="1" applyFont="1" applyFill="1" applyBorder="1" applyAlignment="1">
      <alignment vertical="center"/>
    </xf>
    <xf numFmtId="10" fontId="4" fillId="10" borderId="1" xfId="8" applyNumberFormat="1" applyFont="1" applyFill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43" fontId="3" fillId="8" borderId="9" xfId="9" applyFont="1" applyFill="1" applyBorder="1" applyAlignment="1">
      <alignment horizontal="center" vertical="center"/>
    </xf>
    <xf numFmtId="43" fontId="3" fillId="4" borderId="1" xfId="9" applyFont="1" applyFill="1" applyBorder="1" applyAlignment="1">
      <alignment horizontal="center" vertical="center"/>
    </xf>
    <xf numFmtId="43" fontId="3" fillId="8" borderId="1" xfId="9" applyFont="1" applyFill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9" fillId="10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11" borderId="1" xfId="0" applyFont="1" applyFill="1" applyBorder="1" applyAlignment="1">
      <alignment horizontal="left" vertical="center" wrapText="1"/>
    </xf>
    <xf numFmtId="0" fontId="9" fillId="11" borderId="1" xfId="0" applyFont="1" applyFill="1" applyBorder="1" applyAlignment="1">
      <alignment horizontal="left"/>
    </xf>
    <xf numFmtId="0" fontId="4" fillId="8" borderId="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 applyAlignment="1">
      <alignment vertical="center"/>
    </xf>
    <xf numFmtId="43" fontId="4" fillId="4" borderId="3" xfId="9" applyFont="1" applyFill="1" applyBorder="1" applyAlignment="1">
      <alignment horizontal="center" vertical="center"/>
    </xf>
    <xf numFmtId="43" fontId="4" fillId="8" borderId="3" xfId="9" applyFont="1" applyFill="1" applyBorder="1" applyAlignment="1">
      <alignment horizontal="center" vertical="center"/>
    </xf>
    <xf numFmtId="43" fontId="4" fillId="5" borderId="3" xfId="9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3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9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SIPSA'!$B$32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SIPSA'!$A$33:$A$49</c:f>
              <c:strCache>
                <c:ptCount val="17"/>
                <c:pt idx="0">
                  <c:v>Ahuyama</c:v>
                </c:pt>
                <c:pt idx="1">
                  <c:v>Patilla</c:v>
                </c:pt>
                <c:pt idx="2">
                  <c:v>Yuca</c:v>
                </c:pt>
                <c:pt idx="3">
                  <c:v>Berenjena</c:v>
                </c:pt>
                <c:pt idx="4">
                  <c:v>Maìz tradicional</c:v>
                </c:pt>
                <c:pt idx="5">
                  <c:v>Maíz Tecnificado</c:v>
                </c:pt>
                <c:pt idx="6">
                  <c:v>Ñame </c:v>
                </c:pt>
                <c:pt idx="7">
                  <c:v>Ajì </c:v>
                </c:pt>
                <c:pt idx="8">
                  <c:v>Melón </c:v>
                </c:pt>
                <c:pt idx="9">
                  <c:v>Caña panelera</c:v>
                </c:pt>
                <c:pt idx="10">
                  <c:v>Habichuela</c:v>
                </c:pt>
                <c:pt idx="11">
                  <c:v>Frijol</c:v>
                </c:pt>
                <c:pt idx="12">
                  <c:v>Pollo engorde</c:v>
                </c:pt>
                <c:pt idx="13">
                  <c:v>ahuyama</c:v>
                </c:pt>
                <c:pt idx="14">
                  <c:v>Porcicultura (Cerdo kg en pie)</c:v>
                </c:pt>
                <c:pt idx="15">
                  <c:v>Ganaderìa dp (Res kg en pie)</c:v>
                </c:pt>
                <c:pt idx="16">
                  <c:v>Ganadería dp (leche)</c:v>
                </c:pt>
              </c:strCache>
            </c:strRef>
          </c:cat>
          <c:val>
            <c:numRef>
              <c:f>'4.3.3. PRECIOS PROMEDIO SIPSA'!$B$33:$B$49</c:f>
              <c:numCache>
                <c:formatCode>_-"$"\ * #,##0_-;\-"$"\ * #,##0_-;_-"$"\ * "-"??_-;_-@_-</c:formatCode>
                <c:ptCount val="17"/>
                <c:pt idx="0">
                  <c:v>1017</c:v>
                </c:pt>
                <c:pt idx="1">
                  <c:v>1125</c:v>
                </c:pt>
                <c:pt idx="2">
                  <c:v>1400</c:v>
                </c:pt>
                <c:pt idx="3">
                  <c:v>1439</c:v>
                </c:pt>
                <c:pt idx="4">
                  <c:v>1633</c:v>
                </c:pt>
                <c:pt idx="5">
                  <c:v>1633</c:v>
                </c:pt>
                <c:pt idx="6">
                  <c:v>2013</c:v>
                </c:pt>
                <c:pt idx="7">
                  <c:v>2890</c:v>
                </c:pt>
                <c:pt idx="8">
                  <c:v>2914</c:v>
                </c:pt>
                <c:pt idx="9">
                  <c:v>3124</c:v>
                </c:pt>
                <c:pt idx="10">
                  <c:v>3417</c:v>
                </c:pt>
                <c:pt idx="11">
                  <c:v>6354</c:v>
                </c:pt>
                <c:pt idx="12">
                  <c:v>8464</c:v>
                </c:pt>
                <c:pt idx="13">
                  <c:v>8354</c:v>
                </c:pt>
                <c:pt idx="14">
                  <c:v>7303</c:v>
                </c:pt>
                <c:pt idx="15">
                  <c:v>6277</c:v>
                </c:pt>
                <c:pt idx="16">
                  <c:v>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F-48FF-B4B4-47E4AEB5B5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04942111"/>
        <c:axId val="2104942527"/>
      </c:barChart>
      <c:catAx>
        <c:axId val="21049421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3210489918828482"/>
              <c:y val="0.95800128349340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4942527"/>
        <c:crosses val="autoZero"/>
        <c:auto val="1"/>
        <c:lblAlgn val="ctr"/>
        <c:lblOffset val="100"/>
        <c:noMultiLvlLbl val="0"/>
      </c:catAx>
      <c:valAx>
        <c:axId val="2104942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4942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Sahagun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8108923884514435E-2"/>
          <c:y val="0.13609988234163001"/>
          <c:w val="0.87689107611548556"/>
          <c:h val="0.4354961269635981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MAYOR'!$B$28</c:f>
              <c:strCache>
                <c:ptCount val="1"/>
                <c:pt idx="0">
                  <c:v>Ajì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10.235414534288651</c:v>
                </c:pt>
                <c:pt idx="1">
                  <c:v>31.244196843082648</c:v>
                </c:pt>
                <c:pt idx="2">
                  <c:v>36.292889989388044</c:v>
                </c:pt>
                <c:pt idx="3">
                  <c:v>-5.0090838307812078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5C-4820-995A-B8CAF3216FC3}"/>
            </c:ext>
          </c:extLst>
        </c:ser>
        <c:ser>
          <c:idx val="1"/>
          <c:order val="1"/>
          <c:tx>
            <c:strRef>
              <c:f>'4.3.4. VARIACION $ PLAZAS MAYOR'!$B$29</c:f>
              <c:strCache>
                <c:ptCount val="1"/>
                <c:pt idx="0">
                  <c:v>Berenjena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16.694490818030047</c:v>
                </c:pt>
                <c:pt idx="1">
                  <c:v>6.1516452074392021</c:v>
                </c:pt>
                <c:pt idx="2">
                  <c:v>9.770889487870619</c:v>
                </c:pt>
                <c:pt idx="3">
                  <c:v>-8.6556169429097594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5C-4820-995A-B8CAF3216FC3}"/>
            </c:ext>
          </c:extLst>
        </c:ser>
        <c:ser>
          <c:idx val="2"/>
          <c:order val="2"/>
          <c:tx>
            <c:strRef>
              <c:f>'4.3.4. VARIACION $ PLAZAS MAYOR'!$B$30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26.581455805892546</c:v>
                </c:pt>
                <c:pt idx="1">
                  <c:v>2.3446859489987872</c:v>
                </c:pt>
                <c:pt idx="2">
                  <c:v>22.575250836120404</c:v>
                </c:pt>
                <c:pt idx="3">
                  <c:v>9.1405184174624878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5C-4820-995A-B8CAF3216FC3}"/>
            </c:ext>
          </c:extLst>
        </c:ser>
        <c:ser>
          <c:idx val="3"/>
          <c:order val="3"/>
          <c:tx>
            <c:strRef>
              <c:f>'4.3.4. VARIACION $ PLAZAS MAYOR'!$B$31</c:f>
              <c:strCache>
                <c:ptCount val="1"/>
                <c:pt idx="0">
                  <c:v>Maìz tradicional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6.1990212071778075</c:v>
                </c:pt>
                <c:pt idx="1">
                  <c:v>18.43317972350232</c:v>
                </c:pt>
                <c:pt idx="2">
                  <c:v>34.500648508430629</c:v>
                </c:pt>
                <c:pt idx="3">
                  <c:v>-2.5072324011571823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5C-4820-995A-B8CAF3216FC3}"/>
            </c:ext>
          </c:extLst>
        </c:ser>
        <c:ser>
          <c:idx val="4"/>
          <c:order val="4"/>
          <c:tx>
            <c:strRef>
              <c:f>'4.3.4. VARIACION $ PLAZAS MAYOR'!$B$32</c:f>
              <c:strCache>
                <c:ptCount val="1"/>
                <c:pt idx="0">
                  <c:v>Maíz Tecnificado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6.1990212071778075</c:v>
                </c:pt>
                <c:pt idx="1">
                  <c:v>18.43317972350232</c:v>
                </c:pt>
                <c:pt idx="2">
                  <c:v>34.500648508430629</c:v>
                </c:pt>
                <c:pt idx="3">
                  <c:v>-2.5072324011571823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5C-4820-995A-B8CAF3216FC3}"/>
            </c:ext>
          </c:extLst>
        </c:ser>
        <c:ser>
          <c:idx val="5"/>
          <c:order val="5"/>
          <c:tx>
            <c:strRef>
              <c:f>'4.3.4. VARIACION $ PLAZAS MAYOR'!$B$33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-43.330571665285831</c:v>
                </c:pt>
                <c:pt idx="1">
                  <c:v>28.508771929824576</c:v>
                </c:pt>
                <c:pt idx="2">
                  <c:v>167.23549488054607</c:v>
                </c:pt>
                <c:pt idx="3">
                  <c:v>-19.923371647509583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25C-4820-995A-B8CAF3216FC3}"/>
            </c:ext>
          </c:extLst>
        </c:ser>
        <c:ser>
          <c:idx val="6"/>
          <c:order val="6"/>
          <c:tx>
            <c:strRef>
              <c:f>'4.3.4. VARIACION $ PLAZAS MAYOR'!$B$34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0.13089005235602258</c:v>
                </c:pt>
                <c:pt idx="1">
                  <c:v>24.575163398692808</c:v>
                </c:pt>
                <c:pt idx="2">
                  <c:v>46.799580272822681</c:v>
                </c:pt>
                <c:pt idx="3">
                  <c:v>-13.938527519656901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25C-4820-995A-B8CAF3216FC3}"/>
            </c:ext>
          </c:extLst>
        </c:ser>
        <c:ser>
          <c:idx val="7"/>
          <c:order val="7"/>
          <c:tx>
            <c:strRef>
              <c:f>'4.3.4. VARIACION $ PLAZAS MAYOR'!$B$35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37.535680304471953</c:v>
                </c:pt>
                <c:pt idx="1">
                  <c:v>22.379799377378063</c:v>
                </c:pt>
                <c:pt idx="2">
                  <c:v>-1.7524024872809463</c:v>
                </c:pt>
                <c:pt idx="3">
                  <c:v>3.8837744533947216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25C-4820-995A-B8CAF3216FC3}"/>
            </c:ext>
          </c:extLst>
        </c:ser>
        <c:ser>
          <c:idx val="8"/>
          <c:order val="8"/>
          <c:tx>
            <c:strRef>
              <c:f>'4.3.4. VARIACION $ PLAZAS MAYOR'!$B$36</c:f>
              <c:strCache>
                <c:ptCount val="1"/>
                <c:pt idx="0">
                  <c:v>Habichuela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-4.2028985507246404</c:v>
                </c:pt>
                <c:pt idx="1">
                  <c:v>-19.909228441754905</c:v>
                </c:pt>
                <c:pt idx="2">
                  <c:v>25.425009444654336</c:v>
                </c:pt>
                <c:pt idx="3">
                  <c:v>31.4156626506024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25C-4820-995A-B8CAF3216FC3}"/>
            </c:ext>
          </c:extLst>
        </c:ser>
        <c:ser>
          <c:idx val="9"/>
          <c:order val="9"/>
          <c:tx>
            <c:strRef>
              <c:f>'4.3.4. VARIACION $ PLAZAS MAYOR'!$B$37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-7.319535588086822</c:v>
                </c:pt>
                <c:pt idx="1">
                  <c:v>-43.899782135076251</c:v>
                </c:pt>
                <c:pt idx="2">
                  <c:v>72.524271844660205</c:v>
                </c:pt>
                <c:pt idx="3">
                  <c:v>93.697242543612816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25C-4820-995A-B8CAF3216FC3}"/>
            </c:ext>
          </c:extLst>
        </c:ser>
        <c:ser>
          <c:idx val="10"/>
          <c:order val="10"/>
          <c:tx>
            <c:strRef>
              <c:f>'4.3.4. VARIACION $ PLAZAS MAYOR'!$B$38</c:f>
              <c:strCache>
                <c:ptCount val="1"/>
                <c:pt idx="0">
                  <c:v>Melón 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8.7294332723948855</c:v>
                </c:pt>
                <c:pt idx="1">
                  <c:v>19.546027742749047</c:v>
                </c:pt>
                <c:pt idx="2">
                  <c:v>22.046413502109701</c:v>
                </c:pt>
                <c:pt idx="3">
                  <c:v>6.2518006338231089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25C-4820-995A-B8CAF3216FC3}"/>
            </c:ext>
          </c:extLst>
        </c:ser>
        <c:ser>
          <c:idx val="11"/>
          <c:order val="11"/>
          <c:tx>
            <c:strRef>
              <c:f>'4.3.4. VARIACION $ PLAZAS MAYOR'!$B$39</c:f>
              <c:strCache>
                <c:ptCount val="1"/>
                <c:pt idx="0">
                  <c:v>Patilla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-1.2300123001230077</c:v>
                </c:pt>
                <c:pt idx="1">
                  <c:v>20.797011207970101</c:v>
                </c:pt>
                <c:pt idx="2">
                  <c:v>48.86597938144331</c:v>
                </c:pt>
                <c:pt idx="3">
                  <c:v>10.59556786703601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25C-4820-995A-B8CAF3216FC3}"/>
            </c:ext>
          </c:extLst>
        </c:ser>
        <c:ser>
          <c:idx val="12"/>
          <c:order val="12"/>
          <c:tx>
            <c:strRef>
              <c:f>'4.3.4. VARIACION $ PLAZAS MAYOR'!$B$40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25C-4820-995A-B8CAF3216FC3}"/>
            </c:ext>
          </c:extLst>
        </c:ser>
        <c:ser>
          <c:idx val="13"/>
          <c:order val="13"/>
          <c:tx>
            <c:strRef>
              <c:f>'4.3.4. VARIACION $ PLAZAS MAYOR'!$B$41</c:f>
              <c:strCache>
                <c:ptCount val="1"/>
                <c:pt idx="0">
                  <c:v>Ganaderìa dp (Res kg en pie)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25C-4820-995A-B8CAF3216FC3}"/>
            </c:ext>
          </c:extLst>
        </c:ser>
        <c:ser>
          <c:idx val="14"/>
          <c:order val="14"/>
          <c:tx>
            <c:strRef>
              <c:f>'4.3.4. VARIACION $ PLAZAS MAYOR'!$B$42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4.686035613870672</c:v>
                </c:pt>
                <c:pt idx="1">
                  <c:v>5.4610564010743019</c:v>
                </c:pt>
                <c:pt idx="2">
                  <c:v>30.645161290322562</c:v>
                </c:pt>
                <c:pt idx="3">
                  <c:v>27.485380116959064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5C-4820-995A-B8CAF3216FC3}"/>
            </c:ext>
          </c:extLst>
        </c:ser>
        <c:ser>
          <c:idx val="15"/>
          <c:order val="15"/>
          <c:tx>
            <c:strRef>
              <c:f>'4.3.4. VARIACION $ PLAZAS MAYOR'!$B$43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MAYOR'!$C$43:$F$43</c:f>
              <c:numCache>
                <c:formatCode>_-* #,##0_-;\-* #,##0_-;_-* "-"??_-;_-@_-</c:formatCode>
                <c:ptCount val="4"/>
                <c:pt idx="0">
                  <c:v>19.812206572769966</c:v>
                </c:pt>
                <c:pt idx="1">
                  <c:v>12.291013584117039</c:v>
                </c:pt>
                <c:pt idx="2">
                  <c:v>4.9784808654181631</c:v>
                </c:pt>
                <c:pt idx="3">
                  <c:v>11.933518005540165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25C-4820-995A-B8CAF3216FC3}"/>
            </c:ext>
          </c:extLst>
        </c:ser>
        <c:ser>
          <c:idx val="16"/>
          <c:order val="16"/>
          <c:tx>
            <c:strRef>
              <c:f>'4.3.4. VARIACION $ PLAZAS MAYOR'!$B$44</c:f>
              <c:strCache>
                <c:ptCount val="1"/>
                <c:pt idx="0">
                  <c:v>Pollo engorde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MAYOR'!$C$27:$F$27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MAYOR'!$C$44:$F$44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25C-4820-995A-B8CAF3216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3163487"/>
        <c:axId val="1613163903"/>
      </c:lineChart>
      <c:catAx>
        <c:axId val="161316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3163903"/>
        <c:crosses val="autoZero"/>
        <c:auto val="1"/>
        <c:lblAlgn val="ctr"/>
        <c:lblOffset val="100"/>
        <c:noMultiLvlLbl val="0"/>
      </c:catAx>
      <c:valAx>
        <c:axId val="161316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316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484689413823268E-2"/>
          <c:y val="0.60763330954393391"/>
          <c:w val="0.97780839895013127"/>
          <c:h val="0.364589073059396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28</xdr:row>
      <xdr:rowOff>160020</xdr:rowOff>
    </xdr:from>
    <xdr:to>
      <xdr:col>10</xdr:col>
      <xdr:colOff>175260</xdr:colOff>
      <xdr:row>59</xdr:row>
      <xdr:rowOff>160020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3B8DE38-E330-43FB-9723-82447B302E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127000</xdr:colOff>
      <xdr:row>1</xdr:row>
      <xdr:rowOff>63499</xdr:rowOff>
    </xdr:from>
    <xdr:to>
      <xdr:col>15</xdr:col>
      <xdr:colOff>126999</xdr:colOff>
      <xdr:row>22</xdr:row>
      <xdr:rowOff>25399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B97099D-35E3-4EEB-9053-B72D768A07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25"/>
  <sheetViews>
    <sheetView topLeftCell="B1" workbookViewId="0">
      <selection activeCell="G21" sqref="G21"/>
    </sheetView>
  </sheetViews>
  <sheetFormatPr defaultColWidth="11.42578125" defaultRowHeight="13.9"/>
  <cols>
    <col min="2" max="2" width="37.42578125" customWidth="1"/>
    <col min="3" max="3" width="18" customWidth="1"/>
    <col min="4" max="4" width="8.5703125" customWidth="1"/>
    <col min="5" max="5" width="28.28515625" customWidth="1"/>
  </cols>
  <sheetData>
    <row r="3" spans="2:5">
      <c r="B3" s="72" t="s">
        <v>0</v>
      </c>
      <c r="C3" s="72"/>
      <c r="D3" s="72"/>
      <c r="E3" s="72"/>
    </row>
    <row r="4" spans="2:5" ht="52.9">
      <c r="B4" s="23" t="s">
        <v>1</v>
      </c>
      <c r="C4" s="23" t="s">
        <v>2</v>
      </c>
      <c r="D4" s="23" t="s">
        <v>3</v>
      </c>
      <c r="E4" s="23" t="s">
        <v>4</v>
      </c>
    </row>
    <row r="5" spans="2:5" ht="24" customHeight="1">
      <c r="B5" s="74" t="s">
        <v>5</v>
      </c>
      <c r="C5" s="1" t="s">
        <v>6</v>
      </c>
      <c r="D5" s="75">
        <v>41</v>
      </c>
      <c r="E5" s="75" t="s">
        <v>7</v>
      </c>
    </row>
    <row r="6" spans="2:5">
      <c r="B6" s="74"/>
      <c r="C6" s="1" t="s">
        <v>8</v>
      </c>
      <c r="D6" s="75"/>
      <c r="E6" s="75"/>
    </row>
    <row r="7" spans="2:5">
      <c r="B7" s="74"/>
      <c r="C7" s="1" t="s">
        <v>9</v>
      </c>
      <c r="D7" s="75"/>
      <c r="E7" s="75"/>
    </row>
    <row r="8" spans="2:5" ht="14.45" customHeight="1">
      <c r="B8" s="76" t="s">
        <v>10</v>
      </c>
      <c r="C8" s="45" t="s">
        <v>11</v>
      </c>
      <c r="D8" s="76">
        <v>98</v>
      </c>
      <c r="E8" s="80" t="s">
        <v>7</v>
      </c>
    </row>
    <row r="9" spans="2:5">
      <c r="B9" s="77"/>
      <c r="C9" s="45" t="s">
        <v>12</v>
      </c>
      <c r="D9" s="77"/>
      <c r="E9" s="81"/>
    </row>
    <row r="10" spans="2:5">
      <c r="B10" s="78"/>
      <c r="C10" s="10" t="s">
        <v>13</v>
      </c>
      <c r="D10" s="78"/>
      <c r="E10" s="82"/>
    </row>
    <row r="11" spans="2:5" ht="15.6" customHeight="1">
      <c r="B11" s="76" t="s">
        <v>14</v>
      </c>
      <c r="C11" s="10" t="s">
        <v>15</v>
      </c>
      <c r="D11" s="74">
        <v>29</v>
      </c>
      <c r="E11" s="79" t="s">
        <v>7</v>
      </c>
    </row>
    <row r="12" spans="2:5">
      <c r="B12" s="77"/>
      <c r="C12" s="10" t="s">
        <v>16</v>
      </c>
      <c r="D12" s="74"/>
      <c r="E12" s="79"/>
    </row>
    <row r="13" spans="2:5">
      <c r="B13" s="77"/>
      <c r="C13" s="10" t="s">
        <v>17</v>
      </c>
      <c r="D13" s="74"/>
      <c r="E13" s="79"/>
    </row>
    <row r="14" spans="2:5">
      <c r="B14" s="78"/>
      <c r="C14" s="10" t="s">
        <v>18</v>
      </c>
      <c r="D14" s="74"/>
      <c r="E14" s="79"/>
    </row>
    <row r="15" spans="2:5" ht="22.15" customHeight="1">
      <c r="B15" s="74" t="s">
        <v>19</v>
      </c>
      <c r="C15" s="45" t="s">
        <v>16</v>
      </c>
      <c r="D15" s="74">
        <v>20</v>
      </c>
      <c r="E15" s="79" t="s">
        <v>7</v>
      </c>
    </row>
    <row r="16" spans="2:5">
      <c r="B16" s="74"/>
      <c r="C16" s="45" t="s">
        <v>20</v>
      </c>
      <c r="D16" s="74"/>
      <c r="E16" s="79"/>
    </row>
    <row r="17" spans="2:5" ht="15.6" customHeight="1">
      <c r="B17" s="74" t="s">
        <v>21</v>
      </c>
      <c r="C17" s="10" t="s">
        <v>22</v>
      </c>
      <c r="D17" s="74">
        <v>78</v>
      </c>
      <c r="E17" s="79" t="s">
        <v>7</v>
      </c>
    </row>
    <row r="18" spans="2:5">
      <c r="B18" s="74"/>
      <c r="C18" s="10" t="s">
        <v>23</v>
      </c>
      <c r="D18" s="74"/>
      <c r="E18" s="79"/>
    </row>
    <row r="19" spans="2:5">
      <c r="B19" s="74"/>
      <c r="C19" s="10" t="s">
        <v>24</v>
      </c>
      <c r="D19" s="74"/>
      <c r="E19" s="79"/>
    </row>
    <row r="20" spans="2:5" ht="13.15" customHeight="1">
      <c r="B20" s="74" t="s">
        <v>25</v>
      </c>
      <c r="C20" s="45" t="s">
        <v>26</v>
      </c>
      <c r="D20" s="74">
        <v>12</v>
      </c>
      <c r="E20" s="79" t="s">
        <v>7</v>
      </c>
    </row>
    <row r="21" spans="2:5">
      <c r="B21" s="74"/>
      <c r="C21" s="45" t="s">
        <v>27</v>
      </c>
      <c r="D21" s="74"/>
      <c r="E21" s="79"/>
    </row>
    <row r="22" spans="2:5" ht="14.45" customHeight="1">
      <c r="B22" s="27" t="s">
        <v>28</v>
      </c>
      <c r="C22" s="10" t="s">
        <v>29</v>
      </c>
      <c r="D22" s="45">
        <v>20</v>
      </c>
      <c r="E22" s="10" t="s">
        <v>7</v>
      </c>
    </row>
    <row r="23" spans="2:5" ht="15" customHeight="1">
      <c r="B23" s="74" t="s">
        <v>30</v>
      </c>
      <c r="C23" s="45" t="s">
        <v>31</v>
      </c>
      <c r="D23" s="74">
        <v>18</v>
      </c>
      <c r="E23" s="79" t="s">
        <v>7</v>
      </c>
    </row>
    <row r="24" spans="2:5">
      <c r="B24" s="74"/>
      <c r="C24" s="45" t="s">
        <v>32</v>
      </c>
      <c r="D24" s="74"/>
      <c r="E24" s="79"/>
    </row>
    <row r="25" spans="2:5">
      <c r="B25" s="73" t="s">
        <v>33</v>
      </c>
      <c r="C25" s="73"/>
      <c r="D25" s="73"/>
      <c r="E25" s="73"/>
    </row>
  </sheetData>
  <mergeCells count="23">
    <mergeCell ref="B23:B24"/>
    <mergeCell ref="B20:B21"/>
    <mergeCell ref="B17:B19"/>
    <mergeCell ref="D17:D19"/>
    <mergeCell ref="E17:E19"/>
    <mergeCell ref="D20:D21"/>
    <mergeCell ref="E20:E21"/>
    <mergeCell ref="B3:E3"/>
    <mergeCell ref="B25:E25"/>
    <mergeCell ref="B5:B7"/>
    <mergeCell ref="D5:D7"/>
    <mergeCell ref="E5:E7"/>
    <mergeCell ref="B11:B14"/>
    <mergeCell ref="E11:E14"/>
    <mergeCell ref="B15:B16"/>
    <mergeCell ref="D15:D16"/>
    <mergeCell ref="D11:D14"/>
    <mergeCell ref="E15:E16"/>
    <mergeCell ref="D23:D24"/>
    <mergeCell ref="E23:E24"/>
    <mergeCell ref="B8:B10"/>
    <mergeCell ref="D8:D10"/>
    <mergeCell ref="E8:E1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6"/>
  <sheetViews>
    <sheetView topLeftCell="A10" workbookViewId="0">
      <selection activeCell="D13" sqref="D13"/>
    </sheetView>
  </sheetViews>
  <sheetFormatPr defaultColWidth="11.42578125" defaultRowHeight="13.9"/>
  <cols>
    <col min="1" max="1" width="36.140625" customWidth="1"/>
    <col min="2" max="2" width="18.5703125" customWidth="1"/>
    <col min="3" max="3" width="19.42578125" customWidth="1"/>
    <col min="4" max="4" width="18.42578125" customWidth="1"/>
    <col min="5" max="5" width="11.140625" customWidth="1"/>
    <col min="6" max="6" width="9" customWidth="1"/>
    <col min="7" max="7" width="18.140625" customWidth="1"/>
  </cols>
  <sheetData>
    <row r="3" spans="1:7">
      <c r="A3" s="86" t="s">
        <v>34</v>
      </c>
      <c r="B3" s="86"/>
      <c r="C3" s="86"/>
      <c r="D3" s="86"/>
      <c r="E3" s="86"/>
      <c r="F3" s="86"/>
      <c r="G3" s="86"/>
    </row>
    <row r="4" spans="1:7" ht="38.450000000000003" customHeight="1">
      <c r="A4" s="87" t="s">
        <v>1</v>
      </c>
      <c r="B4" s="87" t="s">
        <v>35</v>
      </c>
      <c r="C4" s="87" t="s">
        <v>36</v>
      </c>
      <c r="D4" s="23" t="s">
        <v>37</v>
      </c>
      <c r="E4" s="87" t="s">
        <v>38</v>
      </c>
      <c r="F4" s="87" t="s">
        <v>39</v>
      </c>
      <c r="G4" s="23" t="s">
        <v>40</v>
      </c>
    </row>
    <row r="5" spans="1:7">
      <c r="A5" s="87"/>
      <c r="B5" s="87"/>
      <c r="C5" s="87"/>
      <c r="D5" s="23" t="s">
        <v>41</v>
      </c>
      <c r="E5" s="87"/>
      <c r="F5" s="87"/>
      <c r="G5" s="23" t="s">
        <v>41</v>
      </c>
    </row>
    <row r="6" spans="1:7" ht="25.5" customHeight="1">
      <c r="A6" s="76" t="s">
        <v>5</v>
      </c>
      <c r="B6" s="12" t="s">
        <v>6</v>
      </c>
      <c r="C6" s="12" t="s">
        <v>42</v>
      </c>
      <c r="D6" s="83" t="s">
        <v>43</v>
      </c>
      <c r="E6" s="83" t="s">
        <v>44</v>
      </c>
      <c r="F6" s="83" t="s">
        <v>45</v>
      </c>
      <c r="G6" s="68" t="s">
        <v>46</v>
      </c>
    </row>
    <row r="7" spans="1:7">
      <c r="A7" s="77"/>
      <c r="B7" s="12" t="s">
        <v>8</v>
      </c>
      <c r="C7" s="12" t="s">
        <v>47</v>
      </c>
      <c r="D7" s="84"/>
      <c r="E7" s="84"/>
      <c r="F7" s="84"/>
      <c r="G7" s="68" t="s">
        <v>46</v>
      </c>
    </row>
    <row r="8" spans="1:7">
      <c r="A8" s="78"/>
      <c r="B8" s="12" t="s">
        <v>9</v>
      </c>
      <c r="C8" s="12" t="s">
        <v>47</v>
      </c>
      <c r="D8" s="85"/>
      <c r="E8" s="85"/>
      <c r="F8" s="85"/>
      <c r="G8" s="68" t="s">
        <v>46</v>
      </c>
    </row>
    <row r="9" spans="1:7">
      <c r="A9" s="76" t="s">
        <v>10</v>
      </c>
      <c r="B9" s="69" t="s">
        <v>11</v>
      </c>
      <c r="C9" s="65" t="s">
        <v>48</v>
      </c>
      <c r="D9" s="12" t="s">
        <v>49</v>
      </c>
      <c r="E9" s="83" t="s">
        <v>44</v>
      </c>
      <c r="F9" s="12" t="s">
        <v>50</v>
      </c>
      <c r="G9" s="12" t="s">
        <v>51</v>
      </c>
    </row>
    <row r="10" spans="1:7">
      <c r="A10" s="78"/>
      <c r="B10" s="69" t="s">
        <v>12</v>
      </c>
      <c r="C10" s="65" t="s">
        <v>52</v>
      </c>
      <c r="D10" s="12" t="s">
        <v>53</v>
      </c>
      <c r="E10" s="85"/>
      <c r="F10" s="12" t="s">
        <v>45</v>
      </c>
      <c r="G10" s="12" t="s">
        <v>54</v>
      </c>
    </row>
    <row r="11" spans="1:7" ht="24" customHeight="1">
      <c r="A11" s="76" t="s">
        <v>14</v>
      </c>
      <c r="B11" s="70" t="s">
        <v>55</v>
      </c>
      <c r="C11" s="65" t="s">
        <v>56</v>
      </c>
      <c r="D11" s="52" t="s">
        <v>49</v>
      </c>
      <c r="E11" s="83" t="s">
        <v>44</v>
      </c>
      <c r="F11" s="83" t="s">
        <v>45</v>
      </c>
      <c r="G11" s="12" t="s">
        <v>46</v>
      </c>
    </row>
    <row r="12" spans="1:7">
      <c r="A12" s="77"/>
      <c r="B12" s="69" t="s">
        <v>13</v>
      </c>
      <c r="C12" s="65" t="s">
        <v>56</v>
      </c>
      <c r="D12" s="52" t="s">
        <v>49</v>
      </c>
      <c r="E12" s="84"/>
      <c r="F12" s="84"/>
      <c r="G12" s="12" t="s">
        <v>46</v>
      </c>
    </row>
    <row r="13" spans="1:7" ht="45.6">
      <c r="A13" s="77"/>
      <c r="B13" s="70" t="s">
        <v>16</v>
      </c>
      <c r="C13" s="12" t="s">
        <v>56</v>
      </c>
      <c r="D13" s="12" t="s">
        <v>57</v>
      </c>
      <c r="E13" s="84"/>
      <c r="F13" s="85"/>
      <c r="G13" s="12" t="s">
        <v>58</v>
      </c>
    </row>
    <row r="14" spans="1:7" ht="22.9">
      <c r="A14" s="77"/>
      <c r="B14" s="70" t="s">
        <v>17</v>
      </c>
      <c r="C14" s="12" t="s">
        <v>18</v>
      </c>
      <c r="D14" s="12" t="s">
        <v>59</v>
      </c>
      <c r="E14" s="84"/>
      <c r="F14" s="52" t="s">
        <v>50</v>
      </c>
      <c r="G14" s="12" t="s">
        <v>60</v>
      </c>
    </row>
    <row r="15" spans="1:7">
      <c r="A15" s="78"/>
      <c r="B15" s="70" t="s">
        <v>18</v>
      </c>
      <c r="C15" s="91" t="s">
        <v>56</v>
      </c>
      <c r="D15" s="12" t="s">
        <v>49</v>
      </c>
      <c r="E15" s="85"/>
      <c r="F15" s="28"/>
      <c r="G15" s="12" t="s">
        <v>54</v>
      </c>
    </row>
    <row r="16" spans="1:7">
      <c r="A16" s="76" t="s">
        <v>61</v>
      </c>
      <c r="B16" s="69" t="s">
        <v>16</v>
      </c>
      <c r="C16" s="92"/>
      <c r="D16" s="83" t="s">
        <v>49</v>
      </c>
      <c r="E16" s="83" t="s">
        <v>44</v>
      </c>
      <c r="F16" s="83" t="s">
        <v>45</v>
      </c>
      <c r="G16" s="12" t="s">
        <v>54</v>
      </c>
    </row>
    <row r="17" spans="1:7" ht="20.25" customHeight="1">
      <c r="A17" s="78"/>
      <c r="B17" s="69" t="s">
        <v>20</v>
      </c>
      <c r="C17" s="12" t="s">
        <v>48</v>
      </c>
      <c r="D17" s="85"/>
      <c r="E17" s="85"/>
      <c r="F17" s="85"/>
      <c r="G17" s="12" t="s">
        <v>62</v>
      </c>
    </row>
    <row r="18" spans="1:7" ht="22.9">
      <c r="A18" s="76" t="s">
        <v>21</v>
      </c>
      <c r="B18" s="70" t="s">
        <v>11</v>
      </c>
      <c r="C18" s="12" t="s">
        <v>63</v>
      </c>
      <c r="D18" s="83" t="s">
        <v>64</v>
      </c>
      <c r="E18" s="83" t="s">
        <v>44</v>
      </c>
      <c r="F18" s="83" t="s">
        <v>50</v>
      </c>
      <c r="G18" s="12" t="s">
        <v>65</v>
      </c>
    </row>
    <row r="19" spans="1:7" ht="22.9">
      <c r="A19" s="77"/>
      <c r="B19" s="70" t="s">
        <v>23</v>
      </c>
      <c r="C19" s="12" t="s">
        <v>24</v>
      </c>
      <c r="D19" s="85"/>
      <c r="E19" s="84"/>
      <c r="F19" s="85"/>
      <c r="G19" s="1" t="s">
        <v>66</v>
      </c>
    </row>
    <row r="20" spans="1:7">
      <c r="A20" s="77"/>
      <c r="B20" s="70" t="s">
        <v>24</v>
      </c>
      <c r="C20" s="12" t="s">
        <v>56</v>
      </c>
      <c r="D20" s="12" t="s">
        <v>49</v>
      </c>
      <c r="E20" s="84"/>
      <c r="F20" s="12" t="s">
        <v>45</v>
      </c>
      <c r="G20" s="50" t="s">
        <v>54</v>
      </c>
    </row>
    <row r="21" spans="1:7" ht="39.75" customHeight="1">
      <c r="A21" s="76" t="s">
        <v>25</v>
      </c>
      <c r="B21" s="69" t="s">
        <v>26</v>
      </c>
      <c r="C21" s="12" t="s">
        <v>67</v>
      </c>
      <c r="D21" s="71" t="s">
        <v>68</v>
      </c>
      <c r="E21" s="83" t="s">
        <v>44</v>
      </c>
      <c r="F21" s="83" t="s">
        <v>45</v>
      </c>
      <c r="G21" s="1" t="s">
        <v>69</v>
      </c>
    </row>
    <row r="22" spans="1:7">
      <c r="A22" s="78"/>
      <c r="B22" s="69" t="s">
        <v>27</v>
      </c>
      <c r="C22" s="12" t="s">
        <v>56</v>
      </c>
      <c r="D22" s="12" t="s">
        <v>49</v>
      </c>
      <c r="E22" s="85"/>
      <c r="F22" s="85"/>
      <c r="G22" s="1" t="s">
        <v>54</v>
      </c>
    </row>
    <row r="23" spans="1:7" ht="23.45">
      <c r="A23" s="27" t="s">
        <v>28</v>
      </c>
      <c r="B23" s="70" t="s">
        <v>29</v>
      </c>
      <c r="C23" s="90" t="s">
        <v>56</v>
      </c>
      <c r="D23" s="12" t="s">
        <v>70</v>
      </c>
      <c r="E23" s="12" t="s">
        <v>44</v>
      </c>
      <c r="F23" s="12" t="s">
        <v>45</v>
      </c>
      <c r="G23" s="1" t="s">
        <v>71</v>
      </c>
    </row>
    <row r="24" spans="1:7">
      <c r="A24" s="74" t="s">
        <v>30</v>
      </c>
      <c r="B24" s="69" t="s">
        <v>31</v>
      </c>
      <c r="C24" s="90"/>
      <c r="D24" s="83" t="s">
        <v>72</v>
      </c>
      <c r="E24" s="83" t="s">
        <v>44</v>
      </c>
      <c r="F24" s="83" t="s">
        <v>45</v>
      </c>
      <c r="G24" s="88" t="s">
        <v>73</v>
      </c>
    </row>
    <row r="25" spans="1:7">
      <c r="A25" s="74"/>
      <c r="B25" s="69" t="s">
        <v>32</v>
      </c>
      <c r="C25" s="90"/>
      <c r="D25" s="85"/>
      <c r="E25" s="85"/>
      <c r="F25" s="85"/>
      <c r="G25" s="89"/>
    </row>
    <row r="26" spans="1:7">
      <c r="A26" s="53" t="s">
        <v>74</v>
      </c>
      <c r="B26" s="53"/>
      <c r="D26" s="53"/>
      <c r="E26" s="53"/>
      <c r="F26" s="53"/>
      <c r="G26" s="53"/>
    </row>
  </sheetData>
  <mergeCells count="33">
    <mergeCell ref="G24:G25"/>
    <mergeCell ref="C23:C25"/>
    <mergeCell ref="C15:C16"/>
    <mergeCell ref="D16:D17"/>
    <mergeCell ref="E16:E17"/>
    <mergeCell ref="F16:F17"/>
    <mergeCell ref="D18:D19"/>
    <mergeCell ref="E18:E20"/>
    <mergeCell ref="F18:F19"/>
    <mergeCell ref="E11:E15"/>
    <mergeCell ref="F11:F13"/>
    <mergeCell ref="E21:E22"/>
    <mergeCell ref="F21:F22"/>
    <mergeCell ref="D24:D25"/>
    <mergeCell ref="E24:E25"/>
    <mergeCell ref="F24:F25"/>
    <mergeCell ref="F6:F8"/>
    <mergeCell ref="E9:E10"/>
    <mergeCell ref="A3:G3"/>
    <mergeCell ref="A4:A5"/>
    <mergeCell ref="B4:B5"/>
    <mergeCell ref="C4:C5"/>
    <mergeCell ref="E4:E5"/>
    <mergeCell ref="F4:F5"/>
    <mergeCell ref="A6:A8"/>
    <mergeCell ref="A9:A10"/>
    <mergeCell ref="D6:D8"/>
    <mergeCell ref="E6:E8"/>
    <mergeCell ref="A11:A15"/>
    <mergeCell ref="A16:A17"/>
    <mergeCell ref="A18:A20"/>
    <mergeCell ref="A21:A22"/>
    <mergeCell ref="A24:A2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24"/>
  <sheetViews>
    <sheetView topLeftCell="C1" workbookViewId="0">
      <selection activeCell="D11" sqref="D11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86" t="s">
        <v>75</v>
      </c>
      <c r="C4" s="86"/>
      <c r="D4" s="86"/>
      <c r="E4" s="86"/>
      <c r="F4" s="86"/>
    </row>
    <row r="5" spans="2:6" ht="26.45">
      <c r="B5" s="23" t="s">
        <v>76</v>
      </c>
      <c r="C5" s="23" t="s">
        <v>77</v>
      </c>
      <c r="D5" s="23" t="s">
        <v>78</v>
      </c>
      <c r="E5" s="23" t="s">
        <v>79</v>
      </c>
      <c r="F5" s="23" t="s">
        <v>80</v>
      </c>
    </row>
    <row r="6" spans="2:6" ht="14.45" customHeight="1">
      <c r="B6" s="83" t="s">
        <v>81</v>
      </c>
      <c r="C6" s="83" t="s">
        <v>82</v>
      </c>
      <c r="D6" s="12" t="s">
        <v>83</v>
      </c>
      <c r="E6" s="83" t="s">
        <v>84</v>
      </c>
      <c r="F6" s="83" t="s">
        <v>85</v>
      </c>
    </row>
    <row r="7" spans="2:6" ht="14.45" customHeight="1">
      <c r="B7" s="85"/>
      <c r="C7" s="85"/>
      <c r="D7" s="12" t="s">
        <v>86</v>
      </c>
      <c r="E7" s="85"/>
      <c r="F7" s="85"/>
    </row>
    <row r="8" spans="2:6" ht="14.45" customHeight="1">
      <c r="B8" s="12" t="s">
        <v>87</v>
      </c>
      <c r="C8" s="12" t="s">
        <v>82</v>
      </c>
      <c r="D8" s="12" t="s">
        <v>29</v>
      </c>
      <c r="E8" s="12" t="s">
        <v>88</v>
      </c>
      <c r="F8" s="12" t="s">
        <v>89</v>
      </c>
    </row>
    <row r="9" spans="2:6" ht="14.45" customHeight="1">
      <c r="B9" s="12" t="s">
        <v>90</v>
      </c>
      <c r="C9" s="12" t="s">
        <v>82</v>
      </c>
      <c r="D9" s="12" t="s">
        <v>91</v>
      </c>
      <c r="E9" s="12" t="s">
        <v>92</v>
      </c>
      <c r="F9" s="12" t="s">
        <v>93</v>
      </c>
    </row>
    <row r="10" spans="2:6" ht="28.5" customHeight="1">
      <c r="B10" s="83" t="s">
        <v>94</v>
      </c>
      <c r="C10" s="83" t="s">
        <v>82</v>
      </c>
      <c r="D10" s="12" t="s">
        <v>31</v>
      </c>
      <c r="E10" s="83" t="s">
        <v>95</v>
      </c>
      <c r="F10" s="83" t="s">
        <v>96</v>
      </c>
    </row>
    <row r="11" spans="2:6" ht="18" customHeight="1">
      <c r="B11" s="85"/>
      <c r="C11" s="85"/>
      <c r="D11" s="12" t="s">
        <v>32</v>
      </c>
      <c r="E11" s="85"/>
      <c r="F11" s="85"/>
    </row>
    <row r="12" spans="2:6" ht="14.45" customHeight="1">
      <c r="B12" s="83" t="s">
        <v>97</v>
      </c>
      <c r="C12" s="83" t="s">
        <v>82</v>
      </c>
      <c r="D12" s="12" t="s">
        <v>91</v>
      </c>
      <c r="E12" s="83" t="s">
        <v>98</v>
      </c>
      <c r="F12" s="12" t="s">
        <v>99</v>
      </c>
    </row>
    <row r="13" spans="2:6" ht="14.45" customHeight="1">
      <c r="B13" s="84"/>
      <c r="C13" s="84"/>
      <c r="D13" s="12" t="s">
        <v>24</v>
      </c>
      <c r="E13" s="84"/>
      <c r="F13" s="83" t="s">
        <v>100</v>
      </c>
    </row>
    <row r="14" spans="2:6" ht="14.45" customHeight="1">
      <c r="B14" s="84"/>
      <c r="C14" s="84"/>
      <c r="D14" s="12" t="s">
        <v>23</v>
      </c>
      <c r="E14" s="84"/>
      <c r="F14" s="84"/>
    </row>
    <row r="15" spans="2:6" ht="14.45" customHeight="1">
      <c r="B15" s="83" t="s">
        <v>101</v>
      </c>
      <c r="C15" s="83" t="s">
        <v>82</v>
      </c>
      <c r="D15" s="12" t="s">
        <v>26</v>
      </c>
      <c r="E15" s="83" t="s">
        <v>102</v>
      </c>
      <c r="F15" s="12" t="s">
        <v>103</v>
      </c>
    </row>
    <row r="16" spans="2:6">
      <c r="B16" s="85"/>
      <c r="C16" s="85"/>
      <c r="D16" s="12" t="s">
        <v>104</v>
      </c>
      <c r="E16" s="85"/>
      <c r="F16" s="12" t="s">
        <v>102</v>
      </c>
    </row>
    <row r="17" spans="2:6">
      <c r="B17" s="83" t="s">
        <v>105</v>
      </c>
      <c r="C17" s="83" t="s">
        <v>106</v>
      </c>
      <c r="D17" s="12" t="s">
        <v>18</v>
      </c>
      <c r="E17" s="83" t="s">
        <v>88</v>
      </c>
      <c r="F17" s="83" t="s">
        <v>107</v>
      </c>
    </row>
    <row r="18" spans="2:6">
      <c r="B18" s="84"/>
      <c r="C18" s="84"/>
      <c r="D18" s="12" t="s">
        <v>16</v>
      </c>
      <c r="E18" s="84"/>
      <c r="F18" s="84"/>
    </row>
    <row r="19" spans="2:6">
      <c r="B19" s="85"/>
      <c r="C19" s="85"/>
      <c r="D19" s="12" t="s">
        <v>108</v>
      </c>
      <c r="E19" s="85"/>
      <c r="F19" s="85"/>
    </row>
    <row r="20" spans="2:6">
      <c r="B20" s="88" t="s">
        <v>109</v>
      </c>
      <c r="C20" s="88" t="s">
        <v>82</v>
      </c>
      <c r="D20" s="1" t="s">
        <v>9</v>
      </c>
      <c r="E20" s="88" t="s">
        <v>110</v>
      </c>
      <c r="F20" s="1" t="s">
        <v>110</v>
      </c>
    </row>
    <row r="21" spans="2:6">
      <c r="B21" s="94"/>
      <c r="C21" s="94"/>
      <c r="D21" s="1" t="s">
        <v>111</v>
      </c>
      <c r="E21" s="94"/>
      <c r="F21" s="1" t="s">
        <v>112</v>
      </c>
    </row>
    <row r="22" spans="2:6">
      <c r="B22" s="94"/>
      <c r="C22" s="94"/>
      <c r="D22" s="1" t="s">
        <v>8</v>
      </c>
      <c r="E22" s="94"/>
      <c r="F22" s="1" t="s">
        <v>110</v>
      </c>
    </row>
    <row r="23" spans="2:6">
      <c r="B23" s="89"/>
      <c r="C23" s="89"/>
      <c r="D23" s="1" t="s">
        <v>20</v>
      </c>
      <c r="E23" s="89"/>
      <c r="F23" s="1" t="s">
        <v>113</v>
      </c>
    </row>
    <row r="24" spans="2:6">
      <c r="B24" s="93" t="s">
        <v>74</v>
      </c>
      <c r="C24" s="93"/>
      <c r="D24" s="93"/>
      <c r="E24" s="93"/>
      <c r="F24" s="93"/>
    </row>
  </sheetData>
  <mergeCells count="24">
    <mergeCell ref="C20:C23"/>
    <mergeCell ref="B20:B23"/>
    <mergeCell ref="E20:E23"/>
    <mergeCell ref="E15:E16"/>
    <mergeCell ref="C17:C19"/>
    <mergeCell ref="B17:B19"/>
    <mergeCell ref="E17:E19"/>
    <mergeCell ref="C15:C16"/>
    <mergeCell ref="F17:F19"/>
    <mergeCell ref="B24:F24"/>
    <mergeCell ref="B4:F4"/>
    <mergeCell ref="C6:C7"/>
    <mergeCell ref="B6:B7"/>
    <mergeCell ref="E6:E7"/>
    <mergeCell ref="F6:F7"/>
    <mergeCell ref="F10:F11"/>
    <mergeCell ref="C10:C11"/>
    <mergeCell ref="B10:B11"/>
    <mergeCell ref="E10:E11"/>
    <mergeCell ref="B12:B14"/>
    <mergeCell ref="C12:C14"/>
    <mergeCell ref="E12:E14"/>
    <mergeCell ref="F13:F14"/>
    <mergeCell ref="B15:B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26"/>
  <sheetViews>
    <sheetView tabSelected="1" topLeftCell="B1" zoomScaleNormal="100" workbookViewId="0">
      <selection activeCell="C15" sqref="C15"/>
    </sheetView>
  </sheetViews>
  <sheetFormatPr defaultColWidth="11.42578125" defaultRowHeight="13.9"/>
  <cols>
    <col min="2" max="2" width="23.5703125" customWidth="1"/>
    <col min="3" max="3" width="14.5703125" customWidth="1"/>
    <col min="4" max="4" width="15.140625" customWidth="1"/>
    <col min="5" max="5" width="11.140625" customWidth="1"/>
    <col min="7" max="7" width="17.140625" customWidth="1"/>
  </cols>
  <sheetData>
    <row r="4" spans="2:7">
      <c r="B4" s="95" t="s">
        <v>114</v>
      </c>
      <c r="C4" s="95"/>
      <c r="D4" s="95"/>
      <c r="E4" s="95"/>
      <c r="F4" s="95"/>
      <c r="G4" s="95"/>
    </row>
    <row r="5" spans="2:7" ht="39.6">
      <c r="B5" s="23" t="s">
        <v>115</v>
      </c>
      <c r="C5" s="23" t="s">
        <v>116</v>
      </c>
      <c r="D5" s="23" t="s">
        <v>117</v>
      </c>
      <c r="E5" s="23" t="s">
        <v>118</v>
      </c>
      <c r="F5" s="23" t="s">
        <v>119</v>
      </c>
      <c r="G5" s="23" t="s">
        <v>120</v>
      </c>
    </row>
    <row r="6" spans="2:7">
      <c r="B6" s="83" t="s">
        <v>81</v>
      </c>
      <c r="C6" s="12" t="s">
        <v>83</v>
      </c>
      <c r="D6" s="1" t="s">
        <v>121</v>
      </c>
      <c r="E6" s="1" t="s">
        <v>122</v>
      </c>
      <c r="F6" s="50" t="s">
        <v>45</v>
      </c>
      <c r="G6" s="1" t="s">
        <v>123</v>
      </c>
    </row>
    <row r="7" spans="2:7">
      <c r="B7" s="85"/>
      <c r="C7" s="12" t="s">
        <v>86</v>
      </c>
      <c r="D7" s="1" t="s">
        <v>121</v>
      </c>
      <c r="E7" s="1" t="s">
        <v>122</v>
      </c>
      <c r="F7" s="1" t="s">
        <v>45</v>
      </c>
      <c r="G7" s="51" t="s">
        <v>123</v>
      </c>
    </row>
    <row r="8" spans="2:7">
      <c r="B8" s="12" t="s">
        <v>87</v>
      </c>
      <c r="C8" s="12" t="s">
        <v>29</v>
      </c>
      <c r="D8" s="10" t="s">
        <v>56</v>
      </c>
      <c r="E8" s="10" t="s">
        <v>124</v>
      </c>
      <c r="F8" s="10" t="s">
        <v>45</v>
      </c>
      <c r="G8" s="10" t="s">
        <v>125</v>
      </c>
    </row>
    <row r="9" spans="2:7">
      <c r="B9" s="12" t="s">
        <v>90</v>
      </c>
      <c r="C9" s="12" t="s">
        <v>91</v>
      </c>
      <c r="D9" s="10" t="s">
        <v>126</v>
      </c>
      <c r="E9" s="10" t="s">
        <v>122</v>
      </c>
      <c r="F9" s="10" t="s">
        <v>45</v>
      </c>
      <c r="G9" s="10" t="s">
        <v>123</v>
      </c>
    </row>
    <row r="10" spans="2:7">
      <c r="B10" s="83" t="s">
        <v>94</v>
      </c>
      <c r="C10" s="12" t="s">
        <v>31</v>
      </c>
      <c r="D10" s="48" t="s">
        <v>56</v>
      </c>
      <c r="E10" s="10" t="s">
        <v>122</v>
      </c>
      <c r="F10" s="48" t="s">
        <v>45</v>
      </c>
      <c r="G10" s="10" t="s">
        <v>123</v>
      </c>
    </row>
    <row r="11" spans="2:7">
      <c r="B11" s="85"/>
      <c r="C11" s="12" t="s">
        <v>32</v>
      </c>
      <c r="D11" s="10" t="s">
        <v>56</v>
      </c>
      <c r="E11" s="10" t="s">
        <v>124</v>
      </c>
      <c r="F11" s="49" t="s">
        <v>45</v>
      </c>
      <c r="G11" s="49" t="s">
        <v>123</v>
      </c>
    </row>
    <row r="12" spans="2:7">
      <c r="B12" s="83" t="s">
        <v>97</v>
      </c>
      <c r="C12" s="12" t="s">
        <v>91</v>
      </c>
      <c r="D12" s="10" t="s">
        <v>48</v>
      </c>
      <c r="E12" s="10" t="s">
        <v>122</v>
      </c>
      <c r="F12" s="10" t="s">
        <v>50</v>
      </c>
      <c r="G12" s="10" t="s">
        <v>125</v>
      </c>
    </row>
    <row r="13" spans="2:7">
      <c r="B13" s="84"/>
      <c r="C13" s="12" t="s">
        <v>24</v>
      </c>
      <c r="D13" s="10" t="s">
        <v>24</v>
      </c>
      <c r="E13" s="10" t="s">
        <v>124</v>
      </c>
      <c r="F13" s="49" t="s">
        <v>50</v>
      </c>
      <c r="G13" s="10" t="s">
        <v>123</v>
      </c>
    </row>
    <row r="14" spans="2:7">
      <c r="B14" s="84"/>
      <c r="C14" s="12" t="s">
        <v>23</v>
      </c>
      <c r="D14" s="10" t="s">
        <v>63</v>
      </c>
      <c r="E14" s="10" t="s">
        <v>127</v>
      </c>
      <c r="F14" s="10" t="s">
        <v>45</v>
      </c>
      <c r="G14" s="10" t="s">
        <v>125</v>
      </c>
    </row>
    <row r="15" spans="2:7">
      <c r="B15" s="83" t="s">
        <v>101</v>
      </c>
      <c r="C15" s="12" t="s">
        <v>26</v>
      </c>
      <c r="D15" s="10" t="s">
        <v>48</v>
      </c>
      <c r="E15" s="10" t="s">
        <v>124</v>
      </c>
      <c r="F15" s="10" t="s">
        <v>45</v>
      </c>
      <c r="G15" s="10" t="s">
        <v>123</v>
      </c>
    </row>
    <row r="16" spans="2:7">
      <c r="B16" s="85"/>
      <c r="C16" s="12" t="s">
        <v>104</v>
      </c>
      <c r="D16" s="10" t="s">
        <v>48</v>
      </c>
      <c r="E16" s="10" t="s">
        <v>124</v>
      </c>
      <c r="F16" s="49" t="s">
        <v>45</v>
      </c>
      <c r="G16" s="49" t="s">
        <v>123</v>
      </c>
    </row>
    <row r="17" spans="2:7">
      <c r="B17" s="83" t="s">
        <v>105</v>
      </c>
      <c r="C17" s="12" t="s">
        <v>18</v>
      </c>
      <c r="D17" s="10" t="s">
        <v>18</v>
      </c>
      <c r="E17" s="10" t="s">
        <v>124</v>
      </c>
      <c r="F17" s="10" t="s">
        <v>50</v>
      </c>
      <c r="G17" s="10" t="s">
        <v>123</v>
      </c>
    </row>
    <row r="18" spans="2:7">
      <c r="B18" s="84"/>
      <c r="C18" s="12" t="s">
        <v>16</v>
      </c>
      <c r="D18" s="10" t="s">
        <v>56</v>
      </c>
      <c r="E18" s="10" t="s">
        <v>128</v>
      </c>
      <c r="F18" s="10" t="s">
        <v>50</v>
      </c>
      <c r="G18" s="10" t="s">
        <v>123</v>
      </c>
    </row>
    <row r="19" spans="2:7">
      <c r="B19" s="85"/>
      <c r="C19" s="12" t="s">
        <v>108</v>
      </c>
      <c r="D19" s="10" t="s">
        <v>56</v>
      </c>
      <c r="E19" s="10" t="s">
        <v>122</v>
      </c>
      <c r="F19" s="49" t="s">
        <v>50</v>
      </c>
      <c r="G19" s="49" t="s">
        <v>123</v>
      </c>
    </row>
    <row r="20" spans="2:7">
      <c r="B20" s="88" t="s">
        <v>129</v>
      </c>
      <c r="C20" s="1" t="s">
        <v>9</v>
      </c>
      <c r="D20" s="10" t="s">
        <v>47</v>
      </c>
      <c r="E20" s="10" t="s">
        <v>124</v>
      </c>
      <c r="F20" s="10" t="s">
        <v>45</v>
      </c>
      <c r="G20" s="10" t="s">
        <v>123</v>
      </c>
    </row>
    <row r="21" spans="2:7">
      <c r="B21" s="94"/>
      <c r="C21" s="1" t="s">
        <v>130</v>
      </c>
      <c r="D21" s="10" t="s">
        <v>56</v>
      </c>
      <c r="E21" s="10" t="s">
        <v>124</v>
      </c>
      <c r="F21" s="10" t="s">
        <v>45</v>
      </c>
      <c r="G21" s="10" t="s">
        <v>123</v>
      </c>
    </row>
    <row r="22" spans="2:7">
      <c r="B22" s="94"/>
      <c r="C22" s="1" t="s">
        <v>8</v>
      </c>
      <c r="D22" s="10" t="s">
        <v>47</v>
      </c>
      <c r="E22" s="10" t="s">
        <v>124</v>
      </c>
      <c r="F22" s="10" t="s">
        <v>45</v>
      </c>
      <c r="G22" s="10" t="s">
        <v>123</v>
      </c>
    </row>
    <row r="23" spans="2:7">
      <c r="B23" s="89"/>
      <c r="C23" s="1" t="s">
        <v>20</v>
      </c>
      <c r="D23" s="10" t="s">
        <v>121</v>
      </c>
      <c r="E23" s="10" t="s">
        <v>124</v>
      </c>
      <c r="F23" s="49" t="s">
        <v>45</v>
      </c>
      <c r="G23" s="49" t="s">
        <v>123</v>
      </c>
    </row>
    <row r="24" spans="2:7">
      <c r="B24" s="95" t="s">
        <v>74</v>
      </c>
      <c r="C24" s="95"/>
      <c r="D24" s="95"/>
      <c r="E24" s="95"/>
      <c r="F24" s="95"/>
      <c r="G24" s="95"/>
    </row>
    <row r="26" spans="2:7">
      <c r="C26">
        <f>100-73</f>
        <v>27</v>
      </c>
    </row>
  </sheetData>
  <mergeCells count="8">
    <mergeCell ref="B4:G4"/>
    <mergeCell ref="B24:G24"/>
    <mergeCell ref="B6:B7"/>
    <mergeCell ref="B10:B11"/>
    <mergeCell ref="B12:B14"/>
    <mergeCell ref="B15:B16"/>
    <mergeCell ref="B17:B19"/>
    <mergeCell ref="B20:B2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46"/>
  <sheetViews>
    <sheetView topLeftCell="A7" zoomScaleNormal="100" workbookViewId="0">
      <selection activeCell="B7" sqref="B1:I1048576"/>
    </sheetView>
  </sheetViews>
  <sheetFormatPr defaultColWidth="11.42578125" defaultRowHeight="13.9"/>
  <cols>
    <col min="1" max="1" width="10" customWidth="1"/>
    <col min="2" max="2" width="23.85546875" customWidth="1"/>
    <col min="3" max="3" width="14.7109375" customWidth="1"/>
    <col min="4" max="4" width="14.85546875" customWidth="1"/>
    <col min="5" max="5" width="8.140625" customWidth="1"/>
    <col min="6" max="6" width="21.42578125" customWidth="1"/>
    <col min="7" max="7" width="12.140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95" t="s">
        <v>131</v>
      </c>
      <c r="B2" s="95"/>
      <c r="C2" s="95"/>
      <c r="D2" s="95"/>
      <c r="E2" s="95"/>
      <c r="F2" s="95"/>
      <c r="G2" s="95"/>
      <c r="H2" s="95"/>
    </row>
    <row r="3" spans="1:9" ht="33.6" customHeight="1">
      <c r="A3" s="96" t="s">
        <v>132</v>
      </c>
      <c r="B3" s="96" t="s">
        <v>133</v>
      </c>
      <c r="C3" s="96" t="s">
        <v>134</v>
      </c>
      <c r="D3" s="96" t="s">
        <v>135</v>
      </c>
      <c r="E3" s="96"/>
      <c r="F3" s="96" t="s">
        <v>40</v>
      </c>
      <c r="G3" s="25" t="s">
        <v>136</v>
      </c>
      <c r="H3" s="25" t="s">
        <v>137</v>
      </c>
      <c r="I3" s="25" t="s">
        <v>138</v>
      </c>
    </row>
    <row r="4" spans="1:9">
      <c r="A4" s="96"/>
      <c r="B4" s="96"/>
      <c r="C4" s="96"/>
      <c r="D4" s="25" t="s">
        <v>139</v>
      </c>
      <c r="E4" s="25" t="s">
        <v>140</v>
      </c>
      <c r="F4" s="96"/>
      <c r="G4" s="25" t="s">
        <v>141</v>
      </c>
      <c r="H4" s="25" t="s">
        <v>141</v>
      </c>
      <c r="I4" s="26" t="s">
        <v>142</v>
      </c>
    </row>
    <row r="5" spans="1:9">
      <c r="A5" s="21" t="s">
        <v>143</v>
      </c>
      <c r="B5" s="29" t="s">
        <v>144</v>
      </c>
      <c r="C5" s="12" t="s">
        <v>48</v>
      </c>
      <c r="D5" s="12" t="s">
        <v>145</v>
      </c>
      <c r="E5" s="31">
        <v>1</v>
      </c>
      <c r="F5" s="12" t="s">
        <v>54</v>
      </c>
      <c r="G5" s="19">
        <v>0</v>
      </c>
      <c r="H5" s="19">
        <v>1700</v>
      </c>
      <c r="I5" s="37">
        <f>G5/H5</f>
        <v>0</v>
      </c>
    </row>
    <row r="6" spans="1:9" ht="34.15">
      <c r="A6" s="97" t="s">
        <v>146</v>
      </c>
      <c r="B6" s="30" t="s">
        <v>91</v>
      </c>
      <c r="C6" s="12" t="s">
        <v>126</v>
      </c>
      <c r="D6" s="12" t="s">
        <v>147</v>
      </c>
      <c r="E6" s="31" t="s">
        <v>148</v>
      </c>
      <c r="F6" s="12" t="s">
        <v>149</v>
      </c>
      <c r="G6" s="19">
        <v>120</v>
      </c>
      <c r="H6" s="19">
        <v>863</v>
      </c>
      <c r="I6" s="35">
        <f t="shared" ref="I6:I20" si="0">G6/H6</f>
        <v>0.13904982618771727</v>
      </c>
    </row>
    <row r="7" spans="1:9">
      <c r="A7" s="97"/>
      <c r="B7" s="30" t="s">
        <v>11</v>
      </c>
      <c r="C7" s="12" t="s">
        <v>48</v>
      </c>
      <c r="D7" s="12" t="s">
        <v>150</v>
      </c>
      <c r="E7" s="31">
        <v>1</v>
      </c>
      <c r="F7" s="12" t="s">
        <v>151</v>
      </c>
      <c r="G7" s="19">
        <v>85</v>
      </c>
      <c r="H7" s="19">
        <v>400</v>
      </c>
      <c r="I7" s="35">
        <f t="shared" si="0"/>
        <v>0.21249999999999999</v>
      </c>
    </row>
    <row r="8" spans="1:9">
      <c r="A8" s="97" t="s">
        <v>152</v>
      </c>
      <c r="B8" s="12" t="s">
        <v>27</v>
      </c>
      <c r="C8" s="12" t="s">
        <v>48</v>
      </c>
      <c r="D8" s="12" t="s">
        <v>145</v>
      </c>
      <c r="E8" s="31">
        <v>1</v>
      </c>
      <c r="F8" s="12" t="s">
        <v>54</v>
      </c>
      <c r="G8" s="19">
        <v>0</v>
      </c>
      <c r="H8" s="19">
        <v>2000</v>
      </c>
      <c r="I8" s="37">
        <f t="shared" si="0"/>
        <v>0</v>
      </c>
    </row>
    <row r="9" spans="1:9" ht="22.9">
      <c r="A9" s="97"/>
      <c r="B9" s="12" t="s">
        <v>26</v>
      </c>
      <c r="C9" s="12" t="s">
        <v>56</v>
      </c>
      <c r="D9" s="12" t="s">
        <v>153</v>
      </c>
      <c r="E9" s="31" t="s">
        <v>154</v>
      </c>
      <c r="F9" s="12" t="s">
        <v>155</v>
      </c>
      <c r="G9" s="19">
        <v>100</v>
      </c>
      <c r="H9" s="19">
        <v>1000</v>
      </c>
      <c r="I9" s="34">
        <f t="shared" si="0"/>
        <v>0.1</v>
      </c>
    </row>
    <row r="10" spans="1:9">
      <c r="A10" s="98" t="s">
        <v>156</v>
      </c>
      <c r="B10" s="12" t="s">
        <v>32</v>
      </c>
      <c r="C10" s="12" t="s">
        <v>56</v>
      </c>
      <c r="D10" s="12" t="s">
        <v>145</v>
      </c>
      <c r="E10" s="31">
        <v>1</v>
      </c>
      <c r="F10" s="12" t="s">
        <v>157</v>
      </c>
      <c r="G10" s="19">
        <v>120</v>
      </c>
      <c r="H10" s="19">
        <v>6000</v>
      </c>
      <c r="I10" s="34">
        <f t="shared" si="0"/>
        <v>0.02</v>
      </c>
    </row>
    <row r="11" spans="1:9" ht="34.15">
      <c r="A11" s="99"/>
      <c r="B11" s="12" t="s">
        <v>158</v>
      </c>
      <c r="C11" s="12" t="s">
        <v>56</v>
      </c>
      <c r="D11" s="12" t="s">
        <v>145</v>
      </c>
      <c r="E11" s="31">
        <v>1</v>
      </c>
      <c r="F11" s="12" t="s">
        <v>159</v>
      </c>
      <c r="G11" s="19">
        <v>37</v>
      </c>
      <c r="H11" s="19">
        <v>6000</v>
      </c>
      <c r="I11" s="36">
        <f t="shared" si="0"/>
        <v>6.1666666666666667E-3</v>
      </c>
    </row>
    <row r="12" spans="1:9">
      <c r="A12" s="100"/>
      <c r="B12" s="12" t="s">
        <v>31</v>
      </c>
      <c r="C12" s="12" t="s">
        <v>56</v>
      </c>
      <c r="D12" s="12" t="s">
        <v>145</v>
      </c>
      <c r="E12" s="31">
        <v>1</v>
      </c>
      <c r="F12" s="12" t="s">
        <v>54</v>
      </c>
      <c r="G12" s="19">
        <v>0</v>
      </c>
      <c r="H12" s="19">
        <v>4000</v>
      </c>
      <c r="I12" s="37">
        <f t="shared" si="0"/>
        <v>0</v>
      </c>
    </row>
    <row r="13" spans="1:9">
      <c r="A13" s="21" t="s">
        <v>160</v>
      </c>
      <c r="B13" s="12" t="s">
        <v>161</v>
      </c>
      <c r="C13" s="12" t="s">
        <v>56</v>
      </c>
      <c r="D13" s="12" t="s">
        <v>162</v>
      </c>
      <c r="E13" s="31">
        <v>1</v>
      </c>
      <c r="F13" s="12" t="s">
        <v>54</v>
      </c>
      <c r="G13" s="19">
        <v>0</v>
      </c>
      <c r="H13" s="19">
        <v>6000</v>
      </c>
      <c r="I13" s="37">
        <f t="shared" si="0"/>
        <v>0</v>
      </c>
    </row>
    <row r="14" spans="1:9" ht="22.9">
      <c r="A14" s="21" t="s">
        <v>163</v>
      </c>
      <c r="B14" s="12" t="s">
        <v>164</v>
      </c>
      <c r="C14" s="12" t="s">
        <v>165</v>
      </c>
      <c r="D14" s="12" t="s">
        <v>145</v>
      </c>
      <c r="E14" s="31">
        <v>1</v>
      </c>
      <c r="F14" s="12" t="s">
        <v>166</v>
      </c>
      <c r="G14" s="19">
        <v>75</v>
      </c>
      <c r="H14" s="19">
        <v>1250</v>
      </c>
      <c r="I14" s="34">
        <f t="shared" si="0"/>
        <v>0.06</v>
      </c>
    </row>
    <row r="15" spans="1:9" ht="22.9">
      <c r="A15" s="99" t="s">
        <v>167</v>
      </c>
      <c r="B15" s="12" t="s">
        <v>8</v>
      </c>
      <c r="C15" s="12" t="s">
        <v>47</v>
      </c>
      <c r="D15" s="12" t="s">
        <v>168</v>
      </c>
      <c r="E15" s="31" t="s">
        <v>169</v>
      </c>
      <c r="F15" s="12" t="s">
        <v>170</v>
      </c>
      <c r="G15" s="19">
        <v>135</v>
      </c>
      <c r="H15" s="19">
        <v>1041</v>
      </c>
      <c r="I15" s="35">
        <f t="shared" si="0"/>
        <v>0.12968299711815562</v>
      </c>
    </row>
    <row r="16" spans="1:9">
      <c r="A16" s="100"/>
      <c r="B16" s="12" t="s">
        <v>9</v>
      </c>
      <c r="C16" s="12" t="s">
        <v>47</v>
      </c>
      <c r="D16" s="12" t="s">
        <v>171</v>
      </c>
      <c r="E16" s="31">
        <v>1</v>
      </c>
      <c r="F16" s="12" t="s">
        <v>46</v>
      </c>
      <c r="G16" s="19">
        <v>98</v>
      </c>
      <c r="H16" s="19">
        <v>1450</v>
      </c>
      <c r="I16" s="34">
        <f t="shared" si="0"/>
        <v>6.7586206896551718E-2</v>
      </c>
    </row>
    <row r="17" spans="1:9" ht="22.9">
      <c r="A17" s="98" t="s">
        <v>172</v>
      </c>
      <c r="B17" s="12" t="s">
        <v>86</v>
      </c>
      <c r="C17" s="12" t="s">
        <v>121</v>
      </c>
      <c r="D17" s="12" t="s">
        <v>145</v>
      </c>
      <c r="E17" s="31">
        <v>1</v>
      </c>
      <c r="F17" s="12" t="s">
        <v>173</v>
      </c>
      <c r="G17" s="19">
        <v>100</v>
      </c>
      <c r="H17" s="19">
        <v>1333</v>
      </c>
      <c r="I17" s="34">
        <f t="shared" si="0"/>
        <v>7.5018754688672168E-2</v>
      </c>
    </row>
    <row r="18" spans="1:9">
      <c r="A18" s="99"/>
      <c r="B18" s="12" t="s">
        <v>174</v>
      </c>
      <c r="C18" s="12" t="s">
        <v>175</v>
      </c>
      <c r="D18" s="12" t="s">
        <v>145</v>
      </c>
      <c r="E18" s="31">
        <v>1</v>
      </c>
      <c r="F18" s="12" t="s">
        <v>54</v>
      </c>
      <c r="G18" s="19">
        <v>0</v>
      </c>
      <c r="H18" s="19">
        <v>9000</v>
      </c>
      <c r="I18" s="37">
        <f t="shared" si="0"/>
        <v>0</v>
      </c>
    </row>
    <row r="19" spans="1:9" s="24" customFormat="1" ht="22.9">
      <c r="A19" s="99"/>
      <c r="B19" s="12" t="s">
        <v>176</v>
      </c>
      <c r="C19" s="12" t="s">
        <v>175</v>
      </c>
      <c r="D19" s="12" t="s">
        <v>162</v>
      </c>
      <c r="E19" s="31">
        <v>1</v>
      </c>
      <c r="F19" s="12" t="s">
        <v>177</v>
      </c>
      <c r="G19" s="19">
        <v>500</v>
      </c>
      <c r="H19" s="19">
        <v>11333</v>
      </c>
      <c r="I19" s="34">
        <f t="shared" si="0"/>
        <v>4.4118944674843376E-2</v>
      </c>
    </row>
    <row r="20" spans="1:9" ht="34.15">
      <c r="A20" s="99"/>
      <c r="B20" s="1" t="s">
        <v>178</v>
      </c>
      <c r="C20" s="1" t="s">
        <v>56</v>
      </c>
      <c r="D20" s="1" t="s">
        <v>145</v>
      </c>
      <c r="E20" s="32">
        <v>1</v>
      </c>
      <c r="F20" s="1" t="s">
        <v>179</v>
      </c>
      <c r="G20" s="33">
        <v>100</v>
      </c>
      <c r="H20" s="33">
        <v>10333</v>
      </c>
      <c r="I20" s="36">
        <f t="shared" si="0"/>
        <v>9.6777315397270879E-3</v>
      </c>
    </row>
    <row r="21" spans="1:9" ht="34.15">
      <c r="A21" s="99"/>
      <c r="B21" s="1" t="s">
        <v>180</v>
      </c>
      <c r="C21" s="1" t="s">
        <v>175</v>
      </c>
      <c r="D21" s="1" t="s">
        <v>181</v>
      </c>
      <c r="E21" s="32" t="s">
        <v>182</v>
      </c>
      <c r="F21" s="1" t="s">
        <v>183</v>
      </c>
      <c r="G21" s="33">
        <v>120</v>
      </c>
      <c r="H21" s="33">
        <v>13250</v>
      </c>
      <c r="I21" s="36">
        <f t="shared" ref="I21" si="1">G21/H21</f>
        <v>9.0566037735849061E-3</v>
      </c>
    </row>
    <row r="22" spans="1:9">
      <c r="A22" s="100"/>
      <c r="B22" s="1" t="s">
        <v>184</v>
      </c>
      <c r="C22" s="1" t="s">
        <v>63</v>
      </c>
      <c r="D22" s="1" t="s">
        <v>162</v>
      </c>
      <c r="E22" s="32">
        <v>1</v>
      </c>
      <c r="F22" s="1" t="s">
        <v>54</v>
      </c>
      <c r="G22" s="33">
        <v>0</v>
      </c>
      <c r="H22" s="33">
        <v>1800</v>
      </c>
      <c r="I22" s="37">
        <f t="shared" ref="I22" si="2">G22/H22</f>
        <v>0</v>
      </c>
    </row>
    <row r="23" spans="1:9">
      <c r="A23" s="95" t="s">
        <v>74</v>
      </c>
      <c r="B23" s="95"/>
      <c r="C23" s="95"/>
      <c r="D23" s="95"/>
      <c r="E23" s="95"/>
      <c r="F23" s="95"/>
      <c r="G23" s="95"/>
      <c r="H23" s="95"/>
    </row>
    <row r="29" spans="1:9">
      <c r="B29" s="66" t="s">
        <v>185</v>
      </c>
      <c r="C29" s="66" t="s">
        <v>186</v>
      </c>
      <c r="D29" s="66" t="s">
        <v>187</v>
      </c>
    </row>
    <row r="30" spans="1:9">
      <c r="B30" s="67" t="s">
        <v>188</v>
      </c>
      <c r="C30" s="67" t="s">
        <v>143</v>
      </c>
      <c r="D30" s="67" t="s">
        <v>189</v>
      </c>
    </row>
    <row r="31" spans="1:9">
      <c r="B31" s="67" t="s">
        <v>190</v>
      </c>
      <c r="C31" s="67" t="s">
        <v>146</v>
      </c>
      <c r="D31" s="67" t="s">
        <v>191</v>
      </c>
    </row>
    <row r="32" spans="1:9">
      <c r="B32" s="67" t="s">
        <v>192</v>
      </c>
      <c r="C32" s="67" t="s">
        <v>146</v>
      </c>
      <c r="D32" s="67" t="s">
        <v>191</v>
      </c>
    </row>
    <row r="33" spans="2:4">
      <c r="B33" s="67" t="s">
        <v>193</v>
      </c>
      <c r="C33" s="67" t="s">
        <v>156</v>
      </c>
      <c r="D33" s="67" t="s">
        <v>194</v>
      </c>
    </row>
    <row r="34" spans="2:4">
      <c r="B34" s="67" t="s">
        <v>195</v>
      </c>
      <c r="C34" s="67" t="s">
        <v>156</v>
      </c>
      <c r="D34" s="67" t="s">
        <v>194</v>
      </c>
    </row>
    <row r="35" spans="2:4">
      <c r="B35" s="67" t="s">
        <v>196</v>
      </c>
      <c r="C35" s="67" t="s">
        <v>156</v>
      </c>
      <c r="D35" s="67" t="s">
        <v>194</v>
      </c>
    </row>
    <row r="36" spans="2:4">
      <c r="B36" s="67" t="s">
        <v>197</v>
      </c>
      <c r="C36" s="67" t="s">
        <v>152</v>
      </c>
      <c r="D36" s="67" t="s">
        <v>198</v>
      </c>
    </row>
    <row r="37" spans="2:4">
      <c r="B37" s="67" t="s">
        <v>199</v>
      </c>
      <c r="C37" s="67" t="s">
        <v>152</v>
      </c>
      <c r="D37" s="67" t="s">
        <v>198</v>
      </c>
    </row>
    <row r="38" spans="2:4">
      <c r="B38" s="67" t="s">
        <v>200</v>
      </c>
      <c r="C38" s="67" t="s">
        <v>160</v>
      </c>
      <c r="D38" s="67" t="s">
        <v>201</v>
      </c>
    </row>
    <row r="39" spans="2:4">
      <c r="B39" s="67" t="s">
        <v>202</v>
      </c>
      <c r="C39" s="67" t="s">
        <v>163</v>
      </c>
      <c r="D39" s="67" t="s">
        <v>203</v>
      </c>
    </row>
    <row r="40" spans="2:4">
      <c r="B40" s="67" t="s">
        <v>204</v>
      </c>
      <c r="C40" s="67" t="s">
        <v>167</v>
      </c>
      <c r="D40" s="67" t="s">
        <v>205</v>
      </c>
    </row>
    <row r="41" spans="2:4">
      <c r="B41" s="67" t="s">
        <v>206</v>
      </c>
      <c r="C41" s="67" t="s">
        <v>167</v>
      </c>
      <c r="D41" s="67" t="s">
        <v>205</v>
      </c>
    </row>
    <row r="42" spans="2:4">
      <c r="B42" s="67" t="s">
        <v>207</v>
      </c>
      <c r="C42" s="67" t="s">
        <v>172</v>
      </c>
      <c r="D42" s="67" t="s">
        <v>208</v>
      </c>
    </row>
    <row r="43" spans="2:4">
      <c r="B43" s="67" t="s">
        <v>209</v>
      </c>
      <c r="C43" s="67" t="s">
        <v>172</v>
      </c>
      <c r="D43" s="67" t="s">
        <v>210</v>
      </c>
    </row>
    <row r="44" spans="2:4">
      <c r="B44" s="67" t="s">
        <v>211</v>
      </c>
      <c r="C44" s="67" t="s">
        <v>172</v>
      </c>
      <c r="D44" s="67" t="s">
        <v>210</v>
      </c>
    </row>
    <row r="45" spans="2:4">
      <c r="B45" s="67" t="s">
        <v>212</v>
      </c>
      <c r="C45" s="67" t="s">
        <v>172</v>
      </c>
      <c r="D45" s="67" t="s">
        <v>210</v>
      </c>
    </row>
    <row r="46" spans="2:4">
      <c r="B46" s="67" t="s">
        <v>213</v>
      </c>
      <c r="C46" s="67" t="s">
        <v>172</v>
      </c>
      <c r="D46" s="67" t="s">
        <v>210</v>
      </c>
    </row>
  </sheetData>
  <autoFilter ref="B29:D29" xr:uid="{00000000-0001-0000-0400-000000000000}"/>
  <mergeCells count="12">
    <mergeCell ref="A3:A4"/>
    <mergeCell ref="D3:E3"/>
    <mergeCell ref="F3:F4"/>
    <mergeCell ref="A2:H2"/>
    <mergeCell ref="A23:H23"/>
    <mergeCell ref="B3:B4"/>
    <mergeCell ref="C3:C4"/>
    <mergeCell ref="A6:A7"/>
    <mergeCell ref="A8:A9"/>
    <mergeCell ref="A10:A12"/>
    <mergeCell ref="A15:A16"/>
    <mergeCell ref="A17:A2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2"/>
  <sheetViews>
    <sheetView topLeftCell="G1" zoomScaleNormal="100" workbookViewId="0">
      <selection activeCell="M12" sqref="M12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101" t="s">
        <v>214</v>
      </c>
      <c r="C2" s="102"/>
      <c r="D2" s="102"/>
      <c r="E2" s="102"/>
      <c r="F2" s="102"/>
      <c r="G2" s="102"/>
    </row>
    <row r="3" spans="2:13" ht="28.5" customHeight="1">
      <c r="B3" s="87" t="s">
        <v>132</v>
      </c>
      <c r="C3" s="87" t="s">
        <v>133</v>
      </c>
      <c r="D3" s="87" t="s">
        <v>134</v>
      </c>
      <c r="E3" s="23" t="s">
        <v>215</v>
      </c>
      <c r="F3" s="23" t="s">
        <v>216</v>
      </c>
      <c r="G3" s="23" t="s">
        <v>137</v>
      </c>
      <c r="I3" s="87" t="s">
        <v>133</v>
      </c>
      <c r="J3" s="23" t="s">
        <v>215</v>
      </c>
      <c r="K3" s="23" t="s">
        <v>216</v>
      </c>
      <c r="L3" s="23" t="s">
        <v>137</v>
      </c>
      <c r="M3" s="87" t="s">
        <v>217</v>
      </c>
    </row>
    <row r="4" spans="2:13" ht="15.75" customHeight="1">
      <c r="B4" s="87"/>
      <c r="C4" s="87"/>
      <c r="D4" s="87"/>
      <c r="E4" s="23" t="s">
        <v>141</v>
      </c>
      <c r="F4" s="23" t="s">
        <v>141</v>
      </c>
      <c r="G4" s="23" t="s">
        <v>141</v>
      </c>
      <c r="I4" s="87"/>
      <c r="J4" s="23" t="s">
        <v>141</v>
      </c>
      <c r="K4" s="23" t="s">
        <v>141</v>
      </c>
      <c r="L4" s="23" t="s">
        <v>141</v>
      </c>
      <c r="M4" s="87"/>
    </row>
    <row r="5" spans="2:13">
      <c r="B5" s="38" t="s">
        <v>143</v>
      </c>
      <c r="C5" s="29" t="s">
        <v>144</v>
      </c>
      <c r="D5" s="28" t="s">
        <v>48</v>
      </c>
      <c r="E5" s="39">
        <v>450</v>
      </c>
      <c r="F5" s="39">
        <v>2000</v>
      </c>
      <c r="G5" s="40">
        <v>1700</v>
      </c>
      <c r="I5" s="30" t="s">
        <v>144</v>
      </c>
      <c r="J5" s="39">
        <v>450</v>
      </c>
      <c r="K5" s="39">
        <v>2000</v>
      </c>
      <c r="L5" s="40">
        <v>1700</v>
      </c>
      <c r="M5" s="41">
        <f>K5/J5*100-100</f>
        <v>344.44444444444446</v>
      </c>
    </row>
    <row r="6" spans="2:13">
      <c r="B6" s="97" t="s">
        <v>146</v>
      </c>
      <c r="C6" s="30" t="s">
        <v>91</v>
      </c>
      <c r="D6" s="12" t="s">
        <v>126</v>
      </c>
      <c r="E6" s="3">
        <v>528</v>
      </c>
      <c r="F6" s="3">
        <v>1717</v>
      </c>
      <c r="G6" s="2">
        <v>863</v>
      </c>
      <c r="I6" s="30" t="s">
        <v>91</v>
      </c>
      <c r="J6" s="3">
        <v>528</v>
      </c>
      <c r="K6" s="3">
        <v>1717</v>
      </c>
      <c r="L6" s="2">
        <v>863</v>
      </c>
      <c r="M6" s="42">
        <f t="shared" ref="M6:M12" si="0">K6/J6*100-100</f>
        <v>225.18939393939394</v>
      </c>
    </row>
    <row r="7" spans="2:13">
      <c r="B7" s="97"/>
      <c r="C7" s="30" t="s">
        <v>11</v>
      </c>
      <c r="D7" s="12" t="s">
        <v>48</v>
      </c>
      <c r="E7" s="2">
        <v>200</v>
      </c>
      <c r="F7" s="2">
        <v>1100</v>
      </c>
      <c r="G7" s="2">
        <v>400</v>
      </c>
      <c r="I7" s="30" t="s">
        <v>11</v>
      </c>
      <c r="J7" s="2">
        <v>200</v>
      </c>
      <c r="K7" s="2">
        <v>1100</v>
      </c>
      <c r="L7" s="2">
        <v>400</v>
      </c>
      <c r="M7" s="43">
        <f t="shared" si="0"/>
        <v>450</v>
      </c>
    </row>
    <row r="8" spans="2:13">
      <c r="B8" s="97" t="s">
        <v>152</v>
      </c>
      <c r="C8" s="12" t="s">
        <v>27</v>
      </c>
      <c r="D8" s="12" t="s">
        <v>48</v>
      </c>
      <c r="E8" s="4">
        <v>1200</v>
      </c>
      <c r="F8" s="4">
        <v>2000</v>
      </c>
      <c r="G8" s="2">
        <v>2000</v>
      </c>
      <c r="I8" s="12" t="s">
        <v>27</v>
      </c>
      <c r="J8" s="4">
        <v>1200</v>
      </c>
      <c r="K8" s="4">
        <v>2000</v>
      </c>
      <c r="L8" s="2">
        <v>2000</v>
      </c>
      <c r="M8" s="42">
        <f t="shared" si="0"/>
        <v>66.666666666666686</v>
      </c>
    </row>
    <row r="9" spans="2:13">
      <c r="B9" s="97"/>
      <c r="C9" s="12" t="s">
        <v>26</v>
      </c>
      <c r="D9" s="12" t="s">
        <v>56</v>
      </c>
      <c r="E9" s="3">
        <v>850</v>
      </c>
      <c r="F9" s="3">
        <v>1500</v>
      </c>
      <c r="G9" s="2">
        <v>1000</v>
      </c>
      <c r="I9" s="12" t="s">
        <v>26</v>
      </c>
      <c r="J9" s="3">
        <v>850</v>
      </c>
      <c r="K9" s="3">
        <v>1500</v>
      </c>
      <c r="L9" s="2">
        <v>1000</v>
      </c>
      <c r="M9" s="42">
        <f t="shared" si="0"/>
        <v>76.470588235294116</v>
      </c>
    </row>
    <row r="10" spans="2:13">
      <c r="B10" s="97" t="s">
        <v>156</v>
      </c>
      <c r="C10" s="12" t="s">
        <v>32</v>
      </c>
      <c r="D10" s="12" t="s">
        <v>56</v>
      </c>
      <c r="E10" s="3">
        <v>4000</v>
      </c>
      <c r="F10" s="3">
        <v>7000</v>
      </c>
      <c r="G10" s="2">
        <v>6000</v>
      </c>
      <c r="I10" s="12" t="s">
        <v>32</v>
      </c>
      <c r="J10" s="3">
        <v>4000</v>
      </c>
      <c r="K10" s="3">
        <v>7000</v>
      </c>
      <c r="L10" s="2">
        <v>6000</v>
      </c>
      <c r="M10" s="42">
        <f t="shared" si="0"/>
        <v>75</v>
      </c>
    </row>
    <row r="11" spans="2:13">
      <c r="B11" s="97"/>
      <c r="C11" s="12" t="s">
        <v>158</v>
      </c>
      <c r="D11" s="12" t="s">
        <v>56</v>
      </c>
      <c r="E11" s="3">
        <v>3000</v>
      </c>
      <c r="F11" s="19">
        <v>6000</v>
      </c>
      <c r="G11" s="2">
        <v>6000</v>
      </c>
      <c r="I11" s="12" t="s">
        <v>158</v>
      </c>
      <c r="J11" s="3">
        <v>3000</v>
      </c>
      <c r="K11" s="19">
        <v>6000</v>
      </c>
      <c r="L11" s="2">
        <v>6000</v>
      </c>
      <c r="M11" s="42">
        <f t="shared" si="0"/>
        <v>100</v>
      </c>
    </row>
    <row r="12" spans="2:13">
      <c r="B12" s="97"/>
      <c r="C12" s="12" t="s">
        <v>31</v>
      </c>
      <c r="D12" s="12" t="s">
        <v>56</v>
      </c>
      <c r="E12" s="3">
        <v>3500</v>
      </c>
      <c r="F12" s="19">
        <v>4000</v>
      </c>
      <c r="G12" s="2">
        <v>4000</v>
      </c>
      <c r="I12" s="12" t="s">
        <v>31</v>
      </c>
      <c r="J12" s="3">
        <v>3500</v>
      </c>
      <c r="K12" s="19">
        <v>4000</v>
      </c>
      <c r="L12" s="2">
        <v>4000</v>
      </c>
      <c r="M12" s="44">
        <f t="shared" si="0"/>
        <v>14.285714285714278</v>
      </c>
    </row>
    <row r="13" spans="2:13">
      <c r="B13" s="21" t="s">
        <v>160</v>
      </c>
      <c r="C13" s="12" t="s">
        <v>161</v>
      </c>
      <c r="D13" s="12" t="s">
        <v>56</v>
      </c>
      <c r="E13" s="4">
        <v>4000</v>
      </c>
      <c r="F13" s="4">
        <v>16000</v>
      </c>
      <c r="G13" s="2">
        <v>6000</v>
      </c>
      <c r="I13" s="12" t="s">
        <v>161</v>
      </c>
      <c r="J13" s="4">
        <v>4000</v>
      </c>
      <c r="K13" s="4">
        <v>16000</v>
      </c>
      <c r="L13" s="2">
        <v>6000</v>
      </c>
      <c r="M13" s="42">
        <f t="shared" ref="M13:M22" si="1">K13/J13*100-100</f>
        <v>300</v>
      </c>
    </row>
    <row r="14" spans="2:13">
      <c r="B14" s="21" t="s">
        <v>163</v>
      </c>
      <c r="C14" s="12" t="s">
        <v>164</v>
      </c>
      <c r="D14" s="12" t="s">
        <v>165</v>
      </c>
      <c r="E14" s="3">
        <v>850</v>
      </c>
      <c r="F14" s="3">
        <v>4500</v>
      </c>
      <c r="G14" s="2">
        <v>1250</v>
      </c>
      <c r="I14" s="12" t="s">
        <v>164</v>
      </c>
      <c r="J14" s="3">
        <v>850</v>
      </c>
      <c r="K14" s="3">
        <v>4500</v>
      </c>
      <c r="L14" s="2">
        <v>1250</v>
      </c>
      <c r="M14" s="43">
        <f t="shared" si="1"/>
        <v>429.41176470588232</v>
      </c>
    </row>
    <row r="15" spans="2:13">
      <c r="B15" s="97" t="s">
        <v>167</v>
      </c>
      <c r="C15" s="12" t="s">
        <v>8</v>
      </c>
      <c r="D15" s="12" t="s">
        <v>47</v>
      </c>
      <c r="E15" s="3">
        <v>417</v>
      </c>
      <c r="F15" s="3">
        <v>1583</v>
      </c>
      <c r="G15" s="2">
        <v>1041</v>
      </c>
      <c r="I15" s="12" t="s">
        <v>8</v>
      </c>
      <c r="J15" s="3">
        <v>417</v>
      </c>
      <c r="K15" s="3">
        <v>1583</v>
      </c>
      <c r="L15" s="2">
        <v>1041</v>
      </c>
      <c r="M15" s="42">
        <f t="shared" si="1"/>
        <v>279.61630695443642</v>
      </c>
    </row>
    <row r="16" spans="2:13">
      <c r="B16" s="97"/>
      <c r="C16" s="12" t="s">
        <v>9</v>
      </c>
      <c r="D16" s="12" t="s">
        <v>47</v>
      </c>
      <c r="E16" s="3">
        <v>750</v>
      </c>
      <c r="F16" s="19">
        <v>1650</v>
      </c>
      <c r="G16" s="2">
        <v>1450</v>
      </c>
      <c r="I16" s="12" t="s">
        <v>9</v>
      </c>
      <c r="J16" s="3">
        <v>750</v>
      </c>
      <c r="K16" s="19">
        <v>1650</v>
      </c>
      <c r="L16" s="2">
        <v>1450</v>
      </c>
      <c r="M16" s="42">
        <f t="shared" si="1"/>
        <v>120.00000000000003</v>
      </c>
    </row>
    <row r="17" spans="2:13">
      <c r="B17" s="97" t="s">
        <v>172</v>
      </c>
      <c r="C17" s="12" t="s">
        <v>86</v>
      </c>
      <c r="D17" s="12" t="s">
        <v>121</v>
      </c>
      <c r="E17" s="3">
        <v>900</v>
      </c>
      <c r="F17" s="19">
        <v>1800</v>
      </c>
      <c r="G17" s="2">
        <v>1333</v>
      </c>
      <c r="I17" s="12" t="s">
        <v>86</v>
      </c>
      <c r="J17" s="3">
        <v>900</v>
      </c>
      <c r="K17" s="19">
        <v>1800</v>
      </c>
      <c r="L17" s="2">
        <v>1333</v>
      </c>
      <c r="M17" s="42">
        <f t="shared" si="1"/>
        <v>100</v>
      </c>
    </row>
    <row r="18" spans="2:13">
      <c r="B18" s="97"/>
      <c r="C18" s="12" t="s">
        <v>174</v>
      </c>
      <c r="D18" s="12" t="s">
        <v>175</v>
      </c>
      <c r="E18" s="4">
        <v>8500</v>
      </c>
      <c r="F18" s="4">
        <v>9000</v>
      </c>
      <c r="G18" s="2">
        <v>9000</v>
      </c>
      <c r="I18" s="12" t="s">
        <v>174</v>
      </c>
      <c r="J18" s="4">
        <v>8500</v>
      </c>
      <c r="K18" s="4">
        <v>9000</v>
      </c>
      <c r="L18" s="2">
        <v>9000</v>
      </c>
      <c r="M18" s="44">
        <f t="shared" si="1"/>
        <v>5.8823529411764781</v>
      </c>
    </row>
    <row r="19" spans="2:13">
      <c r="B19" s="97"/>
      <c r="C19" s="12" t="s">
        <v>176</v>
      </c>
      <c r="D19" s="12" t="s">
        <v>175</v>
      </c>
      <c r="E19" s="3">
        <v>9667</v>
      </c>
      <c r="F19" s="3">
        <v>11667</v>
      </c>
      <c r="G19" s="2">
        <v>11333</v>
      </c>
      <c r="I19" s="12" t="s">
        <v>176</v>
      </c>
      <c r="J19" s="3">
        <v>9667</v>
      </c>
      <c r="K19" s="3">
        <v>11667</v>
      </c>
      <c r="L19" s="2">
        <v>11333</v>
      </c>
      <c r="M19" s="44">
        <f t="shared" si="1"/>
        <v>20.68894176062895</v>
      </c>
    </row>
    <row r="20" spans="2:13">
      <c r="B20" s="97"/>
      <c r="C20" s="1" t="s">
        <v>178</v>
      </c>
      <c r="D20" s="1" t="s">
        <v>56</v>
      </c>
      <c r="E20" s="3">
        <v>6667</v>
      </c>
      <c r="F20" s="3">
        <v>10667</v>
      </c>
      <c r="G20" s="2">
        <v>10333</v>
      </c>
      <c r="I20" s="1" t="s">
        <v>178</v>
      </c>
      <c r="J20" s="3">
        <v>6667</v>
      </c>
      <c r="K20" s="3">
        <v>10667</v>
      </c>
      <c r="L20" s="2">
        <v>10333</v>
      </c>
      <c r="M20" s="42">
        <f t="shared" si="1"/>
        <v>59.997000149992488</v>
      </c>
    </row>
    <row r="21" spans="2:13">
      <c r="B21" s="97"/>
      <c r="C21" s="1" t="s">
        <v>180</v>
      </c>
      <c r="D21" s="1" t="s">
        <v>175</v>
      </c>
      <c r="E21" s="3">
        <v>12250</v>
      </c>
      <c r="F21" s="19">
        <v>15000</v>
      </c>
      <c r="G21" s="2">
        <v>13250</v>
      </c>
      <c r="I21" s="1" t="s">
        <v>180</v>
      </c>
      <c r="J21" s="3">
        <v>12250</v>
      </c>
      <c r="K21" s="19">
        <v>15000</v>
      </c>
      <c r="L21" s="2">
        <v>13250</v>
      </c>
      <c r="M21" s="42">
        <f t="shared" si="1"/>
        <v>22.448979591836732</v>
      </c>
    </row>
    <row r="22" spans="2:13">
      <c r="B22" s="97"/>
      <c r="C22" s="1" t="s">
        <v>184</v>
      </c>
      <c r="D22" s="1" t="s">
        <v>63</v>
      </c>
      <c r="E22" s="3">
        <v>800</v>
      </c>
      <c r="F22" s="19">
        <v>1800</v>
      </c>
      <c r="G22" s="2">
        <v>1800</v>
      </c>
      <c r="I22" s="1" t="s">
        <v>184</v>
      </c>
      <c r="J22" s="3">
        <v>800</v>
      </c>
      <c r="K22" s="19">
        <v>1800</v>
      </c>
      <c r="L22" s="2">
        <v>1800</v>
      </c>
      <c r="M22" s="42">
        <f t="shared" si="1"/>
        <v>125</v>
      </c>
    </row>
  </sheetData>
  <mergeCells count="11">
    <mergeCell ref="B6:B7"/>
    <mergeCell ref="B8:B9"/>
    <mergeCell ref="B10:B12"/>
    <mergeCell ref="B15:B16"/>
    <mergeCell ref="B17:B2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9"/>
  <sheetViews>
    <sheetView zoomScaleNormal="100" workbookViewId="0">
      <selection activeCell="A46" sqref="A46"/>
    </sheetView>
  </sheetViews>
  <sheetFormatPr defaultColWidth="11.42578125" defaultRowHeight="13.9"/>
  <cols>
    <col min="1" max="1" width="21.5703125" customWidth="1"/>
    <col min="2" max="6" width="12" bestFit="1" customWidth="1"/>
    <col min="9" max="9" width="12.140625" bestFit="1" customWidth="1"/>
  </cols>
  <sheetData>
    <row r="2" spans="1:9">
      <c r="A2" s="13" t="s">
        <v>218</v>
      </c>
      <c r="B2" s="11">
        <v>2019</v>
      </c>
      <c r="C2" s="11">
        <v>2020</v>
      </c>
      <c r="D2" s="11">
        <v>2021</v>
      </c>
      <c r="E2" s="11">
        <v>2022</v>
      </c>
      <c r="F2" s="11">
        <v>2023</v>
      </c>
      <c r="G2" s="11" t="s">
        <v>219</v>
      </c>
      <c r="H2" s="11" t="s">
        <v>220</v>
      </c>
    </row>
    <row r="3" spans="1:9">
      <c r="A3" s="47" t="s">
        <v>221</v>
      </c>
      <c r="B3" s="6">
        <v>1954</v>
      </c>
      <c r="C3" s="6">
        <v>2154</v>
      </c>
      <c r="D3" s="6">
        <v>2827</v>
      </c>
      <c r="E3" s="6">
        <v>3853</v>
      </c>
      <c r="F3" s="6">
        <v>3660</v>
      </c>
      <c r="G3" s="6">
        <v>2890</v>
      </c>
      <c r="H3" s="6">
        <f>(+B3+C3+D3+E3+F3)/5</f>
        <v>2889.6</v>
      </c>
      <c r="I3" s="20"/>
    </row>
    <row r="4" spans="1:9">
      <c r="A4" s="47" t="s">
        <v>9</v>
      </c>
      <c r="B4" s="6">
        <v>1198</v>
      </c>
      <c r="C4" s="6">
        <v>1398</v>
      </c>
      <c r="D4" s="6">
        <v>1484</v>
      </c>
      <c r="E4" s="6">
        <v>1629</v>
      </c>
      <c r="F4" s="6">
        <v>1488</v>
      </c>
      <c r="G4" s="6">
        <v>1439</v>
      </c>
      <c r="H4" s="6">
        <f t="shared" ref="H4:H19" si="0">(+B4+C4+D4+E4+F4)/5</f>
        <v>1439.4</v>
      </c>
      <c r="I4" s="20"/>
    </row>
    <row r="5" spans="1:9">
      <c r="A5" s="55" t="s">
        <v>12</v>
      </c>
      <c r="B5" s="6">
        <v>4616</v>
      </c>
      <c r="C5" s="6">
        <v>5843</v>
      </c>
      <c r="D5" s="6">
        <v>5980</v>
      </c>
      <c r="E5" s="6">
        <v>7330</v>
      </c>
      <c r="F5" s="6">
        <v>8000</v>
      </c>
      <c r="G5" s="6">
        <v>6354</v>
      </c>
      <c r="H5" s="6">
        <f t="shared" si="0"/>
        <v>6353.8</v>
      </c>
      <c r="I5" s="20"/>
    </row>
    <row r="6" spans="1:9">
      <c r="A6" s="47" t="s">
        <v>222</v>
      </c>
      <c r="B6" s="6">
        <v>1226</v>
      </c>
      <c r="C6" s="6">
        <v>1302</v>
      </c>
      <c r="D6" s="6">
        <v>1542</v>
      </c>
      <c r="E6" s="6">
        <v>2074</v>
      </c>
      <c r="F6" s="6">
        <v>2022</v>
      </c>
      <c r="G6" s="6">
        <v>1633</v>
      </c>
      <c r="H6" s="6">
        <f t="shared" si="0"/>
        <v>1633.2</v>
      </c>
      <c r="I6" s="20"/>
    </row>
    <row r="7" spans="1:9">
      <c r="A7" s="47" t="s">
        <v>223</v>
      </c>
      <c r="B7" s="6">
        <v>1226</v>
      </c>
      <c r="C7" s="6">
        <v>1302</v>
      </c>
      <c r="D7" s="6">
        <v>1542</v>
      </c>
      <c r="E7" s="6">
        <v>2074</v>
      </c>
      <c r="F7" s="6">
        <v>2022</v>
      </c>
      <c r="G7" s="6">
        <v>1633</v>
      </c>
      <c r="H7" s="6">
        <f t="shared" si="0"/>
        <v>1633.2</v>
      </c>
      <c r="I7" s="20"/>
    </row>
    <row r="8" spans="1:9">
      <c r="A8" s="47" t="s">
        <v>91</v>
      </c>
      <c r="B8" s="6">
        <v>1207</v>
      </c>
      <c r="C8" s="6">
        <v>684</v>
      </c>
      <c r="D8" s="6">
        <v>879</v>
      </c>
      <c r="E8" s="6">
        <v>2349</v>
      </c>
      <c r="F8" s="6">
        <v>1881</v>
      </c>
      <c r="G8" s="6">
        <v>1400</v>
      </c>
      <c r="H8" s="6">
        <f t="shared" si="0"/>
        <v>1400</v>
      </c>
      <c r="I8" s="20"/>
    </row>
    <row r="9" spans="1:9">
      <c r="A9" s="47" t="s">
        <v>32</v>
      </c>
      <c r="B9" s="6">
        <v>764</v>
      </c>
      <c r="C9" s="6">
        <v>765</v>
      </c>
      <c r="D9" s="6">
        <v>953</v>
      </c>
      <c r="E9" s="6">
        <v>1399</v>
      </c>
      <c r="F9" s="6">
        <v>1204</v>
      </c>
      <c r="G9" s="6">
        <v>1017</v>
      </c>
      <c r="H9" s="6">
        <f t="shared" si="0"/>
        <v>1017</v>
      </c>
      <c r="I9" s="20"/>
    </row>
    <row r="10" spans="1:9">
      <c r="A10" s="47" t="s">
        <v>224</v>
      </c>
      <c r="B10" s="6">
        <v>2102</v>
      </c>
      <c r="C10" s="6">
        <v>2891</v>
      </c>
      <c r="D10" s="6">
        <v>3538</v>
      </c>
      <c r="E10" s="6">
        <v>3476</v>
      </c>
      <c r="F10" s="6">
        <v>3611</v>
      </c>
      <c r="G10" s="6">
        <v>3124</v>
      </c>
      <c r="H10" s="6">
        <f t="shared" si="0"/>
        <v>3123.6</v>
      </c>
      <c r="I10" s="20"/>
    </row>
    <row r="11" spans="1:9">
      <c r="A11" s="47" t="s">
        <v>31</v>
      </c>
      <c r="B11" s="6">
        <v>3450</v>
      </c>
      <c r="C11" s="6">
        <v>3305</v>
      </c>
      <c r="D11" s="6">
        <v>2647</v>
      </c>
      <c r="E11" s="6">
        <v>3320</v>
      </c>
      <c r="F11" s="6">
        <v>4363</v>
      </c>
      <c r="G11" s="6">
        <v>3417</v>
      </c>
      <c r="H11" s="6">
        <f t="shared" si="0"/>
        <v>3417</v>
      </c>
      <c r="I11" s="20"/>
    </row>
    <row r="12" spans="1:9">
      <c r="A12" s="47" t="s">
        <v>225</v>
      </c>
      <c r="B12" s="6">
        <v>1981</v>
      </c>
      <c r="C12" s="6">
        <v>1836</v>
      </c>
      <c r="D12" s="6">
        <v>1030</v>
      </c>
      <c r="E12" s="6">
        <v>1777</v>
      </c>
      <c r="F12" s="6">
        <v>3442</v>
      </c>
      <c r="G12" s="6">
        <v>2013</v>
      </c>
      <c r="H12" s="6">
        <f t="shared" si="0"/>
        <v>2013.2</v>
      </c>
      <c r="I12" s="20"/>
    </row>
    <row r="13" spans="1:9">
      <c r="A13" s="47" t="s">
        <v>226</v>
      </c>
      <c r="B13" s="6">
        <v>2188</v>
      </c>
      <c r="C13" s="6">
        <v>2379</v>
      </c>
      <c r="D13" s="6">
        <v>2844</v>
      </c>
      <c r="E13" s="6">
        <v>3471</v>
      </c>
      <c r="F13" s="6">
        <v>3688</v>
      </c>
      <c r="G13" s="6">
        <v>2914</v>
      </c>
      <c r="H13" s="6">
        <f t="shared" si="0"/>
        <v>2914</v>
      </c>
      <c r="I13" s="20"/>
    </row>
    <row r="14" spans="1:9">
      <c r="A14" s="47" t="s">
        <v>26</v>
      </c>
      <c r="B14" s="6">
        <v>813</v>
      </c>
      <c r="C14" s="6">
        <v>803</v>
      </c>
      <c r="D14" s="6">
        <v>970</v>
      </c>
      <c r="E14" s="6">
        <v>1444</v>
      </c>
      <c r="F14" s="6">
        <v>1597</v>
      </c>
      <c r="G14" s="6">
        <v>1125</v>
      </c>
      <c r="H14" s="6">
        <f t="shared" si="0"/>
        <v>1125.4000000000001</v>
      </c>
      <c r="I14" s="20"/>
    </row>
    <row r="15" spans="1:9">
      <c r="A15" s="57" t="s">
        <v>227</v>
      </c>
      <c r="B15" s="6">
        <v>5174</v>
      </c>
      <c r="C15" s="6">
        <v>5481</v>
      </c>
      <c r="D15" s="6">
        <v>7564</v>
      </c>
      <c r="E15" s="6">
        <v>8609</v>
      </c>
      <c r="F15" s="6">
        <v>9687</v>
      </c>
      <c r="G15" s="6">
        <v>7303</v>
      </c>
      <c r="H15" s="6">
        <f t="shared" si="0"/>
        <v>7303</v>
      </c>
      <c r="I15" s="20"/>
    </row>
    <row r="16" spans="1:9">
      <c r="A16" s="57" t="s">
        <v>228</v>
      </c>
      <c r="B16" s="6">
        <v>4384</v>
      </c>
      <c r="C16" s="6">
        <v>4667</v>
      </c>
      <c r="D16" s="6">
        <v>6470</v>
      </c>
      <c r="E16" s="6">
        <v>8027</v>
      </c>
      <c r="F16" s="6">
        <v>7835</v>
      </c>
      <c r="G16" s="6">
        <v>6277</v>
      </c>
      <c r="H16" s="6">
        <f t="shared" si="0"/>
        <v>6276.6</v>
      </c>
      <c r="I16" s="20"/>
    </row>
    <row r="17" spans="1:9">
      <c r="A17" s="59" t="s">
        <v>229</v>
      </c>
      <c r="B17" s="6">
        <v>1067</v>
      </c>
      <c r="C17" s="6">
        <v>1117</v>
      </c>
      <c r="D17" s="6">
        <v>1178</v>
      </c>
      <c r="E17" s="6">
        <v>1539</v>
      </c>
      <c r="F17" s="6">
        <v>1962</v>
      </c>
      <c r="G17" s="6">
        <v>1373</v>
      </c>
      <c r="H17" s="6">
        <f t="shared" si="0"/>
        <v>1372.6</v>
      </c>
      <c r="I17" s="20"/>
    </row>
    <row r="18" spans="1:9">
      <c r="A18" s="56" t="s">
        <v>178</v>
      </c>
      <c r="B18" s="6">
        <v>6390</v>
      </c>
      <c r="C18" s="6">
        <v>7656</v>
      </c>
      <c r="D18" s="6">
        <v>8597</v>
      </c>
      <c r="E18" s="6">
        <v>9025</v>
      </c>
      <c r="F18" s="6">
        <v>10102</v>
      </c>
      <c r="G18" s="6">
        <v>8354</v>
      </c>
      <c r="H18" s="6">
        <f t="shared" si="0"/>
        <v>8354</v>
      </c>
      <c r="I18" s="20"/>
    </row>
    <row r="19" spans="1:9">
      <c r="A19" s="58" t="s">
        <v>230</v>
      </c>
      <c r="B19" s="6">
        <v>6411</v>
      </c>
      <c r="C19" s="6">
        <v>6629</v>
      </c>
      <c r="D19" s="6">
        <v>8407</v>
      </c>
      <c r="E19" s="6">
        <v>9786</v>
      </c>
      <c r="F19" s="6">
        <v>11087</v>
      </c>
      <c r="G19" s="6">
        <v>8464</v>
      </c>
      <c r="H19" s="6">
        <f t="shared" si="0"/>
        <v>8464</v>
      </c>
      <c r="I19" s="20"/>
    </row>
    <row r="20" spans="1:9">
      <c r="A20" s="8"/>
      <c r="B20" s="8"/>
      <c r="C20" s="8"/>
      <c r="D20" s="8"/>
      <c r="E20" s="8"/>
      <c r="F20" s="8"/>
      <c r="G20" s="8"/>
      <c r="H20" s="8"/>
    </row>
    <row r="21" spans="1:9">
      <c r="A21" s="14" t="s">
        <v>231</v>
      </c>
      <c r="B21" s="8"/>
      <c r="C21" s="8"/>
      <c r="D21" s="8"/>
      <c r="E21" s="8"/>
      <c r="F21" s="8"/>
      <c r="G21" s="8"/>
      <c r="H21" s="8"/>
    </row>
    <row r="22" spans="1:9" ht="14.45" thickBot="1">
      <c r="A22" s="8"/>
      <c r="B22" s="8"/>
      <c r="C22" s="8"/>
      <c r="D22" s="8"/>
      <c r="E22" s="8"/>
      <c r="F22" s="8"/>
      <c r="G22" s="8"/>
      <c r="H22" s="8"/>
    </row>
    <row r="23" spans="1:9">
      <c r="A23" s="18" t="s">
        <v>232</v>
      </c>
      <c r="B23" s="8"/>
      <c r="C23" s="8"/>
      <c r="D23" s="8"/>
      <c r="E23" s="8"/>
      <c r="F23" s="8"/>
      <c r="G23" s="8"/>
      <c r="H23" s="8"/>
    </row>
    <row r="24" spans="1:9">
      <c r="A24" s="60" t="s">
        <v>233</v>
      </c>
      <c r="B24" s="8"/>
      <c r="C24" s="8"/>
      <c r="D24" s="8"/>
      <c r="E24" s="8"/>
      <c r="F24" s="8"/>
      <c r="G24" s="8"/>
      <c r="H24" s="8"/>
    </row>
    <row r="25" spans="1:9">
      <c r="A25" s="16" t="s">
        <v>234</v>
      </c>
      <c r="C25" s="8"/>
      <c r="D25" s="8"/>
      <c r="E25" s="8"/>
      <c r="F25" s="8"/>
      <c r="G25" s="8"/>
      <c r="H25" s="8"/>
    </row>
    <row r="26" spans="1:9" ht="34.9" thickBot="1">
      <c r="A26" s="17" t="s">
        <v>235</v>
      </c>
      <c r="C26" s="8"/>
      <c r="D26" s="8"/>
      <c r="E26" s="8"/>
      <c r="F26" s="8"/>
      <c r="G26" s="8"/>
      <c r="H26" s="8"/>
    </row>
    <row r="27" spans="1:9">
      <c r="C27" s="8"/>
      <c r="D27" s="8"/>
      <c r="E27" s="8"/>
      <c r="F27" s="8"/>
      <c r="G27" s="8"/>
      <c r="H27" s="8"/>
    </row>
    <row r="28" spans="1:9">
      <c r="C28" s="8"/>
      <c r="D28" s="8"/>
      <c r="E28" s="8"/>
      <c r="F28" s="8"/>
      <c r="G28" s="8"/>
      <c r="H28" s="8"/>
    </row>
    <row r="29" spans="1:9">
      <c r="C29" s="8"/>
      <c r="D29" s="8"/>
      <c r="E29" s="8"/>
      <c r="F29" s="8"/>
      <c r="G29" s="8"/>
      <c r="H29" s="8"/>
    </row>
    <row r="32" spans="1:9">
      <c r="A32" s="11" t="s">
        <v>133</v>
      </c>
      <c r="B32" s="11" t="s">
        <v>219</v>
      </c>
    </row>
    <row r="33" spans="1:2">
      <c r="A33" s="46" t="s">
        <v>32</v>
      </c>
      <c r="B33" s="6">
        <v>1017</v>
      </c>
    </row>
    <row r="34" spans="1:2">
      <c r="A34" s="46" t="s">
        <v>26</v>
      </c>
      <c r="B34" s="6">
        <v>1125</v>
      </c>
    </row>
    <row r="35" spans="1:2">
      <c r="A35" s="46" t="s">
        <v>91</v>
      </c>
      <c r="B35" s="6">
        <v>1400</v>
      </c>
    </row>
    <row r="36" spans="1:2">
      <c r="A36" s="46" t="s">
        <v>9</v>
      </c>
      <c r="B36" s="6">
        <v>1439</v>
      </c>
    </row>
    <row r="37" spans="1:2">
      <c r="A37" s="46" t="s">
        <v>222</v>
      </c>
      <c r="B37" s="6">
        <v>1633</v>
      </c>
    </row>
    <row r="38" spans="1:2">
      <c r="A38" s="46" t="s">
        <v>223</v>
      </c>
      <c r="B38" s="6">
        <v>1633</v>
      </c>
    </row>
    <row r="39" spans="1:2">
      <c r="A39" s="46" t="s">
        <v>225</v>
      </c>
      <c r="B39" s="6">
        <v>2013</v>
      </c>
    </row>
    <row r="40" spans="1:2">
      <c r="A40" s="46" t="s">
        <v>221</v>
      </c>
      <c r="B40" s="6">
        <v>2890</v>
      </c>
    </row>
    <row r="41" spans="1:2">
      <c r="A41" s="46" t="s">
        <v>226</v>
      </c>
      <c r="B41" s="6">
        <v>2914</v>
      </c>
    </row>
    <row r="42" spans="1:2">
      <c r="A42" s="46" t="s">
        <v>224</v>
      </c>
      <c r="B42" s="6">
        <v>3124</v>
      </c>
    </row>
    <row r="43" spans="1:2">
      <c r="A43" s="46" t="s">
        <v>31</v>
      </c>
      <c r="B43" s="6">
        <v>3417</v>
      </c>
    </row>
    <row r="44" spans="1:2">
      <c r="A44" s="54" t="s">
        <v>12</v>
      </c>
      <c r="B44" s="6">
        <v>6354</v>
      </c>
    </row>
    <row r="45" spans="1:2">
      <c r="A45" s="22" t="s">
        <v>236</v>
      </c>
      <c r="B45" s="6">
        <v>8464</v>
      </c>
    </row>
    <row r="46" spans="1:2">
      <c r="A46" s="46" t="s">
        <v>193</v>
      </c>
      <c r="B46" s="6">
        <v>8354</v>
      </c>
    </row>
    <row r="47" spans="1:2">
      <c r="A47" s="46" t="s">
        <v>237</v>
      </c>
      <c r="B47" s="61">
        <v>7303</v>
      </c>
    </row>
    <row r="48" spans="1:2">
      <c r="A48" s="46" t="s">
        <v>238</v>
      </c>
      <c r="B48" s="6">
        <v>6277</v>
      </c>
    </row>
    <row r="49" spans="1:2">
      <c r="A49" s="46" t="s">
        <v>229</v>
      </c>
      <c r="B49" s="6">
        <v>1373</v>
      </c>
    </row>
  </sheetData>
  <sortState xmlns:xlrd2="http://schemas.microsoft.com/office/spreadsheetml/2017/richdata2" ref="A33:B44">
    <sortCondition ref="B33:B4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44"/>
  <sheetViews>
    <sheetView topLeftCell="A19" zoomScale="90" zoomScaleNormal="90" workbookViewId="0">
      <selection activeCell="E25" sqref="E25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218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219</v>
      </c>
    </row>
    <row r="3" spans="2:8" ht="15" customHeight="1">
      <c r="B3" s="46" t="s">
        <v>221</v>
      </c>
      <c r="C3" s="6">
        <v>1954</v>
      </c>
      <c r="D3" s="6">
        <v>2154</v>
      </c>
      <c r="E3" s="6">
        <v>2827</v>
      </c>
      <c r="F3" s="6">
        <v>3853</v>
      </c>
      <c r="G3" s="6">
        <v>3660</v>
      </c>
      <c r="H3" s="6">
        <v>2890</v>
      </c>
    </row>
    <row r="4" spans="2:8" ht="15" customHeight="1">
      <c r="B4" s="46" t="s">
        <v>9</v>
      </c>
      <c r="C4" s="6">
        <v>1198</v>
      </c>
      <c r="D4" s="6">
        <v>1398</v>
      </c>
      <c r="E4" s="6">
        <v>1484</v>
      </c>
      <c r="F4" s="6">
        <v>1629</v>
      </c>
      <c r="G4" s="6">
        <v>1488</v>
      </c>
      <c r="H4" s="6">
        <v>1439</v>
      </c>
    </row>
    <row r="5" spans="2:8" ht="15" customHeight="1">
      <c r="B5" s="46" t="s">
        <v>12</v>
      </c>
      <c r="C5" s="6">
        <v>4616</v>
      </c>
      <c r="D5" s="6">
        <v>5843</v>
      </c>
      <c r="E5" s="6">
        <v>5980</v>
      </c>
      <c r="F5" s="6">
        <v>7330</v>
      </c>
      <c r="G5" s="6">
        <v>8000</v>
      </c>
      <c r="H5" s="6">
        <v>6354</v>
      </c>
    </row>
    <row r="6" spans="2:8" ht="15" customHeight="1">
      <c r="B6" s="46" t="s">
        <v>222</v>
      </c>
      <c r="C6" s="6">
        <v>1226</v>
      </c>
      <c r="D6" s="6">
        <v>1302</v>
      </c>
      <c r="E6" s="6">
        <v>1542</v>
      </c>
      <c r="F6" s="6">
        <v>2074</v>
      </c>
      <c r="G6" s="6">
        <v>2022</v>
      </c>
      <c r="H6" s="6">
        <v>1633</v>
      </c>
    </row>
    <row r="7" spans="2:8" ht="15" customHeight="1">
      <c r="B7" s="46" t="s">
        <v>223</v>
      </c>
      <c r="C7" s="6">
        <v>1226</v>
      </c>
      <c r="D7" s="6">
        <v>1302</v>
      </c>
      <c r="E7" s="6">
        <v>1542</v>
      </c>
      <c r="F7" s="6">
        <v>2074</v>
      </c>
      <c r="G7" s="6">
        <v>2022</v>
      </c>
      <c r="H7" s="6">
        <v>1633</v>
      </c>
    </row>
    <row r="8" spans="2:8" ht="15" customHeight="1">
      <c r="B8" s="46" t="s">
        <v>91</v>
      </c>
      <c r="C8" s="6">
        <v>1207</v>
      </c>
      <c r="D8" s="6">
        <v>684</v>
      </c>
      <c r="E8" s="6">
        <v>879</v>
      </c>
      <c r="F8" s="6">
        <v>2349</v>
      </c>
      <c r="G8" s="6">
        <v>1881</v>
      </c>
      <c r="H8" s="6">
        <v>1400</v>
      </c>
    </row>
    <row r="9" spans="2:8" ht="15" customHeight="1">
      <c r="B9" s="46" t="s">
        <v>32</v>
      </c>
      <c r="C9" s="6">
        <v>764</v>
      </c>
      <c r="D9" s="6">
        <v>765</v>
      </c>
      <c r="E9" s="6">
        <v>953</v>
      </c>
      <c r="F9" s="6">
        <v>1399</v>
      </c>
      <c r="G9" s="6">
        <v>1204</v>
      </c>
      <c r="H9" s="6">
        <v>1017</v>
      </c>
    </row>
    <row r="10" spans="2:8" ht="15" customHeight="1">
      <c r="B10" s="46" t="s">
        <v>224</v>
      </c>
      <c r="C10" s="6">
        <v>2102</v>
      </c>
      <c r="D10" s="6">
        <v>2891</v>
      </c>
      <c r="E10" s="6">
        <v>3538</v>
      </c>
      <c r="F10" s="6">
        <v>3476</v>
      </c>
      <c r="G10" s="6">
        <v>3611</v>
      </c>
      <c r="H10" s="6">
        <v>3124</v>
      </c>
    </row>
    <row r="11" spans="2:8" ht="15" customHeight="1">
      <c r="B11" s="46" t="s">
        <v>31</v>
      </c>
      <c r="C11" s="6">
        <v>3450</v>
      </c>
      <c r="D11" s="6">
        <v>3305</v>
      </c>
      <c r="E11" s="6">
        <v>2647</v>
      </c>
      <c r="F11" s="6">
        <v>3320</v>
      </c>
      <c r="G11" s="6">
        <v>4363</v>
      </c>
      <c r="H11" s="6">
        <v>3417</v>
      </c>
    </row>
    <row r="12" spans="2:8" ht="15" customHeight="1">
      <c r="B12" s="46" t="s">
        <v>20</v>
      </c>
      <c r="C12" s="6">
        <v>1981</v>
      </c>
      <c r="D12" s="6">
        <v>1836</v>
      </c>
      <c r="E12" s="6">
        <v>1030</v>
      </c>
      <c r="F12" s="6">
        <v>1777</v>
      </c>
      <c r="G12" s="6">
        <v>3442</v>
      </c>
      <c r="H12" s="6">
        <v>2013</v>
      </c>
    </row>
    <row r="13" spans="2:8" ht="15" customHeight="1">
      <c r="B13" s="46" t="s">
        <v>226</v>
      </c>
      <c r="C13" s="6">
        <v>2188</v>
      </c>
      <c r="D13" s="6">
        <v>2379</v>
      </c>
      <c r="E13" s="6">
        <v>2844</v>
      </c>
      <c r="F13" s="6">
        <v>3471</v>
      </c>
      <c r="G13" s="6">
        <v>3688</v>
      </c>
      <c r="H13" s="6">
        <v>2914</v>
      </c>
    </row>
    <row r="14" spans="2:8" ht="15" customHeight="1">
      <c r="B14" s="46" t="s">
        <v>26</v>
      </c>
      <c r="C14" s="6">
        <v>813</v>
      </c>
      <c r="D14" s="6">
        <v>803</v>
      </c>
      <c r="E14" s="6">
        <v>970</v>
      </c>
      <c r="F14" s="6">
        <v>1444</v>
      </c>
      <c r="G14" s="6">
        <v>1597</v>
      </c>
      <c r="H14" s="6">
        <v>1125</v>
      </c>
    </row>
    <row r="15" spans="2:8" ht="15" customHeight="1">
      <c r="B15" s="46" t="s">
        <v>237</v>
      </c>
      <c r="C15" s="6">
        <v>5174</v>
      </c>
      <c r="D15" s="6">
        <v>5481</v>
      </c>
      <c r="E15" s="6">
        <v>7564</v>
      </c>
      <c r="F15" s="6">
        <v>8609</v>
      </c>
      <c r="G15" s="6">
        <v>9687</v>
      </c>
      <c r="H15" s="6">
        <v>7303</v>
      </c>
    </row>
    <row r="16" spans="2:8" ht="15" customHeight="1">
      <c r="B16" s="46" t="s">
        <v>238</v>
      </c>
      <c r="C16" s="6">
        <v>4384</v>
      </c>
      <c r="D16" s="6">
        <v>4667</v>
      </c>
      <c r="E16" s="6">
        <v>6470</v>
      </c>
      <c r="F16" s="6">
        <v>8027</v>
      </c>
      <c r="G16" s="6">
        <v>7835</v>
      </c>
      <c r="H16" s="6">
        <v>6277</v>
      </c>
    </row>
    <row r="17" spans="2:8" ht="15" customHeight="1">
      <c r="B17" s="46" t="s">
        <v>229</v>
      </c>
      <c r="C17" s="6">
        <v>1067</v>
      </c>
      <c r="D17" s="6">
        <v>1117</v>
      </c>
      <c r="E17" s="6">
        <v>1178</v>
      </c>
      <c r="F17" s="6">
        <v>1539</v>
      </c>
      <c r="G17" s="6">
        <v>1962</v>
      </c>
      <c r="H17" s="6">
        <v>1373</v>
      </c>
    </row>
    <row r="18" spans="2:8" ht="15" customHeight="1">
      <c r="B18" s="46" t="s">
        <v>178</v>
      </c>
      <c r="C18" s="6">
        <v>6390</v>
      </c>
      <c r="D18" s="6">
        <v>7656</v>
      </c>
      <c r="E18" s="6">
        <v>8597</v>
      </c>
      <c r="F18" s="6">
        <v>9025</v>
      </c>
      <c r="G18" s="6">
        <v>10102</v>
      </c>
      <c r="H18" s="6">
        <v>8354</v>
      </c>
    </row>
    <row r="19" spans="2:8">
      <c r="B19" s="22" t="s">
        <v>236</v>
      </c>
      <c r="C19" s="6">
        <v>6411</v>
      </c>
      <c r="D19" s="6">
        <v>6629</v>
      </c>
      <c r="E19" s="6">
        <v>8407</v>
      </c>
      <c r="F19" s="6">
        <v>9786</v>
      </c>
      <c r="G19" s="6">
        <v>11087</v>
      </c>
      <c r="H19" s="6">
        <v>8464</v>
      </c>
    </row>
    <row r="20" spans="2:8">
      <c r="B20" s="8"/>
      <c r="C20" s="8"/>
      <c r="D20" s="8"/>
      <c r="E20" s="9"/>
      <c r="H20" s="9"/>
    </row>
    <row r="21" spans="2:8">
      <c r="B21" s="8"/>
      <c r="C21" s="8"/>
      <c r="D21" s="8"/>
      <c r="E21" s="9"/>
      <c r="H21" s="9"/>
    </row>
    <row r="22" spans="2:8">
      <c r="B22" s="8"/>
      <c r="C22" s="8"/>
      <c r="D22" s="8"/>
      <c r="E22" s="9"/>
      <c r="H22" s="9"/>
    </row>
    <row r="23" spans="2:8">
      <c r="B23" s="8"/>
      <c r="C23" s="8"/>
      <c r="D23" s="8"/>
      <c r="E23" s="9"/>
      <c r="H23" s="9"/>
    </row>
    <row r="24" spans="2:8">
      <c r="B24" s="7"/>
      <c r="C24" s="7"/>
      <c r="D24" s="8"/>
      <c r="E24" s="8"/>
      <c r="F24" s="8"/>
      <c r="G24" s="8"/>
      <c r="H24" s="9"/>
    </row>
    <row r="25" spans="2:8">
      <c r="B25" s="7"/>
      <c r="C25" s="7"/>
      <c r="D25" s="8"/>
      <c r="E25" s="8"/>
      <c r="F25" s="8"/>
      <c r="G25" s="8"/>
      <c r="H25" s="9"/>
    </row>
    <row r="26" spans="2:8">
      <c r="B26" s="7"/>
      <c r="C26" s="7"/>
      <c r="D26" s="8"/>
      <c r="E26" s="8"/>
      <c r="F26" s="8"/>
      <c r="G26" s="8"/>
      <c r="H26" s="9"/>
    </row>
    <row r="27" spans="2:8">
      <c r="B27" s="5" t="s">
        <v>218</v>
      </c>
      <c r="C27" s="5">
        <v>2020</v>
      </c>
      <c r="D27" s="5">
        <v>2021</v>
      </c>
      <c r="E27" s="5">
        <v>2022</v>
      </c>
      <c r="F27" s="5">
        <v>2023</v>
      </c>
      <c r="G27" s="8"/>
      <c r="H27" s="9"/>
    </row>
    <row r="28" spans="2:8">
      <c r="B28" s="46" t="s">
        <v>221</v>
      </c>
      <c r="C28" s="15">
        <f>D3/C3*100-100</f>
        <v>10.235414534288651</v>
      </c>
      <c r="D28" s="15">
        <f t="shared" ref="D28:F28" si="0">E3/D3*100-100</f>
        <v>31.244196843082648</v>
      </c>
      <c r="E28" s="15">
        <f t="shared" si="0"/>
        <v>36.292889989388044</v>
      </c>
      <c r="F28" s="15">
        <f t="shared" si="0"/>
        <v>-5.0090838307812078</v>
      </c>
      <c r="G28" s="62" cm="1">
        <f t="array" ref="G28">+AVERAGE(ABS(C28:F28))</f>
        <v>20.695396299385138</v>
      </c>
      <c r="H28" s="9"/>
    </row>
    <row r="29" spans="2:8">
      <c r="B29" s="46" t="s">
        <v>9</v>
      </c>
      <c r="C29" s="15">
        <f t="shared" ref="C29:F44" si="1">D4/C4*100-100</f>
        <v>16.694490818030047</v>
      </c>
      <c r="D29" s="15">
        <f t="shared" si="1"/>
        <v>6.1516452074392021</v>
      </c>
      <c r="E29" s="15">
        <f t="shared" si="1"/>
        <v>9.770889487870619</v>
      </c>
      <c r="F29" s="15">
        <f t="shared" si="1"/>
        <v>-8.6556169429097594</v>
      </c>
      <c r="G29" s="64" cm="1">
        <f t="array" ref="G29">+AVERAGE(ABS(C29:F29))</f>
        <v>10.318160614062407</v>
      </c>
      <c r="H29" s="9"/>
    </row>
    <row r="30" spans="2:8">
      <c r="B30" s="46" t="s">
        <v>12</v>
      </c>
      <c r="C30" s="15">
        <f t="shared" si="1"/>
        <v>26.581455805892546</v>
      </c>
      <c r="D30" s="15">
        <f t="shared" si="1"/>
        <v>2.3446859489987872</v>
      </c>
      <c r="E30" s="15">
        <f t="shared" si="1"/>
        <v>22.575250836120404</v>
      </c>
      <c r="F30" s="15">
        <f t="shared" si="1"/>
        <v>9.1405184174624878</v>
      </c>
      <c r="G30" s="62" cm="1">
        <f t="array" ref="G30">+AVERAGE(ABS(C30:F30))</f>
        <v>15.160477752118556</v>
      </c>
      <c r="H30" s="9"/>
    </row>
    <row r="31" spans="2:8">
      <c r="B31" s="46" t="s">
        <v>222</v>
      </c>
      <c r="C31" s="15">
        <f t="shared" si="1"/>
        <v>6.1990212071778075</v>
      </c>
      <c r="D31" s="15">
        <f t="shared" si="1"/>
        <v>18.43317972350232</v>
      </c>
      <c r="E31" s="15">
        <f t="shared" si="1"/>
        <v>34.500648508430629</v>
      </c>
      <c r="F31" s="15">
        <f t="shared" si="1"/>
        <v>-2.5072324011571823</v>
      </c>
      <c r="G31" s="62" cm="1">
        <f t="array" ref="G31">+AVERAGE(ABS(C31:F31))</f>
        <v>15.410020460066985</v>
      </c>
      <c r="H31" s="9"/>
    </row>
    <row r="32" spans="2:8">
      <c r="B32" s="46" t="s">
        <v>223</v>
      </c>
      <c r="C32" s="15">
        <f t="shared" si="1"/>
        <v>6.1990212071778075</v>
      </c>
      <c r="D32" s="15">
        <f t="shared" si="1"/>
        <v>18.43317972350232</v>
      </c>
      <c r="E32" s="15">
        <f t="shared" si="1"/>
        <v>34.500648508430629</v>
      </c>
      <c r="F32" s="15">
        <f t="shared" si="1"/>
        <v>-2.5072324011571823</v>
      </c>
      <c r="G32" s="62" cm="1">
        <f t="array" ref="G32">+AVERAGE(ABS(C32:F32))</f>
        <v>15.410020460066985</v>
      </c>
      <c r="H32" s="9"/>
    </row>
    <row r="33" spans="2:7">
      <c r="B33" s="46" t="s">
        <v>91</v>
      </c>
      <c r="C33" s="15">
        <f t="shared" si="1"/>
        <v>-43.330571665285831</v>
      </c>
      <c r="D33" s="15">
        <f t="shared" si="1"/>
        <v>28.508771929824576</v>
      </c>
      <c r="E33" s="15">
        <f t="shared" si="1"/>
        <v>167.23549488054607</v>
      </c>
      <c r="F33" s="15">
        <f t="shared" si="1"/>
        <v>-19.923371647509583</v>
      </c>
      <c r="G33" s="63" cm="1">
        <f t="array" ref="G33">+AVERAGE(ABS(C33:F33))</f>
        <v>64.749552530791505</v>
      </c>
    </row>
    <row r="34" spans="2:7" ht="15" customHeight="1">
      <c r="B34" s="46" t="s">
        <v>32</v>
      </c>
      <c r="C34" s="15">
        <f t="shared" si="1"/>
        <v>0.13089005235602258</v>
      </c>
      <c r="D34" s="15">
        <f t="shared" si="1"/>
        <v>24.575163398692808</v>
      </c>
      <c r="E34" s="15">
        <f t="shared" si="1"/>
        <v>46.799580272822681</v>
      </c>
      <c r="F34" s="15">
        <f t="shared" si="1"/>
        <v>-13.938527519656901</v>
      </c>
      <c r="G34" s="63" cm="1">
        <f t="array" ref="G34">+AVERAGE(ABS(C34:F34))</f>
        <v>21.361040310882103</v>
      </c>
    </row>
    <row r="35" spans="2:7">
      <c r="B35" s="46" t="s">
        <v>224</v>
      </c>
      <c r="C35" s="15">
        <f t="shared" si="1"/>
        <v>37.535680304471953</v>
      </c>
      <c r="D35" s="15">
        <f t="shared" si="1"/>
        <v>22.379799377378063</v>
      </c>
      <c r="E35" s="15">
        <f t="shared" si="1"/>
        <v>-1.7524024872809463</v>
      </c>
      <c r="F35" s="15">
        <f t="shared" si="1"/>
        <v>3.8837744533947216</v>
      </c>
      <c r="G35" s="62" cm="1">
        <f t="array" ref="G35">+AVERAGE(ABS(C35:F35))</f>
        <v>16.387914155631421</v>
      </c>
    </row>
    <row r="36" spans="2:7">
      <c r="B36" s="46" t="s">
        <v>31</v>
      </c>
      <c r="C36" s="15">
        <f t="shared" si="1"/>
        <v>-4.2028985507246404</v>
      </c>
      <c r="D36" s="15">
        <f t="shared" si="1"/>
        <v>-19.909228441754905</v>
      </c>
      <c r="E36" s="15">
        <f t="shared" si="1"/>
        <v>25.425009444654336</v>
      </c>
      <c r="F36" s="15">
        <f t="shared" si="1"/>
        <v>31.4156626506024</v>
      </c>
      <c r="G36" s="62" cm="1">
        <f t="array" ref="G36">+AVERAGE(ABS(C36:F36))</f>
        <v>20.23819977193407</v>
      </c>
    </row>
    <row r="37" spans="2:7">
      <c r="B37" s="46" t="s">
        <v>20</v>
      </c>
      <c r="C37" s="15">
        <f t="shared" si="1"/>
        <v>-7.319535588086822</v>
      </c>
      <c r="D37" s="15">
        <f t="shared" si="1"/>
        <v>-43.899782135076251</v>
      </c>
      <c r="E37" s="15">
        <f t="shared" si="1"/>
        <v>72.524271844660205</v>
      </c>
      <c r="F37" s="15">
        <f t="shared" si="1"/>
        <v>93.697242543612816</v>
      </c>
      <c r="G37" s="63" cm="1">
        <f t="array" ref="G37">+AVERAGE(ABS(C37:F37))</f>
        <v>54.360208027859024</v>
      </c>
    </row>
    <row r="38" spans="2:7">
      <c r="B38" s="46" t="s">
        <v>226</v>
      </c>
      <c r="C38" s="15">
        <f t="shared" si="1"/>
        <v>8.7294332723948855</v>
      </c>
      <c r="D38" s="15">
        <f t="shared" si="1"/>
        <v>19.546027742749047</v>
      </c>
      <c r="E38" s="15">
        <f t="shared" si="1"/>
        <v>22.046413502109701</v>
      </c>
      <c r="F38" s="15">
        <f t="shared" si="1"/>
        <v>6.2518006338231089</v>
      </c>
      <c r="G38" s="64" cm="1">
        <f t="array" ref="G38">+AVERAGE(ABS(C38:F38))</f>
        <v>14.143418787769185</v>
      </c>
    </row>
    <row r="39" spans="2:7">
      <c r="B39" s="46" t="s">
        <v>26</v>
      </c>
      <c r="C39" s="15">
        <f t="shared" si="1"/>
        <v>-1.2300123001230077</v>
      </c>
      <c r="D39" s="15">
        <f t="shared" si="1"/>
        <v>20.797011207970101</v>
      </c>
      <c r="E39" s="15">
        <f t="shared" si="1"/>
        <v>48.86597938144331</v>
      </c>
      <c r="F39" s="15">
        <f t="shared" si="1"/>
        <v>10.59556786703601</v>
      </c>
      <c r="G39" s="62" cm="1">
        <f t="array" ref="G39">+AVERAGE(ABS(C39:F39))</f>
        <v>20.372142689143107</v>
      </c>
    </row>
    <row r="40" spans="2:7">
      <c r="B40" s="46" t="s">
        <v>237</v>
      </c>
      <c r="C40" s="15">
        <f t="shared" si="1"/>
        <v>5.9335137224584571</v>
      </c>
      <c r="D40" s="15">
        <f t="shared" si="1"/>
        <v>38.004013866082829</v>
      </c>
      <c r="E40" s="15">
        <f t="shared" si="1"/>
        <v>13.815441565309357</v>
      </c>
      <c r="F40" s="15">
        <f t="shared" si="1"/>
        <v>12.521779533046811</v>
      </c>
      <c r="G40" s="62" cm="1">
        <f t="array" ref="G40">+AVERAGE(ABS(C40:F40))</f>
        <v>17.568687171724363</v>
      </c>
    </row>
    <row r="41" spans="2:7" ht="14.25" customHeight="1">
      <c r="B41" s="46" t="s">
        <v>238</v>
      </c>
      <c r="C41" s="15">
        <f t="shared" si="1"/>
        <v>6.4552919708029179</v>
      </c>
      <c r="D41" s="15">
        <f t="shared" si="1"/>
        <v>38.632954788943636</v>
      </c>
      <c r="E41" s="15">
        <f t="shared" si="1"/>
        <v>24.064914992272037</v>
      </c>
      <c r="F41" s="15">
        <f t="shared" si="1"/>
        <v>-2.3919272455462703</v>
      </c>
      <c r="G41" s="62" cm="1">
        <f t="array" ref="G41">+AVERAGE(ABS(C41:F41))</f>
        <v>17.886272249391215</v>
      </c>
    </row>
    <row r="42" spans="2:7">
      <c r="B42" s="46" t="s">
        <v>229</v>
      </c>
      <c r="C42" s="15">
        <f t="shared" si="1"/>
        <v>4.686035613870672</v>
      </c>
      <c r="D42" s="15">
        <f t="shared" si="1"/>
        <v>5.4610564010743019</v>
      </c>
      <c r="E42" s="15">
        <f t="shared" si="1"/>
        <v>30.645161290322562</v>
      </c>
      <c r="F42" s="15">
        <f t="shared" si="1"/>
        <v>27.485380116959064</v>
      </c>
      <c r="G42" s="62" cm="1">
        <f t="array" ref="G42">+AVERAGE(ABS(C42:F42))</f>
        <v>17.06940835555665</v>
      </c>
    </row>
    <row r="43" spans="2:7">
      <c r="B43" s="46" t="s">
        <v>178</v>
      </c>
      <c r="C43" s="15">
        <f t="shared" si="1"/>
        <v>19.812206572769966</v>
      </c>
      <c r="D43" s="15">
        <f t="shared" si="1"/>
        <v>12.291013584117039</v>
      </c>
      <c r="E43" s="15">
        <f t="shared" si="1"/>
        <v>4.9784808654181631</v>
      </c>
      <c r="F43" s="15">
        <f t="shared" si="1"/>
        <v>11.933518005540165</v>
      </c>
      <c r="G43" s="64" cm="1">
        <f t="array" ref="G43">+AVERAGE(ABS(C43:F43))</f>
        <v>12.253804756961333</v>
      </c>
    </row>
    <row r="44" spans="2:7">
      <c r="B44" s="22" t="s">
        <v>236</v>
      </c>
      <c r="C44" s="15">
        <f t="shared" si="1"/>
        <v>3.4004055529558599</v>
      </c>
      <c r="D44" s="15">
        <f t="shared" si="1"/>
        <v>26.821541710665258</v>
      </c>
      <c r="E44" s="15">
        <f t="shared" si="1"/>
        <v>16.402997502081604</v>
      </c>
      <c r="F44" s="15">
        <f t="shared" si="1"/>
        <v>13.294502350296341</v>
      </c>
      <c r="G44" s="62" cm="1">
        <f t="array" ref="G44">+AVERAGE(ABS(C44:F44))</f>
        <v>14.979861778999766</v>
      </c>
    </row>
  </sheetData>
  <sortState xmlns:xlrd2="http://schemas.microsoft.com/office/spreadsheetml/2017/richdata2" ref="I28:I44">
    <sortCondition descending="1" ref="I28:I44"/>
  </sortState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2025-08-15T20:45:04+00:00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D0AD5847-55E5-4459-86BC-ED24B0E48E8C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2025-08-17T15:03:56Z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