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D:\2025 MERCADOS\MUNICIPIOS UAF 2025\2025\TUCHIN\TUCHIN\"/>
    </mc:Choice>
  </mc:AlternateContent>
  <xr:revisionPtr revIDLastSave="0" documentId="11_3C96A778C5A4162AA8CA0BA8E25CB2D2E5F4236A" xr6:coauthVersionLast="47" xr6:coauthVersionMax="47" xr10:uidLastSave="{00000000-0000-0000-0000-000000000000}"/>
  <bookViews>
    <workbookView xWindow="330" yWindow="135" windowWidth="9645" windowHeight="9915" firstSheet="7" activeTab="7" xr2:uid="{00000000-000D-0000-FFFF-FFFF00000000}"/>
  </bookViews>
  <sheets>
    <sheet name="OAF" sheetId="17" r:id="rId1"/>
    <sheet name="OAF PRESE" sheetId="18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 (2" sheetId="19" r:id="rId8"/>
  </sheets>
  <definedNames>
    <definedName name="_xlnm._FilterDatabase" localSheetId="4" hidden="1">'4.3.1. % MERCADO FLETE PRODUCTO'!$B$16:$D$22</definedName>
    <definedName name="_xlnm._FilterDatabase" localSheetId="5" hidden="1">'4.3.2. PRECIOS PAGAD PRODUCTOR'!$B$2:$G$11</definedName>
    <definedName name="_xlnm._FilterDatabase" localSheetId="6" hidden="1">'4.3.3. PRECIOS PROMEDIO SIPSA'!$J$2:$K$2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9" l="1"/>
  <c r="H9" i="19"/>
  <c r="I8" i="19"/>
  <c r="H8" i="19"/>
  <c r="I7" i="19"/>
  <c r="H7" i="19"/>
  <c r="I6" i="19"/>
  <c r="H6" i="19"/>
  <c r="I5" i="19"/>
  <c r="H5" i="19"/>
  <c r="I4" i="19"/>
  <c r="H4" i="19"/>
  <c r="I3" i="19"/>
  <c r="H3" i="19"/>
  <c r="G7" i="8"/>
  <c r="H7" i="8"/>
  <c r="H5" i="8"/>
  <c r="H6" i="8"/>
  <c r="G6" i="8"/>
  <c r="M13" i="7"/>
  <c r="M14" i="7"/>
  <c r="M15" i="7"/>
  <c r="J8" i="6"/>
  <c r="J9" i="6"/>
  <c r="J10" i="6"/>
  <c r="H4" i="8" l="1"/>
  <c r="G4" i="8"/>
  <c r="H8" i="8"/>
  <c r="H9" i="8"/>
  <c r="G5" i="8"/>
  <c r="G8" i="8"/>
  <c r="G9" i="8"/>
  <c r="M12" i="7" l="1"/>
  <c r="J4" i="6"/>
  <c r="J6" i="6"/>
  <c r="J5" i="6"/>
  <c r="H3" i="8" l="1"/>
  <c r="J11" i="6" l="1"/>
  <c r="J12" i="6"/>
  <c r="J13" i="6"/>
  <c r="J3" i="6"/>
  <c r="C19" i="19" l="1"/>
  <c r="D19" i="19"/>
  <c r="E19" i="19"/>
  <c r="F19" i="19"/>
  <c r="C20" i="19"/>
  <c r="D20" i="19"/>
  <c r="E20" i="19"/>
  <c r="F20" i="19"/>
  <c r="C21" i="19"/>
  <c r="D21" i="19"/>
  <c r="E21" i="19"/>
  <c r="F21" i="19"/>
  <c r="C22" i="19"/>
  <c r="D22" i="19"/>
  <c r="E22" i="19"/>
  <c r="F22" i="19"/>
  <c r="C23" i="19"/>
  <c r="D23" i="19"/>
  <c r="E23" i="19"/>
  <c r="F23" i="19"/>
  <c r="C24" i="19"/>
  <c r="D24" i="19"/>
  <c r="E24" i="19"/>
  <c r="F24" i="19"/>
  <c r="C25" i="19"/>
  <c r="D25" i="19"/>
  <c r="E25" i="19"/>
  <c r="F25" i="19"/>
  <c r="G3" i="8"/>
  <c r="G19" i="19" l="1" a="1"/>
  <c r="G19" i="19" s="1"/>
  <c r="G21" i="19" a="1"/>
  <c r="G21" i="19" s="1"/>
  <c r="G20" i="19" a="1"/>
  <c r="G20" i="19" s="1"/>
  <c r="G23" i="19" a="1"/>
  <c r="G23" i="19" s="1"/>
  <c r="G25" i="19" a="1"/>
  <c r="G25" i="19" s="1"/>
  <c r="G24" i="19" a="1"/>
  <c r="G24" i="19" s="1"/>
  <c r="G22" i="19" a="1"/>
  <c r="G22" i="19" s="1"/>
  <c r="M7" i="7" l="1"/>
  <c r="M6" i="7" l="1"/>
  <c r="M8" i="7"/>
  <c r="M9" i="7"/>
  <c r="M10" i="7"/>
  <c r="M11" i="7"/>
  <c r="M5" i="7"/>
  <c r="J7" i="6"/>
</calcChain>
</file>

<file path=xl/sharedStrings.xml><?xml version="1.0" encoding="utf-8"?>
<sst xmlns="http://schemas.openxmlformats.org/spreadsheetml/2006/main" count="429" uniqueCount="187">
  <si>
    <t>Nombre y sigla asociación</t>
  </si>
  <si>
    <t>Principales productos comercializados</t>
  </si>
  <si>
    <t>No. de familias asociadas</t>
  </si>
  <si>
    <t>Servicios que presta la OAF</t>
  </si>
  <si>
    <t>Asociación de Productores Agropecuarios Indígenas de Santander de La Cruz</t>
  </si>
  <si>
    <t xml:space="preserve">Res en píe </t>
  </si>
  <si>
    <t>Comercialización Colectiva</t>
  </si>
  <si>
    <t>Leche bovina</t>
  </si>
  <si>
    <t>Pollo en píe</t>
  </si>
  <si>
    <t>Ajonjolí</t>
  </si>
  <si>
    <t>Maíz amarillo</t>
  </si>
  <si>
    <t>Asociación de Pequeños Agricultores Agroecológicos del Municipio de Tuchín</t>
  </si>
  <si>
    <t>Yuca</t>
  </si>
  <si>
    <t>Ovino en pie</t>
  </si>
  <si>
    <t>Cerdo en píe</t>
  </si>
  <si>
    <t>Fibra de caña flecha</t>
  </si>
  <si>
    <t>Ñame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</si>
  <si>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</si>
  <si>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</si>
  <si>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</si>
  <si>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</si>
  <si>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</si>
  <si>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</si>
  <si>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</si>
  <si>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Bovino en pie 200 Kg</t>
  </si>
  <si>
    <t>Intermediario 100%</t>
  </si>
  <si>
    <t>No</t>
  </si>
  <si>
    <t>Contado</t>
  </si>
  <si>
    <t>Finca 100%</t>
  </si>
  <si>
    <t>Caneca 20 litros</t>
  </si>
  <si>
    <t>Intermediario 30%</t>
  </si>
  <si>
    <t>Crédito</t>
  </si>
  <si>
    <t>Agroindustria 70%</t>
  </si>
  <si>
    <t>Pollo 2 kg</t>
  </si>
  <si>
    <t>Consumidor Final 20%</t>
  </si>
  <si>
    <t>Cabecera municipal 80%</t>
  </si>
  <si>
    <t>Minorista 80%</t>
  </si>
  <si>
    <t>Centro poblado cercano 20%</t>
  </si>
  <si>
    <t>Bulto 50 kg</t>
  </si>
  <si>
    <t>Intermediario 90%</t>
  </si>
  <si>
    <t>Cabecera municipal 100%</t>
  </si>
  <si>
    <t>Minorista 10%</t>
  </si>
  <si>
    <t>Intermediario 70%</t>
  </si>
  <si>
    <t>Minorista 30%</t>
  </si>
  <si>
    <t>Bolsa 40 Kg</t>
  </si>
  <si>
    <t>En píe 30 kg</t>
  </si>
  <si>
    <t>Intermediario 80%</t>
  </si>
  <si>
    <t xml:space="preserve">Minorista 20% </t>
  </si>
  <si>
    <t>En píe 50 kg</t>
  </si>
  <si>
    <t>Maso de 1 Lb</t>
  </si>
  <si>
    <t>Intermediario 40%</t>
  </si>
  <si>
    <t xml:space="preserve">Agroindustria 60% 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</si>
  <si>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</si>
  <si>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</si>
  <si>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</si>
  <si>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</si>
  <si>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</si>
  <si>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</si>
  <si>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>Expendio de carnes AIG</t>
  </si>
  <si>
    <t>Minoristas</t>
  </si>
  <si>
    <t>Bovino en píe</t>
  </si>
  <si>
    <t xml:space="preserve">Plaza de mercado de Tuchín </t>
  </si>
  <si>
    <t>Barbacoas, Molina,  Guaymaral 100%</t>
  </si>
  <si>
    <t xml:space="preserve">Quesera Samuel </t>
  </si>
  <si>
    <t>Agroindustria</t>
  </si>
  <si>
    <t>Leche cruda</t>
  </si>
  <si>
    <t>Corregimiento Molina</t>
  </si>
  <si>
    <t>Molina, El Sabanal, Barbacoas, Paraíso Integral 100%</t>
  </si>
  <si>
    <t>Expendio  JA</t>
  </si>
  <si>
    <t>Molina, Guaymaral, Nueva estrella 50% San Andres de Sotavento 30% Tuchin 20%</t>
  </si>
  <si>
    <t>Pollo</t>
  </si>
  <si>
    <t>Molina, El Paraíso, El Sabanal 100%</t>
  </si>
  <si>
    <t>Tienda David</t>
  </si>
  <si>
    <t>Ovino en píe</t>
  </si>
  <si>
    <t>Molina, Guaymaral, Nueva estrella 50% San Andres de Sotavento 20% Tuchin 30%</t>
  </si>
  <si>
    <t>Ismael Mejía Hernández</t>
  </si>
  <si>
    <t xml:space="preserve">Intermediario </t>
  </si>
  <si>
    <t>Vereda El Sabanal</t>
  </si>
  <si>
    <t>Barbacoas, Molina,  Guaymaral, San Juan, Esmeralda Norte 100%</t>
  </si>
  <si>
    <t>Guaymaral, Sabanal, Sabana Nueva, Santa Clara 100%</t>
  </si>
  <si>
    <t>Yuca fresca</t>
  </si>
  <si>
    <t>Guaymaral, Sabanal, Molina 100%</t>
  </si>
  <si>
    <t xml:space="preserve"> Rangel  Benitez Ruiz</t>
  </si>
  <si>
    <t>Corregimiento Santander de la cruz</t>
  </si>
  <si>
    <t xml:space="preserve"> Molina, Esmeralda Norte, Tuchín 70% San Andres de Sotavento 30%</t>
  </si>
  <si>
    <t xml:space="preserve">Tabla 6. Descripción de los agentes comerciales participantes de los encuentros territoriales del municipio 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</si>
  <si>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</si>
  <si>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</si>
  <si>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</si>
  <si>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</si>
  <si>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</si>
  <si>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</si>
  <si>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 xml:space="preserve">Bovino 420 kg en píe </t>
  </si>
  <si>
    <t xml:space="preserve">Semanal </t>
  </si>
  <si>
    <t xml:space="preserve">Finca </t>
  </si>
  <si>
    <t>Caneca de 20 lt</t>
  </si>
  <si>
    <t>Diario</t>
  </si>
  <si>
    <t>Credito</t>
  </si>
  <si>
    <t xml:space="preserve">Cerdo 50 kg en píe </t>
  </si>
  <si>
    <t>Pollo en píe 2 kg</t>
  </si>
  <si>
    <t>Punto de venta</t>
  </si>
  <si>
    <t>Ovino en pie 30 kg</t>
  </si>
  <si>
    <t>Maíz seco Bulto 50 kg</t>
  </si>
  <si>
    <t>Ajonjolí grano seco de 50 Kg</t>
  </si>
  <si>
    <t xml:space="preserve">Mensual </t>
  </si>
  <si>
    <t>Yuca fresca bolsa 40 Kg</t>
  </si>
  <si>
    <t>Ñame Espino bulto de 50 Kg</t>
  </si>
  <si>
    <t>Maso de fibra de caña flecha 1 libra</t>
  </si>
  <si>
    <t xml:space="preserve">Centro de acopio </t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</si>
  <si>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</si>
  <si>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</si>
  <si>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</si>
  <si>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</si>
  <si>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</si>
  <si>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</si>
  <si>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Tipo de cliente</t>
  </si>
  <si>
    <t>%</t>
  </si>
  <si>
    <t xml:space="preserve"> ($/kg)</t>
  </si>
  <si>
    <t>03Vbs1-73</t>
  </si>
  <si>
    <t>Intermediario 
Minorista</t>
  </si>
  <si>
    <t>80%
20%</t>
  </si>
  <si>
    <t>06Wd2s1-55</t>
  </si>
  <si>
    <t>Maíz amarillo tradicional</t>
  </si>
  <si>
    <t xml:space="preserve">Intermediario
Minorista  </t>
  </si>
  <si>
    <t>Cabecera municipal 80%
Centro Poblado 20%</t>
  </si>
  <si>
    <t>03Vc-73</t>
  </si>
  <si>
    <t>Cana flecha</t>
  </si>
  <si>
    <t>Maso de 1 libra</t>
  </si>
  <si>
    <t xml:space="preserve">Intermediario 
Agroindustria </t>
  </si>
  <si>
    <t xml:space="preserve">60%
40%
</t>
  </si>
  <si>
    <t>Centro Poblado 100%</t>
  </si>
  <si>
    <t xml:space="preserve">Yuca </t>
  </si>
  <si>
    <t>Bolsa 40 kg</t>
  </si>
  <si>
    <t>06Vd-55</t>
  </si>
  <si>
    <t>Avicultura engorde</t>
  </si>
  <si>
    <t>Pollo de 2 kg</t>
  </si>
  <si>
    <t xml:space="preserve">Consumidor Final 
Minorista </t>
  </si>
  <si>
    <t>20%
80%</t>
  </si>
  <si>
    <t>Ovinos</t>
  </si>
  <si>
    <t>Ovino de 30 kg</t>
  </si>
  <si>
    <t>60%
40%</t>
  </si>
  <si>
    <t>03Vb-73</t>
  </si>
  <si>
    <t>Ganadería dp (Res kg en pie)</t>
  </si>
  <si>
    <t xml:space="preserve"> res de 200 kg</t>
  </si>
  <si>
    <t>Ganadería dp (Leche)</t>
  </si>
  <si>
    <t>Porcicultura ciclo completo</t>
  </si>
  <si>
    <t>Porcino de 50 kg</t>
  </si>
  <si>
    <t>40%
60%</t>
  </si>
  <si>
    <t>Finca 40%
Cabecera municipal 60%</t>
  </si>
  <si>
    <t>Polígono</t>
  </si>
  <si>
    <t>Corregimiento o vereda</t>
  </si>
  <si>
    <t>ganaderia_dp</t>
  </si>
  <si>
    <t>GUAYMARAL</t>
  </si>
  <si>
    <t>porcicultura ciclo completo</t>
  </si>
  <si>
    <t>ajonjolí</t>
  </si>
  <si>
    <t>cana_flecha</t>
  </si>
  <si>
    <t>VIDALES</t>
  </si>
  <si>
    <t>ñame</t>
  </si>
  <si>
    <t>yuca_maiz</t>
  </si>
  <si>
    <t>avicultura_engorde</t>
  </si>
  <si>
    <t>BARBACOAS</t>
  </si>
  <si>
    <t>ovinos</t>
  </si>
  <si>
    <t>maíz amarillo tradicional</t>
  </si>
  <si>
    <t>Tabla 8. Precios pagados al productor reportados en las UFH de referencia.</t>
  </si>
  <si>
    <t>Línea Productiva</t>
  </si>
  <si>
    <t>Precio mínimo ($/kg)</t>
  </si>
  <si>
    <t>Precio máximo ($/kg)</t>
  </si>
  <si>
    <t>Precio actual ($/kg)</t>
  </si>
  <si>
    <t>Variación</t>
  </si>
  <si>
    <t>Ganadería DP (Res kg en pie)</t>
  </si>
  <si>
    <t>Ganadería DP (Leche)</t>
  </si>
  <si>
    <t xml:space="preserve">Línea productiva </t>
  </si>
  <si>
    <t>Promedio</t>
  </si>
  <si>
    <t>Verificar</t>
  </si>
  <si>
    <t>Porcicultura (Cerdo kg en pie)</t>
  </si>
  <si>
    <t>Ganaderìa DP (Res kg en pie)**</t>
  </si>
  <si>
    <t>Ganaderìa DP (leche)</t>
  </si>
  <si>
    <t>Ganadería dp (Res kg en pie</t>
  </si>
  <si>
    <t>Ganadería dp (leche)</t>
  </si>
  <si>
    <t xml:space="preserve">Ajonjolí, Caña flecha, ovinos </t>
  </si>
  <si>
    <t>Precios a escala nacional</t>
  </si>
  <si>
    <t>Precios a escala municipal</t>
  </si>
  <si>
    <t>Precios a escala departamental</t>
  </si>
  <si>
    <t>Precios escala nacional (PORKOLOMBIA*, FEDEGAN**, FENAV***I)</t>
  </si>
  <si>
    <t>Precios escala municipal</t>
  </si>
  <si>
    <t>Precio a escala departamental</t>
  </si>
  <si>
    <t>Precios gremios (FENAVI*, PORKOLOMBIA**) FEDEGAN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</si>
</sst>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0.0"/>
    <numFmt numFmtId="170" formatCode="_-* #,##0_-;\-* #,##0_-;_-* &quot;-&quot;??_-;_-@_-"/>
    <numFmt numFmtId="171" formatCode="_-* #,##0.0_-;\-* #,##0.0_-;_-* &quot;-&quot;??_-;_-@_-"/>
  </numFmts>
  <fonts count="1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1"/>
      <color rgb="FF00000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A9E6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15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8" fillId="12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168" fontId="3" fillId="3" borderId="6" xfId="7" applyNumberFormat="1" applyFont="1" applyFill="1" applyBorder="1" applyAlignment="1">
      <alignment horizontal="center" vertical="center"/>
    </xf>
    <xf numFmtId="170" fontId="4" fillId="6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171" fontId="4" fillId="12" borderId="9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6" fontId="3" fillId="0" borderId="1" xfId="6" applyNumberFormat="1" applyFont="1" applyFill="1" applyBorder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171" fontId="4" fillId="7" borderId="9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15" borderId="1" xfId="0" applyFont="1" applyFill="1" applyBorder="1" applyAlignment="1">
      <alignment horizontal="center" vertical="center" wrapText="1"/>
    </xf>
    <xf numFmtId="0" fontId="13" fillId="1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168" fontId="7" fillId="0" borderId="0" xfId="7" applyNumberFormat="1" applyFont="1" applyBorder="1" applyAlignment="1">
      <alignment horizontal="center" vertical="center"/>
    </xf>
    <xf numFmtId="168" fontId="3" fillId="0" borderId="0" xfId="7" applyNumberFormat="1" applyFont="1" applyBorder="1" applyAlignment="1">
      <alignment horizontal="center" vertical="center"/>
    </xf>
    <xf numFmtId="166" fontId="4" fillId="0" borderId="0" xfId="1" applyNumberFormat="1" applyFont="1" applyBorder="1" applyAlignment="1">
      <alignment horizontal="center" vertical="center"/>
    </xf>
    <xf numFmtId="0" fontId="4" fillId="14" borderId="8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1" fillId="10" borderId="0" xfId="0" applyFont="1" applyFill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2" fontId="3" fillId="12" borderId="1" xfId="0" applyNumberFormat="1" applyFont="1" applyFill="1" applyBorder="1" applyAlignment="1">
      <alignment horizontal="center" vertical="center"/>
    </xf>
    <xf numFmtId="2" fontId="3" fillId="7" borderId="1" xfId="0" applyNumberFormat="1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18" borderId="0" xfId="0" applyFont="1" applyFill="1" applyAlignment="1">
      <alignment horizontal="center" vertical="center" wrapText="1"/>
    </xf>
    <xf numFmtId="0" fontId="11" fillId="19" borderId="0" xfId="0" applyFont="1" applyFill="1" applyAlignment="1">
      <alignment horizontal="center" vertical="center" wrapText="1"/>
    </xf>
    <xf numFmtId="0" fontId="11" fillId="20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Protection="1">
      <protection locked="0"/>
    </xf>
    <xf numFmtId="10" fontId="3" fillId="7" borderId="0" xfId="5" applyNumberFormat="1" applyFont="1" applyFill="1" applyBorder="1" applyAlignment="1">
      <alignment horizontal="center" vertical="center" wrapText="1"/>
    </xf>
    <xf numFmtId="166" fontId="3" fillId="0" borderId="0" xfId="6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/>
      <protection locked="0"/>
    </xf>
    <xf numFmtId="2" fontId="3" fillId="0" borderId="1" xfId="0" applyNumberFormat="1" applyFont="1" applyBorder="1" applyAlignment="1">
      <alignment horizontal="center" vertical="center"/>
    </xf>
    <xf numFmtId="3" fontId="15" fillId="0" borderId="0" xfId="0" applyNumberFormat="1" applyFont="1"/>
    <xf numFmtId="0" fontId="4" fillId="11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66" fontId="0" fillId="0" borderId="1" xfId="1" applyNumberFormat="1" applyFont="1" applyBorder="1" applyAlignment="1">
      <alignment horizontal="center" vertical="center"/>
    </xf>
    <xf numFmtId="171" fontId="4" fillId="0" borderId="9" xfId="0" applyNumberFormat="1" applyFont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2" fillId="13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/>
    </xf>
    <xf numFmtId="0" fontId="3" fillId="4" borderId="13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10" fontId="3" fillId="7" borderId="5" xfId="5" applyNumberFormat="1" applyFont="1" applyFill="1" applyBorder="1" applyAlignment="1">
      <alignment horizontal="center" vertical="center" wrapText="1"/>
    </xf>
    <xf numFmtId="10" fontId="3" fillId="12" borderId="5" xfId="5" applyNumberFormat="1" applyFont="1" applyFill="1" applyBorder="1" applyAlignment="1">
      <alignment horizontal="center" vertical="center" wrapText="1"/>
    </xf>
    <xf numFmtId="10" fontId="3" fillId="10" borderId="5" xfId="5" applyNumberFormat="1" applyFont="1" applyFill="1" applyBorder="1" applyAlignment="1">
      <alignment horizontal="center" vertical="center" wrapText="1"/>
    </xf>
    <xf numFmtId="10" fontId="3" fillId="16" borderId="5" xfId="5" applyNumberFormat="1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13" borderId="6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14" xfId="0" applyFont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5" fillId="17" borderId="3" xfId="0" applyFont="1" applyFill="1" applyBorder="1" applyAlignment="1">
      <alignment horizontal="center" vertical="center" wrapText="1"/>
    </xf>
    <xf numFmtId="0" fontId="5" fillId="17" borderId="4" xfId="0" applyFont="1" applyFill="1" applyBorder="1" applyAlignment="1">
      <alignment horizontal="center" vertical="center" wrapText="1"/>
    </xf>
    <xf numFmtId="0" fontId="4" fillId="11" borderId="0" xfId="0" applyFont="1" applyFill="1" applyAlignment="1">
      <alignment horizontal="center" vertical="center" wrapText="1"/>
    </xf>
    <xf numFmtId="169" fontId="9" fillId="3" borderId="0" xfId="0" applyNumberFormat="1" applyFont="1" applyFill="1" applyAlignment="1">
      <alignment horizontal="center" vertical="center" wrapText="1"/>
    </xf>
  </cellXfs>
  <cellStyles count="8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SIPSA'!$B$19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SIPSA'!$A$20:$A$26</c:f>
              <c:strCache>
                <c:ptCount val="7"/>
                <c:pt idx="0">
                  <c:v>Yuca </c:v>
                </c:pt>
                <c:pt idx="1">
                  <c:v>Maíz amarillo tradicional</c:v>
                </c:pt>
                <c:pt idx="2">
                  <c:v>Ñame</c:v>
                </c:pt>
                <c:pt idx="3">
                  <c:v>Avicultura engorde</c:v>
                </c:pt>
                <c:pt idx="4">
                  <c:v>Porcicultura (Cerdo kg en pie)</c:v>
                </c:pt>
                <c:pt idx="5">
                  <c:v>Ganadería dp (Res kg en pie)</c:v>
                </c:pt>
                <c:pt idx="6">
                  <c:v>Ganadería dp (leche)</c:v>
                </c:pt>
              </c:strCache>
            </c:strRef>
          </c:cat>
          <c:val>
            <c:numRef>
              <c:f>'4.3.3. PRECIOS PROMEDIO SIPSA'!$B$20:$B$26</c:f>
              <c:numCache>
                <c:formatCode>_-"$"\ * #,##0_-;\-"$"\ * #,##0_-;_-"$"\ * "-"??_-;_-@_-</c:formatCode>
                <c:ptCount val="7"/>
                <c:pt idx="0">
                  <c:v>1400.2030818999999</c:v>
                </c:pt>
                <c:pt idx="1">
                  <c:v>1633.1404451999999</c:v>
                </c:pt>
                <c:pt idx="2">
                  <c:v>2013.0148251999999</c:v>
                </c:pt>
                <c:pt idx="3">
                  <c:v>8464</c:v>
                </c:pt>
                <c:pt idx="4">
                  <c:v>7303</c:v>
                </c:pt>
                <c:pt idx="5">
                  <c:v>6276.6</c:v>
                </c:pt>
                <c:pt idx="6">
                  <c:v>1360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B3-41FE-8980-8B65C13135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646917120"/>
        <c:axId val="-1646914400"/>
      </c:barChart>
      <c:catAx>
        <c:axId val="-1646917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Lìnea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646914400"/>
        <c:crosses val="autoZero"/>
        <c:auto val="1"/>
        <c:lblAlgn val="ctr"/>
        <c:lblOffset val="100"/>
        <c:noMultiLvlLbl val="0"/>
      </c:catAx>
      <c:valAx>
        <c:axId val="-164691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64691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900" b="1" i="0" baseline="0">
                <a:effectLst/>
              </a:rPr>
              <a:t>Variación anual  precios mayoristas líneas productivas del municipio de Tuchin.</a:t>
            </a:r>
            <a:endParaRPr lang="es-CO" sz="9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083923572028328"/>
          <c:y val="3.00936197662032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9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6528215223097111E-2"/>
          <c:y val="0.18375"/>
          <c:w val="0.87291622922134737"/>
          <c:h val="0.55682050160396612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 (2'!$B$19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(2'!$C$19:$F$19</c:f>
              <c:numCache>
                <c:formatCode>_-* #,##0_-;\-* #,##0_-;_-* "-"??_-;_-@_-</c:formatCode>
                <c:ptCount val="4"/>
                <c:pt idx="0">
                  <c:v>6.2615700744362783</c:v>
                </c:pt>
                <c:pt idx="1">
                  <c:v>18.39945804108936</c:v>
                </c:pt>
                <c:pt idx="2">
                  <c:v>34.479705903955761</c:v>
                </c:pt>
                <c:pt idx="3">
                  <c:v>-2.4968420306407069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9F-4E00-B420-A7252F6799BB}"/>
            </c:ext>
          </c:extLst>
        </c:ser>
        <c:ser>
          <c:idx val="1"/>
          <c:order val="1"/>
          <c:tx>
            <c:strRef>
              <c:f>'4.3.4. VARIACION $ PLAZAS M (2'!$B$20</c:f>
              <c:strCache>
                <c:ptCount val="1"/>
                <c:pt idx="0">
                  <c:v>Ñame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(2'!$C$20:$F$20</c:f>
              <c:numCache>
                <c:formatCode>_-* #,##0_-;\-* #,##0_-;_-* "-"??_-;_-@_-</c:formatCode>
                <c:ptCount val="4"/>
                <c:pt idx="0">
                  <c:v>-7.3012535544195885</c:v>
                </c:pt>
                <c:pt idx="1">
                  <c:v>-43.905744784133546</c:v>
                </c:pt>
                <c:pt idx="2">
                  <c:v>72.526521780691468</c:v>
                </c:pt>
                <c:pt idx="3">
                  <c:v>93.716084797133391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9F-4E00-B420-A7252F6799BB}"/>
            </c:ext>
          </c:extLst>
        </c:ser>
        <c:ser>
          <c:idx val="2"/>
          <c:order val="2"/>
          <c:tx>
            <c:strRef>
              <c:f>'4.3.4. VARIACION $ PLAZAS M (2'!$B$21</c:f>
              <c:strCache>
                <c:ptCount val="1"/>
                <c:pt idx="0">
                  <c:v>Yuca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(2'!$C$21:$F$21</c:f>
              <c:numCache>
                <c:formatCode>_-* #,##0_-;\-* #,##0_-;_-* "-"??_-;_-@_-</c:formatCode>
                <c:ptCount val="4"/>
                <c:pt idx="0">
                  <c:v>-43.330471676165907</c:v>
                </c:pt>
                <c:pt idx="1">
                  <c:v>28.469448699528442</c:v>
                </c:pt>
                <c:pt idx="2">
                  <c:v>167.23327274685931</c:v>
                </c:pt>
                <c:pt idx="3">
                  <c:v>-19.916307344945565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F-4E00-B420-A7252F6799BB}"/>
            </c:ext>
          </c:extLst>
        </c:ser>
        <c:ser>
          <c:idx val="3"/>
          <c:order val="3"/>
          <c:tx>
            <c:strRef>
              <c:f>'4.3.4. VARIACION $ PLAZAS M (2'!$B$22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(2'!$C$22:$F$22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F-4E00-B420-A7252F6799BB}"/>
            </c:ext>
          </c:extLst>
        </c:ser>
        <c:ser>
          <c:idx val="4"/>
          <c:order val="4"/>
          <c:tx>
            <c:strRef>
              <c:f>'4.3.4. VARIACION $ PLAZAS M (2'!$B$23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(2'!$C$23:$F$23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69F-4E00-B420-A7252F6799BB}"/>
            </c:ext>
          </c:extLst>
        </c:ser>
        <c:ser>
          <c:idx val="5"/>
          <c:order val="5"/>
          <c:tx>
            <c:strRef>
              <c:f>'4.3.4. VARIACION $ PLAZAS M (2'!$B$24</c:f>
              <c:strCache>
                <c:ptCount val="1"/>
                <c:pt idx="0">
                  <c:v>Ganadería dp (Res kg en pie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(2'!$C$24:$F$24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69F-4E00-B420-A7252F6799BB}"/>
            </c:ext>
          </c:extLst>
        </c:ser>
        <c:ser>
          <c:idx val="6"/>
          <c:order val="6"/>
          <c:tx>
            <c:strRef>
              <c:f>'4.3.4. VARIACION $ PLAZAS M (2'!$B$25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(2'!$C$25:$F$25</c:f>
              <c:numCache>
                <c:formatCode>_-* #,##0_-;\-* #,##0_-;_-* "-"??_-;_-@_-</c:formatCode>
                <c:ptCount val="4"/>
                <c:pt idx="0">
                  <c:v>8.9020771513353054</c:v>
                </c:pt>
                <c:pt idx="1">
                  <c:v>5.2679382379654811</c:v>
                </c:pt>
                <c:pt idx="2">
                  <c:v>36.065573770491795</c:v>
                </c:pt>
                <c:pt idx="3">
                  <c:v>23.779327837666457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C5-4D01-B164-EB9BB7A78C4A}"/>
            </c:ext>
          </c:extLst>
        </c:ser>
        <c:ser>
          <c:idx val="7"/>
          <c:order val="7"/>
          <c:tx>
            <c:strRef>
              <c:f>'4.3.4. VARIACION $ PLAZAS M (2'!#REF!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B7-42E6-B85E-A9E5B90CA7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46913856"/>
        <c:axId val="-1646923104"/>
      </c:lineChart>
      <c:catAx>
        <c:axId val="-164691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646923104"/>
        <c:crosses val="autoZero"/>
        <c:auto val="1"/>
        <c:lblAlgn val="ctr"/>
        <c:lblOffset val="100"/>
        <c:noMultiLvlLbl val="0"/>
      </c:catAx>
      <c:valAx>
        <c:axId val="-1646923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646913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145175642604847E-2"/>
          <c:y val="0.78493127768495297"/>
          <c:w val="0.96318543866490181"/>
          <c:h val="0.188613299451124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13</xdr:row>
      <xdr:rowOff>91440</xdr:rowOff>
    </xdr:from>
    <xdr:to>
      <xdr:col>10</xdr:col>
      <xdr:colOff>701040</xdr:colOff>
      <xdr:row>31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D1B4D0-6809-4EBF-8B09-FC017CC803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160098</xdr:colOff>
      <xdr:row>0</xdr:row>
      <xdr:rowOff>127769</xdr:rowOff>
    </xdr:from>
    <xdr:to>
      <xdr:col>15</xdr:col>
      <xdr:colOff>402552</xdr:colOff>
      <xdr:row>19</xdr:row>
      <xdr:rowOff>52915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902B74-A005-496B-901B-A81DFF8F1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13"/>
  <sheetViews>
    <sheetView zoomScale="70" zoomScaleNormal="70" workbookViewId="0">
      <selection activeCell="B2" sqref="B2:B13"/>
    </sheetView>
  </sheetViews>
  <sheetFormatPr defaultColWidth="11.42578125" defaultRowHeight="14.25"/>
  <cols>
    <col min="2" max="2" width="28.42578125" style="2" customWidth="1"/>
    <col min="3" max="3" width="18.42578125" style="2" customWidth="1"/>
    <col min="4" max="4" width="11" style="24"/>
    <col min="5" max="5" width="26.42578125" style="2" customWidth="1"/>
  </cols>
  <sheetData>
    <row r="2" spans="2:5" ht="36">
      <c r="B2" s="44" t="s">
        <v>0</v>
      </c>
      <c r="C2" s="44" t="s">
        <v>1</v>
      </c>
      <c r="D2" s="44" t="s">
        <v>2</v>
      </c>
      <c r="E2" s="44" t="s">
        <v>3</v>
      </c>
    </row>
    <row r="3" spans="2:5" ht="20.45" customHeight="1">
      <c r="B3" s="82" t="s">
        <v>4</v>
      </c>
      <c r="C3" s="65" t="s">
        <v>5</v>
      </c>
      <c r="D3" s="83">
        <v>40</v>
      </c>
      <c r="E3" s="82" t="s">
        <v>6</v>
      </c>
    </row>
    <row r="4" spans="2:5" ht="20.45" customHeight="1">
      <c r="B4" s="82"/>
      <c r="C4" s="65" t="s">
        <v>7</v>
      </c>
      <c r="D4" s="83"/>
      <c r="E4" s="82"/>
    </row>
    <row r="5" spans="2:5" ht="20.45" customHeight="1">
      <c r="B5" s="82"/>
      <c r="C5" s="65" t="s">
        <v>8</v>
      </c>
      <c r="D5" s="83"/>
      <c r="E5" s="82"/>
    </row>
    <row r="6" spans="2:5" ht="20.45" customHeight="1">
      <c r="B6" s="82"/>
      <c r="C6" s="65" t="s">
        <v>9</v>
      </c>
      <c r="D6" s="83"/>
      <c r="E6" s="82"/>
    </row>
    <row r="7" spans="2:5" ht="20.45" customHeight="1">
      <c r="B7" s="82"/>
      <c r="C7" s="65" t="s">
        <v>10</v>
      </c>
      <c r="D7" s="83"/>
      <c r="E7" s="82"/>
    </row>
    <row r="8" spans="2:5" ht="20.45" customHeight="1">
      <c r="B8" s="82" t="s">
        <v>11</v>
      </c>
      <c r="C8" s="65" t="s">
        <v>10</v>
      </c>
      <c r="D8" s="83">
        <v>14</v>
      </c>
      <c r="E8" s="82" t="s">
        <v>6</v>
      </c>
    </row>
    <row r="9" spans="2:5" ht="20.45" customHeight="1">
      <c r="B9" s="82"/>
      <c r="C9" s="65" t="s">
        <v>12</v>
      </c>
      <c r="D9" s="83"/>
      <c r="E9" s="82"/>
    </row>
    <row r="10" spans="2:5" ht="20.45" customHeight="1">
      <c r="B10" s="82"/>
      <c r="C10" s="65" t="s">
        <v>13</v>
      </c>
      <c r="D10" s="83"/>
      <c r="E10" s="82"/>
    </row>
    <row r="11" spans="2:5" ht="20.45" customHeight="1">
      <c r="B11" s="82"/>
      <c r="C11" s="65" t="s">
        <v>14</v>
      </c>
      <c r="D11" s="83"/>
      <c r="E11" s="82"/>
    </row>
    <row r="12" spans="2:5" ht="20.45" customHeight="1">
      <c r="B12" s="82"/>
      <c r="C12" s="65" t="s">
        <v>15</v>
      </c>
      <c r="D12" s="83"/>
      <c r="E12" s="82"/>
    </row>
    <row r="13" spans="2:5" ht="20.45" customHeight="1">
      <c r="B13" s="82"/>
      <c r="C13" s="65" t="s">
        <v>16</v>
      </c>
      <c r="D13" s="83"/>
      <c r="E13" s="82"/>
    </row>
  </sheetData>
  <mergeCells count="6">
    <mergeCell ref="E3:E7"/>
    <mergeCell ref="E8:E13"/>
    <mergeCell ref="D3:D7"/>
    <mergeCell ref="D8:D13"/>
    <mergeCell ref="B3:B7"/>
    <mergeCell ref="B8:B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2:I23"/>
  <sheetViews>
    <sheetView topLeftCell="C1" zoomScale="70" zoomScaleNormal="70" workbookViewId="0">
      <selection activeCell="C28" sqref="C28"/>
    </sheetView>
  </sheetViews>
  <sheetFormatPr defaultColWidth="11" defaultRowHeight="14.25"/>
  <cols>
    <col min="1" max="2" width="11" style="24"/>
    <col min="3" max="3" width="24" style="2" customWidth="1"/>
    <col min="4" max="4" width="11" style="24"/>
    <col min="5" max="5" width="11" style="2"/>
    <col min="6" max="6" width="15.28515625" style="24" customWidth="1"/>
    <col min="7" max="7" width="12.140625" style="24" customWidth="1"/>
    <col min="8" max="8" width="11" style="24"/>
    <col min="9" max="9" width="18.28515625" style="2" customWidth="1"/>
    <col min="10" max="16384" width="11" style="24"/>
  </cols>
  <sheetData>
    <row r="2" spans="3:9" ht="15" thickBot="1"/>
    <row r="3" spans="3:9" ht="33" customHeight="1" thickBot="1">
      <c r="C3" s="84" t="s">
        <v>0</v>
      </c>
      <c r="D3" s="84" t="s">
        <v>17</v>
      </c>
      <c r="E3" s="84" t="s">
        <v>18</v>
      </c>
      <c r="F3" s="63" t="s">
        <v>19</v>
      </c>
      <c r="G3" s="84" t="s">
        <v>20</v>
      </c>
      <c r="H3" s="84" t="s">
        <v>21</v>
      </c>
      <c r="I3" s="63" t="s">
        <v>22</v>
      </c>
    </row>
    <row r="4" spans="3:9" ht="15" thickBot="1">
      <c r="C4" s="85"/>
      <c r="D4" s="85"/>
      <c r="E4" s="85"/>
      <c r="F4" s="69" t="s">
        <v>23</v>
      </c>
      <c r="G4" s="85"/>
      <c r="H4" s="85"/>
      <c r="I4" s="69" t="s">
        <v>23</v>
      </c>
    </row>
    <row r="5" spans="3:9" ht="24.75" thickBot="1">
      <c r="C5" s="86" t="s">
        <v>4</v>
      </c>
      <c r="D5" s="70" t="s">
        <v>5</v>
      </c>
      <c r="E5" s="70" t="s">
        <v>24</v>
      </c>
      <c r="F5" s="71" t="s">
        <v>25</v>
      </c>
      <c r="G5" s="64" t="s">
        <v>26</v>
      </c>
      <c r="H5" s="72" t="s">
        <v>27</v>
      </c>
      <c r="I5" s="70" t="s">
        <v>28</v>
      </c>
    </row>
    <row r="6" spans="3:9">
      <c r="C6" s="87"/>
      <c r="D6" s="86" t="s">
        <v>7</v>
      </c>
      <c r="E6" s="86" t="s">
        <v>29</v>
      </c>
      <c r="F6" s="73" t="s">
        <v>30</v>
      </c>
      <c r="G6" s="90" t="s">
        <v>26</v>
      </c>
      <c r="H6" s="92" t="s">
        <v>31</v>
      </c>
      <c r="I6" s="86" t="s">
        <v>28</v>
      </c>
    </row>
    <row r="7" spans="3:9" ht="15" thickBot="1">
      <c r="C7" s="87"/>
      <c r="D7" s="89"/>
      <c r="E7" s="89"/>
      <c r="F7" s="71" t="s">
        <v>32</v>
      </c>
      <c r="G7" s="91"/>
      <c r="H7" s="93"/>
      <c r="I7" s="89"/>
    </row>
    <row r="8" spans="3:9" ht="24">
      <c r="C8" s="87"/>
      <c r="D8" s="86" t="s">
        <v>8</v>
      </c>
      <c r="E8" s="86" t="s">
        <v>33</v>
      </c>
      <c r="F8" s="73" t="s">
        <v>34</v>
      </c>
      <c r="G8" s="90" t="s">
        <v>26</v>
      </c>
      <c r="H8" s="92" t="s">
        <v>27</v>
      </c>
      <c r="I8" s="73" t="s">
        <v>35</v>
      </c>
    </row>
    <row r="9" spans="3:9" ht="24.75" thickBot="1">
      <c r="C9" s="87"/>
      <c r="D9" s="89"/>
      <c r="E9" s="89"/>
      <c r="F9" s="71" t="s">
        <v>36</v>
      </c>
      <c r="G9" s="91"/>
      <c r="H9" s="93"/>
      <c r="I9" s="71" t="s">
        <v>37</v>
      </c>
    </row>
    <row r="10" spans="3:9">
      <c r="C10" s="87"/>
      <c r="D10" s="86" t="s">
        <v>9</v>
      </c>
      <c r="E10" s="86" t="s">
        <v>38</v>
      </c>
      <c r="F10" s="73" t="s">
        <v>39</v>
      </c>
      <c r="G10" s="90" t="s">
        <v>26</v>
      </c>
      <c r="H10" s="92" t="s">
        <v>27</v>
      </c>
      <c r="I10" s="86" t="s">
        <v>40</v>
      </c>
    </row>
    <row r="11" spans="3:9" ht="15" thickBot="1">
      <c r="C11" s="87"/>
      <c r="D11" s="89"/>
      <c r="E11" s="89"/>
      <c r="F11" s="71" t="s">
        <v>41</v>
      </c>
      <c r="G11" s="91"/>
      <c r="H11" s="93"/>
      <c r="I11" s="89"/>
    </row>
    <row r="12" spans="3:9" ht="24.75" thickBot="1">
      <c r="C12" s="88"/>
      <c r="D12" s="70" t="s">
        <v>10</v>
      </c>
      <c r="E12" s="70" t="s">
        <v>38</v>
      </c>
      <c r="F12" s="71" t="s">
        <v>25</v>
      </c>
      <c r="G12" s="64" t="s">
        <v>26</v>
      </c>
      <c r="H12" s="72" t="s">
        <v>27</v>
      </c>
      <c r="I12" s="70" t="s">
        <v>40</v>
      </c>
    </row>
    <row r="13" spans="3:9">
      <c r="C13" s="94" t="s">
        <v>11</v>
      </c>
      <c r="D13" s="86" t="s">
        <v>10</v>
      </c>
      <c r="E13" s="86" t="s">
        <v>38</v>
      </c>
      <c r="F13" s="73" t="s">
        <v>42</v>
      </c>
      <c r="G13" s="90" t="s">
        <v>26</v>
      </c>
      <c r="H13" s="92" t="s">
        <v>27</v>
      </c>
      <c r="I13" s="86" t="s">
        <v>40</v>
      </c>
    </row>
    <row r="14" spans="3:9" ht="15" thickBot="1">
      <c r="C14" s="87"/>
      <c r="D14" s="89"/>
      <c r="E14" s="89"/>
      <c r="F14" s="71" t="s">
        <v>43</v>
      </c>
      <c r="G14" s="91"/>
      <c r="H14" s="93"/>
      <c r="I14" s="89"/>
    </row>
    <row r="15" spans="3:9">
      <c r="C15" s="87"/>
      <c r="D15" s="86" t="s">
        <v>12</v>
      </c>
      <c r="E15" s="86" t="s">
        <v>44</v>
      </c>
      <c r="F15" s="73" t="s">
        <v>39</v>
      </c>
      <c r="G15" s="90" t="s">
        <v>26</v>
      </c>
      <c r="H15" s="92" t="s">
        <v>27</v>
      </c>
      <c r="I15" s="86" t="s">
        <v>40</v>
      </c>
    </row>
    <row r="16" spans="3:9" ht="15" thickBot="1">
      <c r="C16" s="87"/>
      <c r="D16" s="89"/>
      <c r="E16" s="89"/>
      <c r="F16" s="71" t="s">
        <v>41</v>
      </c>
      <c r="G16" s="91"/>
      <c r="H16" s="93"/>
      <c r="I16" s="89"/>
    </row>
    <row r="17" spans="3:9">
      <c r="C17" s="87"/>
      <c r="D17" s="86" t="s">
        <v>13</v>
      </c>
      <c r="E17" s="86" t="s">
        <v>45</v>
      </c>
      <c r="F17" s="73" t="s">
        <v>46</v>
      </c>
      <c r="G17" s="90" t="s">
        <v>26</v>
      </c>
      <c r="H17" s="92" t="s">
        <v>27</v>
      </c>
      <c r="I17" s="95" t="s">
        <v>28</v>
      </c>
    </row>
    <row r="18" spans="3:9" ht="15" thickBot="1">
      <c r="C18" s="87"/>
      <c r="D18" s="89"/>
      <c r="E18" s="89"/>
      <c r="F18" s="71" t="s">
        <v>47</v>
      </c>
      <c r="G18" s="91"/>
      <c r="H18" s="93"/>
      <c r="I18" s="96"/>
    </row>
    <row r="19" spans="3:9">
      <c r="C19" s="87"/>
      <c r="D19" s="86" t="s">
        <v>14</v>
      </c>
      <c r="E19" s="86" t="s">
        <v>48</v>
      </c>
      <c r="F19" s="73" t="s">
        <v>42</v>
      </c>
      <c r="G19" s="90" t="s">
        <v>26</v>
      </c>
      <c r="H19" s="92" t="s">
        <v>27</v>
      </c>
      <c r="I19" s="95" t="s">
        <v>28</v>
      </c>
    </row>
    <row r="20" spans="3:9" ht="15" thickBot="1">
      <c r="C20" s="87"/>
      <c r="D20" s="89"/>
      <c r="E20" s="89"/>
      <c r="F20" s="71" t="s">
        <v>43</v>
      </c>
      <c r="G20" s="91"/>
      <c r="H20" s="93"/>
      <c r="I20" s="96"/>
    </row>
    <row r="21" spans="3:9">
      <c r="C21" s="87"/>
      <c r="D21" s="86" t="s">
        <v>15</v>
      </c>
      <c r="E21" s="86" t="s">
        <v>49</v>
      </c>
      <c r="F21" s="73" t="s">
        <v>50</v>
      </c>
      <c r="G21" s="90" t="s">
        <v>26</v>
      </c>
      <c r="H21" s="92" t="s">
        <v>27</v>
      </c>
      <c r="I21" s="86" t="s">
        <v>40</v>
      </c>
    </row>
    <row r="22" spans="3:9" ht="15" thickBot="1">
      <c r="C22" s="87"/>
      <c r="D22" s="89"/>
      <c r="E22" s="89"/>
      <c r="F22" s="71" t="s">
        <v>51</v>
      </c>
      <c r="G22" s="91"/>
      <c r="H22" s="93"/>
      <c r="I22" s="89"/>
    </row>
    <row r="23" spans="3:9" ht="24.75" thickBot="1">
      <c r="C23" s="88"/>
      <c r="D23" s="70" t="s">
        <v>16</v>
      </c>
      <c r="E23" s="70" t="s">
        <v>38</v>
      </c>
      <c r="F23" s="71" t="s">
        <v>25</v>
      </c>
      <c r="G23" s="64" t="s">
        <v>26</v>
      </c>
      <c r="H23" s="72" t="s">
        <v>27</v>
      </c>
      <c r="I23" s="70" t="s">
        <v>40</v>
      </c>
    </row>
  </sheetData>
  <mergeCells count="46">
    <mergeCell ref="D21:D22"/>
    <mergeCell ref="E21:E22"/>
    <mergeCell ref="G21:G22"/>
    <mergeCell ref="H21:H22"/>
    <mergeCell ref="I21:I22"/>
    <mergeCell ref="I17:I18"/>
    <mergeCell ref="D19:D20"/>
    <mergeCell ref="E19:E20"/>
    <mergeCell ref="G19:G20"/>
    <mergeCell ref="H19:H20"/>
    <mergeCell ref="I19:I20"/>
    <mergeCell ref="I10:I11"/>
    <mergeCell ref="C13:C23"/>
    <mergeCell ref="D13:D14"/>
    <mergeCell ref="E13:E14"/>
    <mergeCell ref="G13:G14"/>
    <mergeCell ref="H13:H14"/>
    <mergeCell ref="I13:I14"/>
    <mergeCell ref="D15:D16"/>
    <mergeCell ref="E15:E16"/>
    <mergeCell ref="G15:G16"/>
    <mergeCell ref="H15:H16"/>
    <mergeCell ref="I15:I16"/>
    <mergeCell ref="D17:D18"/>
    <mergeCell ref="E17:E18"/>
    <mergeCell ref="G17:G18"/>
    <mergeCell ref="H17:H18"/>
    <mergeCell ref="I6:I7"/>
    <mergeCell ref="D8:D9"/>
    <mergeCell ref="E8:E9"/>
    <mergeCell ref="G8:G9"/>
    <mergeCell ref="H8:H9"/>
    <mergeCell ref="G3:G4"/>
    <mergeCell ref="H3:H4"/>
    <mergeCell ref="C5:C12"/>
    <mergeCell ref="D6:D7"/>
    <mergeCell ref="E6:E7"/>
    <mergeCell ref="G6:G7"/>
    <mergeCell ref="H6:H7"/>
    <mergeCell ref="D10:D11"/>
    <mergeCell ref="E10:E11"/>
    <mergeCell ref="G10:G11"/>
    <mergeCell ref="H10:H11"/>
    <mergeCell ref="C3:C4"/>
    <mergeCell ref="D3:D4"/>
    <mergeCell ref="E3:E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8"/>
  <sheetViews>
    <sheetView zoomScale="70" zoomScaleNormal="70" workbookViewId="0">
      <selection activeCell="D20" sqref="D20"/>
    </sheetView>
  </sheetViews>
  <sheetFormatPr defaultColWidth="11.42578125" defaultRowHeight="14.25"/>
  <cols>
    <col min="1" max="1" width="5.5703125" style="24" customWidth="1"/>
    <col min="2" max="2" width="23" style="2" customWidth="1"/>
    <col min="3" max="3" width="18.42578125" style="2" customWidth="1"/>
    <col min="4" max="4" width="15.42578125" style="2" customWidth="1"/>
    <col min="5" max="5" width="16.42578125" style="2" customWidth="1"/>
    <col min="6" max="6" width="29.7109375" style="2" customWidth="1"/>
    <col min="7" max="16384" width="11.42578125" style="24"/>
  </cols>
  <sheetData>
    <row r="2" spans="2:6">
      <c r="C2" s="97" t="s">
        <v>52</v>
      </c>
      <c r="D2" s="97"/>
      <c r="E2" s="97"/>
    </row>
    <row r="3" spans="2:6" ht="36">
      <c r="B3" s="37" t="s">
        <v>53</v>
      </c>
      <c r="C3" s="37" t="s">
        <v>54</v>
      </c>
      <c r="D3" s="37" t="s">
        <v>55</v>
      </c>
      <c r="E3" s="37" t="s">
        <v>56</v>
      </c>
      <c r="F3" s="37" t="s">
        <v>57</v>
      </c>
    </row>
    <row r="4" spans="2:6" ht="24">
      <c r="B4" s="67" t="s">
        <v>58</v>
      </c>
      <c r="C4" s="67" t="s">
        <v>59</v>
      </c>
      <c r="D4" s="66" t="s">
        <v>60</v>
      </c>
      <c r="E4" s="66" t="s">
        <v>61</v>
      </c>
      <c r="F4" s="66" t="s">
        <v>62</v>
      </c>
    </row>
    <row r="5" spans="2:6" ht="35.1" customHeight="1">
      <c r="B5" s="67" t="s">
        <v>63</v>
      </c>
      <c r="C5" s="68" t="s">
        <v>64</v>
      </c>
      <c r="D5" s="66" t="s">
        <v>65</v>
      </c>
      <c r="E5" s="66" t="s">
        <v>66</v>
      </c>
      <c r="F5" s="66" t="s">
        <v>67</v>
      </c>
    </row>
    <row r="6" spans="2:6" ht="47.1" customHeight="1">
      <c r="B6" s="98" t="s">
        <v>68</v>
      </c>
      <c r="C6" s="67" t="s">
        <v>59</v>
      </c>
      <c r="D6" s="66" t="s">
        <v>14</v>
      </c>
      <c r="E6" s="66" t="s">
        <v>61</v>
      </c>
      <c r="F6" s="66" t="s">
        <v>69</v>
      </c>
    </row>
    <row r="7" spans="2:6" ht="29.45" customHeight="1">
      <c r="B7" s="99"/>
      <c r="C7" s="67" t="s">
        <v>59</v>
      </c>
      <c r="D7" s="66" t="s">
        <v>70</v>
      </c>
      <c r="E7" s="66" t="s">
        <v>61</v>
      </c>
      <c r="F7" s="66" t="s">
        <v>71</v>
      </c>
    </row>
    <row r="8" spans="2:6" ht="39" customHeight="1">
      <c r="B8" s="67" t="s">
        <v>72</v>
      </c>
      <c r="C8" s="67" t="s">
        <v>59</v>
      </c>
      <c r="D8" s="66" t="s">
        <v>73</v>
      </c>
      <c r="E8" s="66" t="s">
        <v>66</v>
      </c>
      <c r="F8" s="66" t="s">
        <v>74</v>
      </c>
    </row>
    <row r="9" spans="2:6" ht="24">
      <c r="B9" s="98" t="s">
        <v>75</v>
      </c>
      <c r="C9" s="67" t="s">
        <v>76</v>
      </c>
      <c r="D9" s="66" t="s">
        <v>10</v>
      </c>
      <c r="E9" s="66" t="s">
        <v>77</v>
      </c>
      <c r="F9" s="66" t="s">
        <v>78</v>
      </c>
    </row>
    <row r="10" spans="2:6" ht="24">
      <c r="B10" s="100"/>
      <c r="C10" s="67" t="s">
        <v>76</v>
      </c>
      <c r="D10" s="66" t="s">
        <v>9</v>
      </c>
      <c r="E10" s="66" t="s">
        <v>77</v>
      </c>
      <c r="F10" s="66" t="s">
        <v>79</v>
      </c>
    </row>
    <row r="11" spans="2:6">
      <c r="B11" s="100"/>
      <c r="C11" s="67" t="s">
        <v>76</v>
      </c>
      <c r="D11" s="66" t="s">
        <v>80</v>
      </c>
      <c r="E11" s="66" t="s">
        <v>77</v>
      </c>
      <c r="F11" s="66" t="s">
        <v>81</v>
      </c>
    </row>
    <row r="12" spans="2:6" ht="24">
      <c r="B12" s="99"/>
      <c r="C12" s="74" t="s">
        <v>76</v>
      </c>
      <c r="D12" s="75" t="s">
        <v>16</v>
      </c>
      <c r="E12" s="75" t="s">
        <v>77</v>
      </c>
      <c r="F12" s="75" t="s">
        <v>78</v>
      </c>
    </row>
    <row r="13" spans="2:6" ht="24">
      <c r="B13" s="74" t="s">
        <v>82</v>
      </c>
      <c r="C13" s="68" t="s">
        <v>64</v>
      </c>
      <c r="D13" s="75" t="s">
        <v>15</v>
      </c>
      <c r="E13" s="75" t="s">
        <v>83</v>
      </c>
      <c r="F13" s="75" t="s">
        <v>84</v>
      </c>
    </row>
    <row r="18" spans="3:3">
      <c r="C18" s="2" t="s">
        <v>64</v>
      </c>
    </row>
  </sheetData>
  <mergeCells count="3">
    <mergeCell ref="C2:E2"/>
    <mergeCell ref="B6:B7"/>
    <mergeCell ref="B9:B1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14"/>
  <sheetViews>
    <sheetView topLeftCell="A4" zoomScale="70" zoomScaleNormal="70" workbookViewId="0">
      <selection activeCell="B4" sqref="B4:G14"/>
    </sheetView>
  </sheetViews>
  <sheetFormatPr defaultColWidth="11.42578125" defaultRowHeight="14.25"/>
  <cols>
    <col min="1" max="1" width="6.140625" style="24" customWidth="1"/>
    <col min="2" max="2" width="17.5703125" style="2" customWidth="1"/>
    <col min="3" max="3" width="14.5703125" style="24" customWidth="1"/>
    <col min="4" max="4" width="15.140625" style="24" customWidth="1"/>
    <col min="5" max="5" width="15" style="24" customWidth="1"/>
    <col min="6" max="6" width="11.42578125" style="24"/>
    <col min="7" max="7" width="15.7109375" style="24" customWidth="1"/>
    <col min="8" max="16384" width="11.42578125" style="24"/>
  </cols>
  <sheetData>
    <row r="3" spans="2:7" ht="84" customHeight="1">
      <c r="B3" s="101" t="s">
        <v>85</v>
      </c>
      <c r="C3" s="101"/>
      <c r="D3" s="101"/>
      <c r="E3" s="101"/>
      <c r="F3" s="101"/>
      <c r="G3" s="101"/>
    </row>
    <row r="4" spans="2:7" ht="24">
      <c r="B4" s="16" t="s">
        <v>86</v>
      </c>
      <c r="C4" s="16" t="s">
        <v>87</v>
      </c>
      <c r="D4" s="16" t="s">
        <v>88</v>
      </c>
      <c r="E4" s="16" t="s">
        <v>89</v>
      </c>
      <c r="F4" s="16" t="s">
        <v>90</v>
      </c>
      <c r="G4" s="16" t="s">
        <v>91</v>
      </c>
    </row>
    <row r="5" spans="2:7" ht="34.5" customHeight="1">
      <c r="B5" s="45" t="s">
        <v>58</v>
      </c>
      <c r="C5" s="45" t="s">
        <v>60</v>
      </c>
      <c r="D5" s="45" t="s">
        <v>92</v>
      </c>
      <c r="E5" s="41" t="s">
        <v>93</v>
      </c>
      <c r="F5" s="41" t="s">
        <v>27</v>
      </c>
      <c r="G5" s="41" t="s">
        <v>94</v>
      </c>
    </row>
    <row r="6" spans="2:7" ht="29.1" customHeight="1">
      <c r="B6" s="45" t="s">
        <v>63</v>
      </c>
      <c r="C6" s="45" t="s">
        <v>65</v>
      </c>
      <c r="D6" s="45" t="s">
        <v>95</v>
      </c>
      <c r="E6" s="41" t="s">
        <v>96</v>
      </c>
      <c r="F6" s="41" t="s">
        <v>97</v>
      </c>
      <c r="G6" s="41" t="s">
        <v>94</v>
      </c>
    </row>
    <row r="7" spans="2:7" ht="29.1" customHeight="1">
      <c r="B7" s="102" t="s">
        <v>68</v>
      </c>
      <c r="C7" s="45" t="s">
        <v>14</v>
      </c>
      <c r="D7" s="45" t="s">
        <v>98</v>
      </c>
      <c r="E7" s="41" t="s">
        <v>93</v>
      </c>
      <c r="F7" s="41" t="s">
        <v>27</v>
      </c>
      <c r="G7" s="41" t="s">
        <v>94</v>
      </c>
    </row>
    <row r="8" spans="2:7">
      <c r="B8" s="102"/>
      <c r="C8" s="45" t="s">
        <v>70</v>
      </c>
      <c r="D8" s="45" t="s">
        <v>99</v>
      </c>
      <c r="E8" s="41" t="s">
        <v>96</v>
      </c>
      <c r="F8" s="41" t="s">
        <v>27</v>
      </c>
      <c r="G8" s="41" t="s">
        <v>100</v>
      </c>
    </row>
    <row r="9" spans="2:7" ht="28.5">
      <c r="B9" s="45" t="s">
        <v>72</v>
      </c>
      <c r="C9" s="45" t="s">
        <v>73</v>
      </c>
      <c r="D9" s="45" t="s">
        <v>101</v>
      </c>
      <c r="E9" s="41" t="s">
        <v>93</v>
      </c>
      <c r="F9" s="41" t="s">
        <v>27</v>
      </c>
      <c r="G9" s="41" t="s">
        <v>94</v>
      </c>
    </row>
    <row r="10" spans="2:7" ht="28.5">
      <c r="B10" s="102" t="s">
        <v>75</v>
      </c>
      <c r="C10" s="45" t="s">
        <v>10</v>
      </c>
      <c r="D10" s="45" t="s">
        <v>102</v>
      </c>
      <c r="E10" s="41" t="s">
        <v>93</v>
      </c>
      <c r="F10" s="41" t="s">
        <v>27</v>
      </c>
      <c r="G10" s="41" t="s">
        <v>94</v>
      </c>
    </row>
    <row r="11" spans="2:7" ht="28.5">
      <c r="B11" s="102"/>
      <c r="C11" s="45" t="s">
        <v>9</v>
      </c>
      <c r="D11" s="45" t="s">
        <v>103</v>
      </c>
      <c r="E11" s="41" t="s">
        <v>104</v>
      </c>
      <c r="F11" s="41" t="s">
        <v>27</v>
      </c>
      <c r="G11" s="41" t="s">
        <v>100</v>
      </c>
    </row>
    <row r="12" spans="2:7" ht="28.5">
      <c r="B12" s="102"/>
      <c r="C12" s="45" t="s">
        <v>80</v>
      </c>
      <c r="D12" s="45" t="s">
        <v>105</v>
      </c>
      <c r="E12" s="41" t="s">
        <v>93</v>
      </c>
      <c r="F12" s="41" t="s">
        <v>27</v>
      </c>
      <c r="G12" s="41" t="s">
        <v>94</v>
      </c>
    </row>
    <row r="13" spans="2:7" ht="30">
      <c r="B13" s="102"/>
      <c r="C13" s="46" t="s">
        <v>16</v>
      </c>
      <c r="D13" s="46" t="s">
        <v>106</v>
      </c>
      <c r="E13" s="47" t="s">
        <v>93</v>
      </c>
      <c r="F13" s="47" t="s">
        <v>27</v>
      </c>
      <c r="G13" s="47" t="s">
        <v>94</v>
      </c>
    </row>
    <row r="14" spans="2:7" ht="30">
      <c r="B14" s="46" t="s">
        <v>82</v>
      </c>
      <c r="C14" s="46" t="s">
        <v>15</v>
      </c>
      <c r="D14" s="46" t="s">
        <v>107</v>
      </c>
      <c r="E14" s="41" t="s">
        <v>96</v>
      </c>
      <c r="F14" s="47" t="s">
        <v>27</v>
      </c>
      <c r="G14" s="47" t="s">
        <v>108</v>
      </c>
    </row>
  </sheetData>
  <mergeCells count="3">
    <mergeCell ref="B3:G3"/>
    <mergeCell ref="B7:B8"/>
    <mergeCell ref="B10:B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R25"/>
  <sheetViews>
    <sheetView zoomScale="60" zoomScaleNormal="60" workbookViewId="0">
      <selection activeCell="B1" sqref="B1:I13"/>
    </sheetView>
  </sheetViews>
  <sheetFormatPr defaultColWidth="11.42578125" defaultRowHeight="12"/>
  <cols>
    <col min="1" max="1" width="5" style="25" customWidth="1"/>
    <col min="2" max="2" width="17.5703125" style="25" customWidth="1"/>
    <col min="3" max="3" width="25" style="25" customWidth="1"/>
    <col min="4" max="4" width="15.5703125" style="26" customWidth="1"/>
    <col min="5" max="5" width="14.140625" style="25" customWidth="1"/>
    <col min="6" max="6" width="8.5703125" style="25" customWidth="1"/>
    <col min="7" max="7" width="19.140625" style="25" customWidth="1"/>
    <col min="8" max="8" width="9.5703125" style="25" customWidth="1"/>
    <col min="9" max="9" width="12" style="25" bestFit="1" customWidth="1"/>
    <col min="10" max="12" width="10.42578125" style="25" customWidth="1"/>
    <col min="13" max="13" width="4.42578125" style="25" customWidth="1"/>
    <col min="14" max="15" width="11.42578125" style="25"/>
    <col min="16" max="16" width="25.7109375" style="25" customWidth="1"/>
    <col min="17" max="16384" width="11.42578125" style="25"/>
  </cols>
  <sheetData>
    <row r="1" spans="2:18" ht="36">
      <c r="B1" s="104" t="s">
        <v>109</v>
      </c>
      <c r="C1" s="104" t="s">
        <v>110</v>
      </c>
      <c r="D1" s="104" t="s">
        <v>111</v>
      </c>
      <c r="E1" s="104" t="s">
        <v>112</v>
      </c>
      <c r="F1" s="104"/>
      <c r="G1" s="104" t="s">
        <v>22</v>
      </c>
      <c r="H1" s="44" t="s">
        <v>113</v>
      </c>
      <c r="I1" s="44" t="s">
        <v>114</v>
      </c>
    </row>
    <row r="2" spans="2:18" ht="19.5" customHeight="1">
      <c r="B2" s="104"/>
      <c r="C2" s="104"/>
      <c r="D2" s="104"/>
      <c r="E2" s="44" t="s">
        <v>115</v>
      </c>
      <c r="F2" s="44" t="s">
        <v>116</v>
      </c>
      <c r="G2" s="104"/>
      <c r="H2" s="44" t="s">
        <v>117</v>
      </c>
      <c r="I2" s="44" t="s">
        <v>117</v>
      </c>
    </row>
    <row r="3" spans="2:18" ht="37.5" customHeight="1">
      <c r="B3" s="11" t="s">
        <v>118</v>
      </c>
      <c r="C3" s="9" t="s">
        <v>9</v>
      </c>
      <c r="D3" s="55" t="s">
        <v>38</v>
      </c>
      <c r="E3" s="11" t="s">
        <v>119</v>
      </c>
      <c r="F3" s="80" t="s">
        <v>120</v>
      </c>
      <c r="G3" s="11" t="s">
        <v>40</v>
      </c>
      <c r="H3" s="12">
        <v>100</v>
      </c>
      <c r="I3" s="12">
        <v>7500</v>
      </c>
      <c r="J3" s="76">
        <f t="shared" ref="J3:J8" si="0">H3/I3</f>
        <v>1.3333333333333334E-2</v>
      </c>
      <c r="K3" s="12">
        <v>4000</v>
      </c>
      <c r="L3" s="12">
        <v>8500</v>
      </c>
      <c r="N3" s="103"/>
      <c r="O3" s="103"/>
      <c r="P3" s="103"/>
      <c r="Q3" s="103"/>
      <c r="R3" s="103"/>
    </row>
    <row r="4" spans="2:18" ht="37.5" customHeight="1">
      <c r="B4" s="11" t="s">
        <v>121</v>
      </c>
      <c r="C4" s="9" t="s">
        <v>122</v>
      </c>
      <c r="D4" s="55" t="s">
        <v>38</v>
      </c>
      <c r="E4" s="11" t="s">
        <v>123</v>
      </c>
      <c r="F4" s="80" t="s">
        <v>120</v>
      </c>
      <c r="G4" s="11" t="s">
        <v>124</v>
      </c>
      <c r="H4" s="12">
        <v>200</v>
      </c>
      <c r="I4" s="12">
        <v>1500</v>
      </c>
      <c r="J4" s="77">
        <f t="shared" si="0"/>
        <v>0.13333333333333333</v>
      </c>
      <c r="K4" s="12">
        <v>1000</v>
      </c>
      <c r="L4" s="12">
        <v>2000</v>
      </c>
      <c r="N4" s="103"/>
      <c r="O4" s="103"/>
      <c r="P4" s="103"/>
      <c r="Q4" s="103"/>
      <c r="R4" s="103"/>
    </row>
    <row r="5" spans="2:18" ht="37.5" customHeight="1">
      <c r="B5" s="82" t="s">
        <v>125</v>
      </c>
      <c r="C5" s="9" t="s">
        <v>126</v>
      </c>
      <c r="D5" s="55" t="s">
        <v>127</v>
      </c>
      <c r="E5" s="11" t="s">
        <v>128</v>
      </c>
      <c r="F5" s="80" t="s">
        <v>129</v>
      </c>
      <c r="G5" s="11" t="s">
        <v>40</v>
      </c>
      <c r="H5" s="12">
        <v>160</v>
      </c>
      <c r="I5" s="12">
        <v>80000</v>
      </c>
      <c r="J5" s="76">
        <f t="shared" si="0"/>
        <v>2E-3</v>
      </c>
      <c r="K5" s="12">
        <v>70000</v>
      </c>
      <c r="L5" s="12">
        <v>85000</v>
      </c>
      <c r="N5" s="103"/>
      <c r="O5" s="103"/>
      <c r="P5" s="103"/>
      <c r="Q5" s="103"/>
      <c r="R5" s="103"/>
    </row>
    <row r="6" spans="2:18" ht="37.5" customHeight="1">
      <c r="B6" s="82"/>
      <c r="C6" s="9" t="s">
        <v>16</v>
      </c>
      <c r="D6" s="55" t="s">
        <v>38</v>
      </c>
      <c r="E6" s="11" t="s">
        <v>119</v>
      </c>
      <c r="F6" s="80" t="s">
        <v>120</v>
      </c>
      <c r="G6" s="59" t="s">
        <v>130</v>
      </c>
      <c r="H6" s="12">
        <v>200</v>
      </c>
      <c r="I6" s="12">
        <v>4600</v>
      </c>
      <c r="J6" s="78">
        <f t="shared" si="0"/>
        <v>4.3478260869565216E-2</v>
      </c>
      <c r="K6" s="12">
        <v>2000</v>
      </c>
      <c r="L6" s="12">
        <v>5000</v>
      </c>
      <c r="N6" s="103"/>
      <c r="O6" s="103"/>
      <c r="P6" s="103"/>
      <c r="Q6" s="103"/>
      <c r="R6" s="103"/>
    </row>
    <row r="7" spans="2:18" ht="37.5" customHeight="1">
      <c r="B7" s="82"/>
      <c r="C7" s="9" t="s">
        <v>131</v>
      </c>
      <c r="D7" s="55" t="s">
        <v>132</v>
      </c>
      <c r="E7" s="11" t="s">
        <v>76</v>
      </c>
      <c r="F7" s="80">
        <v>1</v>
      </c>
      <c r="G7" s="11" t="s">
        <v>40</v>
      </c>
      <c r="H7" s="12">
        <v>250</v>
      </c>
      <c r="I7" s="12">
        <v>700</v>
      </c>
      <c r="J7" s="77">
        <f t="shared" si="0"/>
        <v>0.35714285714285715</v>
      </c>
      <c r="K7" s="12">
        <v>500</v>
      </c>
      <c r="L7" s="12">
        <v>2000</v>
      </c>
      <c r="N7" s="103"/>
      <c r="O7" s="103"/>
      <c r="P7" s="103"/>
      <c r="Q7" s="103"/>
      <c r="R7" s="103"/>
    </row>
    <row r="8" spans="2:18" ht="37.5" customHeight="1">
      <c r="B8" s="82"/>
      <c r="C8" s="9" t="s">
        <v>122</v>
      </c>
      <c r="D8" s="55" t="s">
        <v>38</v>
      </c>
      <c r="E8" s="11" t="s">
        <v>123</v>
      </c>
      <c r="F8" s="80" t="s">
        <v>120</v>
      </c>
      <c r="G8" s="11" t="s">
        <v>124</v>
      </c>
      <c r="H8" s="12">
        <v>200</v>
      </c>
      <c r="I8" s="12">
        <v>1500</v>
      </c>
      <c r="J8" s="77">
        <f t="shared" si="0"/>
        <v>0.13333333333333333</v>
      </c>
      <c r="K8" s="12">
        <v>1000</v>
      </c>
      <c r="L8" s="12">
        <v>2000</v>
      </c>
      <c r="N8" s="103"/>
      <c r="O8" s="103"/>
      <c r="P8" s="103"/>
      <c r="Q8" s="103"/>
      <c r="R8" s="103"/>
    </row>
    <row r="9" spans="2:18" ht="68.25" customHeight="1">
      <c r="B9" s="11" t="s">
        <v>133</v>
      </c>
      <c r="C9" s="9" t="s">
        <v>134</v>
      </c>
      <c r="D9" s="55" t="s">
        <v>135</v>
      </c>
      <c r="E9" s="68" t="s">
        <v>136</v>
      </c>
      <c r="F9" s="68" t="s">
        <v>137</v>
      </c>
      <c r="G9" s="11" t="s">
        <v>40</v>
      </c>
      <c r="H9" s="12">
        <v>167</v>
      </c>
      <c r="I9" s="12">
        <v>11500</v>
      </c>
      <c r="J9" s="78">
        <f t="shared" ref="J9:J10" si="1">H9/I9</f>
        <v>1.4521739130434783E-2</v>
      </c>
      <c r="K9" s="12">
        <v>10000</v>
      </c>
      <c r="L9" s="12">
        <v>12500</v>
      </c>
      <c r="N9" s="103"/>
      <c r="O9" s="103"/>
      <c r="P9" s="103"/>
      <c r="Q9" s="103"/>
      <c r="R9" s="103"/>
    </row>
    <row r="10" spans="2:18" ht="37.5" customHeight="1">
      <c r="B10" s="11" t="s">
        <v>133</v>
      </c>
      <c r="C10" s="9" t="s">
        <v>138</v>
      </c>
      <c r="D10" s="55" t="s">
        <v>139</v>
      </c>
      <c r="E10" s="11" t="s">
        <v>119</v>
      </c>
      <c r="F10" s="80" t="s">
        <v>140</v>
      </c>
      <c r="G10" s="59" t="s">
        <v>28</v>
      </c>
      <c r="H10" s="12"/>
      <c r="I10" s="12">
        <v>7500</v>
      </c>
      <c r="J10" s="79">
        <f t="shared" si="1"/>
        <v>0</v>
      </c>
      <c r="K10" s="12">
        <v>6000</v>
      </c>
      <c r="L10" s="12">
        <v>8000</v>
      </c>
      <c r="N10" s="36"/>
      <c r="O10" s="36"/>
      <c r="P10" s="36"/>
      <c r="Q10" s="36"/>
      <c r="R10" s="36"/>
    </row>
    <row r="11" spans="2:18" ht="22.5" customHeight="1">
      <c r="B11" s="11" t="s">
        <v>141</v>
      </c>
      <c r="C11" s="11" t="s">
        <v>142</v>
      </c>
      <c r="D11" s="55" t="s">
        <v>143</v>
      </c>
      <c r="E11" s="11" t="s">
        <v>76</v>
      </c>
      <c r="F11" s="80">
        <v>1</v>
      </c>
      <c r="G11" s="59" t="s">
        <v>28</v>
      </c>
      <c r="H11" s="12"/>
      <c r="I11" s="12">
        <v>6000</v>
      </c>
      <c r="J11" s="79">
        <f t="shared" ref="J11:J13" si="2">H11/I11</f>
        <v>0</v>
      </c>
      <c r="K11" s="12">
        <v>5500</v>
      </c>
      <c r="L11" s="12">
        <v>6500</v>
      </c>
    </row>
    <row r="12" spans="2:18" ht="22.5" customHeight="1">
      <c r="B12" s="11" t="s">
        <v>141</v>
      </c>
      <c r="C12" s="11" t="s">
        <v>144</v>
      </c>
      <c r="D12" s="55" t="s">
        <v>29</v>
      </c>
      <c r="E12" s="11" t="s">
        <v>128</v>
      </c>
      <c r="F12" s="80" t="s">
        <v>137</v>
      </c>
      <c r="G12" s="59" t="s">
        <v>28</v>
      </c>
      <c r="H12" s="12"/>
      <c r="I12" s="12">
        <v>1800</v>
      </c>
      <c r="J12" s="79">
        <f t="shared" si="2"/>
        <v>0</v>
      </c>
      <c r="K12" s="12">
        <v>1200</v>
      </c>
      <c r="L12" s="12">
        <v>2000</v>
      </c>
    </row>
    <row r="13" spans="2:18" ht="22.5" customHeight="1">
      <c r="B13" s="11" t="s">
        <v>141</v>
      </c>
      <c r="C13" s="9" t="s">
        <v>145</v>
      </c>
      <c r="D13" s="55" t="s">
        <v>146</v>
      </c>
      <c r="E13" s="11" t="s">
        <v>119</v>
      </c>
      <c r="F13" s="80" t="s">
        <v>147</v>
      </c>
      <c r="G13" s="11" t="s">
        <v>148</v>
      </c>
      <c r="H13" s="12">
        <v>20</v>
      </c>
      <c r="I13" s="12">
        <v>6500</v>
      </c>
      <c r="J13" s="76">
        <f t="shared" si="2"/>
        <v>3.0769230769230769E-3</v>
      </c>
      <c r="K13" s="12">
        <v>5000</v>
      </c>
      <c r="L13" s="12">
        <v>7000</v>
      </c>
    </row>
    <row r="14" spans="2:18" ht="22.5" customHeight="1">
      <c r="B14" s="51"/>
      <c r="C14" s="20"/>
      <c r="D14" s="52"/>
      <c r="E14" s="20"/>
      <c r="F14" s="21"/>
      <c r="G14" s="20"/>
      <c r="H14" s="22"/>
      <c r="I14" s="22"/>
      <c r="J14" s="53"/>
      <c r="K14" s="54"/>
      <c r="L14" s="54"/>
    </row>
    <row r="15" spans="2:18" ht="29.25" customHeight="1">
      <c r="C15" s="18"/>
      <c r="D15" s="19"/>
      <c r="E15" s="20"/>
      <c r="F15" s="21"/>
      <c r="G15" s="20"/>
      <c r="H15" s="22"/>
      <c r="I15" s="22"/>
    </row>
    <row r="16" spans="2:18" ht="25.5">
      <c r="B16" s="17" t="s">
        <v>110</v>
      </c>
      <c r="C16" s="17" t="s">
        <v>109</v>
      </c>
      <c r="D16" s="17" t="s">
        <v>149</v>
      </c>
      <c r="E16" s="17" t="s">
        <v>150</v>
      </c>
    </row>
    <row r="17" spans="2:5" ht="21" customHeight="1">
      <c r="B17" s="5" t="s">
        <v>151</v>
      </c>
      <c r="C17" s="48" t="s">
        <v>141</v>
      </c>
      <c r="D17" s="5">
        <v>154765</v>
      </c>
      <c r="E17" s="5" t="s">
        <v>152</v>
      </c>
    </row>
    <row r="18" spans="2:5" ht="28.5" customHeight="1">
      <c r="B18" s="5" t="s">
        <v>153</v>
      </c>
      <c r="C18" s="48" t="s">
        <v>141</v>
      </c>
      <c r="D18" s="5">
        <v>154765</v>
      </c>
      <c r="E18" s="5" t="s">
        <v>152</v>
      </c>
    </row>
    <row r="19" spans="2:5" ht="12.75">
      <c r="B19" s="5" t="s">
        <v>154</v>
      </c>
      <c r="C19" s="39" t="s">
        <v>118</v>
      </c>
      <c r="D19" s="5">
        <v>154767</v>
      </c>
      <c r="E19" s="5" t="s">
        <v>152</v>
      </c>
    </row>
    <row r="20" spans="2:5" ht="29.25" customHeight="1">
      <c r="B20" s="5" t="s">
        <v>155</v>
      </c>
      <c r="C20" s="40" t="s">
        <v>125</v>
      </c>
      <c r="D20" s="5">
        <v>154736</v>
      </c>
      <c r="E20" s="5" t="s">
        <v>156</v>
      </c>
    </row>
    <row r="21" spans="2:5" ht="24" customHeight="1">
      <c r="B21" s="5" t="s">
        <v>157</v>
      </c>
      <c r="C21" s="40" t="s">
        <v>125</v>
      </c>
      <c r="D21" s="5">
        <v>154736</v>
      </c>
      <c r="E21" s="5" t="s">
        <v>156</v>
      </c>
    </row>
    <row r="22" spans="2:5" ht="12.75">
      <c r="B22" s="5" t="s">
        <v>158</v>
      </c>
      <c r="C22" s="40" t="s">
        <v>125</v>
      </c>
      <c r="D22" s="5">
        <v>154736</v>
      </c>
      <c r="E22" s="5" t="s">
        <v>156</v>
      </c>
    </row>
    <row r="23" spans="2:5" ht="12.75">
      <c r="B23" s="5" t="s">
        <v>159</v>
      </c>
      <c r="C23" s="49" t="s">
        <v>133</v>
      </c>
      <c r="D23" s="5">
        <v>154746</v>
      </c>
      <c r="E23" s="5" t="s">
        <v>160</v>
      </c>
    </row>
    <row r="24" spans="2:5" ht="12.75">
      <c r="B24" s="5" t="s">
        <v>161</v>
      </c>
      <c r="C24" s="49" t="s">
        <v>133</v>
      </c>
      <c r="D24" s="5">
        <v>154746</v>
      </c>
      <c r="E24" s="5" t="s">
        <v>160</v>
      </c>
    </row>
    <row r="25" spans="2:5" ht="25.5">
      <c r="B25" s="5" t="s">
        <v>162</v>
      </c>
      <c r="C25" s="50" t="s">
        <v>121</v>
      </c>
      <c r="D25" s="5">
        <v>154783</v>
      </c>
      <c r="E25" s="5" t="s">
        <v>160</v>
      </c>
    </row>
  </sheetData>
  <autoFilter ref="B16:D22" xr:uid="{00000000-0009-0000-0000-000004000000}"/>
  <mergeCells count="7">
    <mergeCell ref="N3:R9"/>
    <mergeCell ref="B5:B8"/>
    <mergeCell ref="B1:B2"/>
    <mergeCell ref="C1:C2"/>
    <mergeCell ref="D1:D2"/>
    <mergeCell ref="E1:F1"/>
    <mergeCell ref="G1:G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S15"/>
  <sheetViews>
    <sheetView topLeftCell="B1" zoomScale="80" zoomScaleNormal="80" workbookViewId="0">
      <selection activeCell="B3" sqref="B3:G15"/>
    </sheetView>
  </sheetViews>
  <sheetFormatPr defaultColWidth="11.42578125" defaultRowHeight="14.25"/>
  <cols>
    <col min="1" max="1" width="8.85546875" style="24" customWidth="1"/>
    <col min="2" max="2" width="14.42578125" style="24" customWidth="1"/>
    <col min="3" max="3" width="21.85546875" style="24" customWidth="1"/>
    <col min="4" max="4" width="18.5703125" style="24" customWidth="1"/>
    <col min="5" max="5" width="14.140625" style="24" customWidth="1"/>
    <col min="6" max="6" width="15" style="24" customWidth="1"/>
    <col min="7" max="7" width="11.7109375" style="24" customWidth="1"/>
    <col min="8" max="8" width="4.42578125" style="24" customWidth="1"/>
    <col min="9" max="9" width="21.28515625" style="24" customWidth="1"/>
    <col min="10" max="10" width="11.42578125" style="24"/>
    <col min="11" max="11" width="14.7109375" style="24" customWidth="1"/>
    <col min="12" max="12" width="11.42578125" style="24"/>
    <col min="13" max="13" width="8.5703125" style="24" customWidth="1"/>
    <col min="14" max="16384" width="11.42578125" style="24"/>
  </cols>
  <sheetData>
    <row r="2" spans="2:19">
      <c r="C2" s="27" t="s">
        <v>163</v>
      </c>
      <c r="E2" s="27"/>
      <c r="F2" s="27"/>
      <c r="G2" s="27"/>
    </row>
    <row r="3" spans="2:19" ht="28.5" customHeight="1">
      <c r="B3" s="111" t="s">
        <v>109</v>
      </c>
      <c r="C3" s="111" t="s">
        <v>164</v>
      </c>
      <c r="D3" s="111" t="s">
        <v>111</v>
      </c>
      <c r="E3" s="111" t="s">
        <v>165</v>
      </c>
      <c r="F3" s="111" t="s">
        <v>166</v>
      </c>
      <c r="G3" s="111" t="s">
        <v>167</v>
      </c>
      <c r="I3" s="105" t="s">
        <v>164</v>
      </c>
      <c r="J3" s="105" t="s">
        <v>165</v>
      </c>
      <c r="K3" s="105" t="s">
        <v>166</v>
      </c>
      <c r="L3" s="105" t="s">
        <v>167</v>
      </c>
      <c r="M3" s="105" t="s">
        <v>168</v>
      </c>
    </row>
    <row r="4" spans="2:19" ht="15.75" customHeight="1">
      <c r="B4" s="112"/>
      <c r="C4" s="112"/>
      <c r="D4" s="112"/>
      <c r="E4" s="112"/>
      <c r="F4" s="112"/>
      <c r="G4" s="112"/>
      <c r="I4" s="106"/>
      <c r="J4" s="106"/>
      <c r="K4" s="106"/>
      <c r="L4" s="106"/>
      <c r="M4" s="106"/>
      <c r="O4" s="107"/>
      <c r="P4" s="107"/>
      <c r="Q4" s="107"/>
      <c r="R4" s="107"/>
      <c r="S4" s="107"/>
    </row>
    <row r="5" spans="2:19" ht="29.25" customHeight="1">
      <c r="B5" s="81" t="s">
        <v>118</v>
      </c>
      <c r="C5" s="9" t="s">
        <v>9</v>
      </c>
      <c r="D5" s="55" t="s">
        <v>38</v>
      </c>
      <c r="E5" s="12">
        <v>4000</v>
      </c>
      <c r="F5" s="12">
        <v>8500</v>
      </c>
      <c r="G5" s="12">
        <v>7500</v>
      </c>
      <c r="H5" s="25"/>
      <c r="I5" s="9" t="s">
        <v>9</v>
      </c>
      <c r="J5" s="12">
        <v>4000</v>
      </c>
      <c r="K5" s="12">
        <v>8500</v>
      </c>
      <c r="L5" s="12">
        <v>7500</v>
      </c>
      <c r="M5" s="42">
        <f>K5/J5*100-100</f>
        <v>112.5</v>
      </c>
      <c r="O5" s="107"/>
      <c r="P5" s="107"/>
      <c r="Q5" s="107"/>
      <c r="R5" s="107"/>
      <c r="S5" s="107"/>
    </row>
    <row r="6" spans="2:19" ht="35.25" customHeight="1">
      <c r="B6" s="81" t="s">
        <v>121</v>
      </c>
      <c r="C6" s="9" t="s">
        <v>122</v>
      </c>
      <c r="D6" s="55" t="s">
        <v>38</v>
      </c>
      <c r="E6" s="12">
        <v>1000</v>
      </c>
      <c r="F6" s="12">
        <v>2000</v>
      </c>
      <c r="G6" s="12">
        <v>1500</v>
      </c>
      <c r="H6" s="25"/>
      <c r="I6" s="9" t="s">
        <v>122</v>
      </c>
      <c r="J6" s="12">
        <v>1000</v>
      </c>
      <c r="K6" s="12">
        <v>2000</v>
      </c>
      <c r="L6" s="12">
        <v>1500</v>
      </c>
      <c r="M6" s="56">
        <f t="shared" ref="M6:M15" si="0">K6/J6*100-100</f>
        <v>100</v>
      </c>
      <c r="O6" s="107"/>
      <c r="P6" s="107"/>
      <c r="Q6" s="107"/>
      <c r="R6" s="107"/>
      <c r="S6" s="107"/>
    </row>
    <row r="7" spans="2:19" ht="18" customHeight="1">
      <c r="B7" s="108" t="s">
        <v>125</v>
      </c>
      <c r="C7" s="9" t="s">
        <v>126</v>
      </c>
      <c r="D7" s="55" t="s">
        <v>127</v>
      </c>
      <c r="E7" s="12">
        <v>70000</v>
      </c>
      <c r="F7" s="12">
        <v>85000</v>
      </c>
      <c r="G7" s="12">
        <v>80000</v>
      </c>
      <c r="H7" s="25"/>
      <c r="I7" s="9" t="s">
        <v>126</v>
      </c>
      <c r="J7" s="12">
        <v>70000</v>
      </c>
      <c r="K7" s="12">
        <v>85000</v>
      </c>
      <c r="L7" s="12">
        <v>80000</v>
      </c>
      <c r="M7" s="43">
        <f>K7/J7*100-100</f>
        <v>21.428571428571416</v>
      </c>
      <c r="O7" s="107"/>
      <c r="P7" s="107"/>
      <c r="Q7" s="107"/>
      <c r="R7" s="107"/>
      <c r="S7" s="107"/>
    </row>
    <row r="8" spans="2:19" ht="14.25" customHeight="1">
      <c r="B8" s="109"/>
      <c r="C8" s="9" t="s">
        <v>16</v>
      </c>
      <c r="D8" s="55" t="s">
        <v>38</v>
      </c>
      <c r="E8" s="12">
        <v>2000</v>
      </c>
      <c r="F8" s="12">
        <v>5000</v>
      </c>
      <c r="G8" s="12">
        <v>4600</v>
      </c>
      <c r="H8" s="25"/>
      <c r="I8" s="9" t="s">
        <v>16</v>
      </c>
      <c r="J8" s="12">
        <v>2000</v>
      </c>
      <c r="K8" s="12">
        <v>5000</v>
      </c>
      <c r="L8" s="12">
        <v>4600</v>
      </c>
      <c r="M8" s="42">
        <f t="shared" si="0"/>
        <v>150</v>
      </c>
      <c r="O8" s="107"/>
      <c r="P8" s="107"/>
      <c r="Q8" s="107"/>
      <c r="R8" s="107"/>
      <c r="S8" s="107"/>
    </row>
    <row r="9" spans="2:19" ht="28.5" customHeight="1">
      <c r="B9" s="109"/>
      <c r="C9" s="9" t="s">
        <v>131</v>
      </c>
      <c r="D9" s="55" t="s">
        <v>132</v>
      </c>
      <c r="E9" s="12">
        <v>500</v>
      </c>
      <c r="F9" s="12">
        <v>2000</v>
      </c>
      <c r="G9" s="12">
        <v>700</v>
      </c>
      <c r="H9" s="25"/>
      <c r="I9" s="9" t="s">
        <v>131</v>
      </c>
      <c r="J9" s="12">
        <v>500</v>
      </c>
      <c r="K9" s="12">
        <v>2000</v>
      </c>
      <c r="L9" s="12">
        <v>700</v>
      </c>
      <c r="M9" s="42">
        <f t="shared" si="0"/>
        <v>300</v>
      </c>
      <c r="O9" s="107"/>
      <c r="P9" s="107"/>
      <c r="Q9" s="107"/>
      <c r="R9" s="107"/>
      <c r="S9" s="107"/>
    </row>
    <row r="10" spans="2:19">
      <c r="B10" s="110"/>
      <c r="C10" s="9" t="s">
        <v>122</v>
      </c>
      <c r="D10" s="55" t="s">
        <v>38</v>
      </c>
      <c r="E10" s="12">
        <v>1000</v>
      </c>
      <c r="F10" s="12">
        <v>2000</v>
      </c>
      <c r="G10" s="12">
        <v>1500</v>
      </c>
      <c r="H10" s="25"/>
      <c r="I10" s="9" t="s">
        <v>122</v>
      </c>
      <c r="J10" s="12">
        <v>1000</v>
      </c>
      <c r="K10" s="12">
        <v>2000</v>
      </c>
      <c r="L10" s="12">
        <v>1500</v>
      </c>
      <c r="M10" s="56">
        <f t="shared" si="0"/>
        <v>100</v>
      </c>
    </row>
    <row r="11" spans="2:19">
      <c r="B11" s="81" t="s">
        <v>133</v>
      </c>
      <c r="C11" s="9" t="s">
        <v>134</v>
      </c>
      <c r="D11" s="55" t="s">
        <v>135</v>
      </c>
      <c r="E11" s="12">
        <v>10000</v>
      </c>
      <c r="F11" s="12">
        <v>12500</v>
      </c>
      <c r="G11" s="12">
        <v>11500</v>
      </c>
      <c r="H11" s="25"/>
      <c r="I11" s="9" t="s">
        <v>134</v>
      </c>
      <c r="J11" s="12">
        <v>10000</v>
      </c>
      <c r="K11" s="12">
        <v>12500</v>
      </c>
      <c r="L11" s="12">
        <v>11500</v>
      </c>
      <c r="M11" s="43">
        <f t="shared" si="0"/>
        <v>25</v>
      </c>
    </row>
    <row r="12" spans="2:19">
      <c r="B12" s="81" t="s">
        <v>133</v>
      </c>
      <c r="C12" s="9" t="s">
        <v>138</v>
      </c>
      <c r="D12" s="55" t="s">
        <v>139</v>
      </c>
      <c r="E12" s="12">
        <v>6000</v>
      </c>
      <c r="F12" s="12">
        <v>8000</v>
      </c>
      <c r="G12" s="12">
        <v>7500</v>
      </c>
      <c r="H12" s="25"/>
      <c r="I12" s="9" t="s">
        <v>138</v>
      </c>
      <c r="J12" s="12">
        <v>6000</v>
      </c>
      <c r="K12" s="12">
        <v>8000</v>
      </c>
      <c r="L12" s="12">
        <v>7500</v>
      </c>
      <c r="M12" s="56">
        <f t="shared" si="0"/>
        <v>33.333333333333314</v>
      </c>
    </row>
    <row r="13" spans="2:19" ht="24">
      <c r="B13" s="81" t="s">
        <v>141</v>
      </c>
      <c r="C13" s="11" t="s">
        <v>142</v>
      </c>
      <c r="D13" s="55" t="s">
        <v>143</v>
      </c>
      <c r="E13" s="12">
        <v>5500</v>
      </c>
      <c r="F13" s="12">
        <v>6500</v>
      </c>
      <c r="G13" s="12">
        <v>6000</v>
      </c>
      <c r="I13" s="11" t="s">
        <v>169</v>
      </c>
      <c r="J13" s="12">
        <v>5500</v>
      </c>
      <c r="K13" s="12">
        <v>6500</v>
      </c>
      <c r="L13" s="12">
        <v>6000</v>
      </c>
      <c r="M13" s="43">
        <f t="shared" si="0"/>
        <v>18.181818181818187</v>
      </c>
    </row>
    <row r="14" spans="2:19" ht="23.1" customHeight="1">
      <c r="B14" s="81" t="s">
        <v>141</v>
      </c>
      <c r="C14" s="11" t="s">
        <v>144</v>
      </c>
      <c r="D14" s="55" t="s">
        <v>29</v>
      </c>
      <c r="E14" s="12">
        <v>1200</v>
      </c>
      <c r="F14" s="12">
        <v>2000</v>
      </c>
      <c r="G14" s="12">
        <v>1800</v>
      </c>
      <c r="I14" s="11" t="s">
        <v>170</v>
      </c>
      <c r="J14" s="12">
        <v>1200</v>
      </c>
      <c r="K14" s="12">
        <v>2000</v>
      </c>
      <c r="L14" s="12">
        <v>1800</v>
      </c>
      <c r="M14" s="56">
        <f t="shared" si="0"/>
        <v>66.666666666666686</v>
      </c>
    </row>
    <row r="15" spans="2:19" ht="33.6" customHeight="1">
      <c r="B15" s="81" t="s">
        <v>141</v>
      </c>
      <c r="C15" s="9" t="s">
        <v>145</v>
      </c>
      <c r="D15" s="55" t="s">
        <v>146</v>
      </c>
      <c r="E15" s="12">
        <v>5000</v>
      </c>
      <c r="F15" s="12">
        <v>7000</v>
      </c>
      <c r="G15" s="12">
        <v>6500</v>
      </c>
      <c r="I15" s="9" t="s">
        <v>145</v>
      </c>
      <c r="J15" s="12">
        <v>5000</v>
      </c>
      <c r="K15" s="12">
        <v>7000</v>
      </c>
      <c r="L15" s="12">
        <v>6500</v>
      </c>
      <c r="M15" s="56">
        <f t="shared" si="0"/>
        <v>40</v>
      </c>
    </row>
  </sheetData>
  <mergeCells count="13">
    <mergeCell ref="B7:B10"/>
    <mergeCell ref="I3:I4"/>
    <mergeCell ref="B3:B4"/>
    <mergeCell ref="C3:C4"/>
    <mergeCell ref="D3:D4"/>
    <mergeCell ref="E3:E4"/>
    <mergeCell ref="F3:F4"/>
    <mergeCell ref="G3:G4"/>
    <mergeCell ref="L3:L4"/>
    <mergeCell ref="M3:M4"/>
    <mergeCell ref="O4:S9"/>
    <mergeCell ref="J3:J4"/>
    <mergeCell ref="K3:K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26"/>
  <sheetViews>
    <sheetView zoomScale="70" zoomScaleNormal="70" workbookViewId="0">
      <selection activeCell="A26" sqref="A26"/>
    </sheetView>
  </sheetViews>
  <sheetFormatPr defaultColWidth="11.42578125" defaultRowHeight="17.25" customHeight="1"/>
  <cols>
    <col min="1" max="1" width="24.42578125" style="24" customWidth="1"/>
    <col min="2" max="2" width="12" style="24" bestFit="1" customWidth="1"/>
    <col min="3" max="3" width="10.5703125" style="24" customWidth="1"/>
    <col min="4" max="6" width="12" style="24" bestFit="1" customWidth="1"/>
    <col min="7" max="8" width="11.42578125" style="24"/>
    <col min="9" max="9" width="14" style="24" customWidth="1"/>
    <col min="10" max="12" width="11.42578125" style="24"/>
    <col min="13" max="13" width="16.140625" style="2" customWidth="1"/>
    <col min="14" max="16384" width="11.42578125" style="24"/>
  </cols>
  <sheetData>
    <row r="2" spans="1:14" ht="17.25" customHeight="1">
      <c r="A2" s="1" t="s">
        <v>171</v>
      </c>
      <c r="B2" s="1">
        <v>2019</v>
      </c>
      <c r="C2" s="1">
        <v>2020</v>
      </c>
      <c r="D2" s="1">
        <v>2021</v>
      </c>
      <c r="E2" s="1">
        <v>2022</v>
      </c>
      <c r="F2" s="1">
        <v>2023</v>
      </c>
      <c r="G2" s="1" t="s">
        <v>172</v>
      </c>
      <c r="H2" s="1" t="s">
        <v>173</v>
      </c>
      <c r="J2" s="5"/>
    </row>
    <row r="3" spans="1:14" ht="14.25">
      <c r="A3" s="31" t="s">
        <v>122</v>
      </c>
      <c r="B3" s="13">
        <v>1225.646285</v>
      </c>
      <c r="C3" s="13">
        <v>1302.3909860000001</v>
      </c>
      <c r="D3" s="13">
        <v>1542.0238690000001</v>
      </c>
      <c r="E3" s="13">
        <v>2073.7091639999999</v>
      </c>
      <c r="F3" s="13">
        <v>2021.931922</v>
      </c>
      <c r="G3" s="13">
        <f t="shared" ref="G3:G6" si="0">AVERAGE(B3:F3)</f>
        <v>1633.1404451999999</v>
      </c>
      <c r="H3" s="13">
        <f t="shared" ref="H3:H6" si="1">(+B3+C3+D3+E3+F3)/5</f>
        <v>1633.1404451999999</v>
      </c>
      <c r="I3" s="18"/>
      <c r="J3" s="38" t="s">
        <v>131</v>
      </c>
      <c r="K3" s="13">
        <v>1400.2030818999999</v>
      </c>
      <c r="M3" s="58" t="s">
        <v>134</v>
      </c>
      <c r="N3" s="13">
        <v>8464</v>
      </c>
    </row>
    <row r="4" spans="1:14" ht="14.45" customHeight="1">
      <c r="A4" s="31" t="s">
        <v>16</v>
      </c>
      <c r="B4" s="13">
        <v>1980.5554199999999</v>
      </c>
      <c r="C4" s="13">
        <v>1835.950047</v>
      </c>
      <c r="D4" s="13">
        <v>1029.8625050000001</v>
      </c>
      <c r="E4" s="13">
        <v>1776.785959</v>
      </c>
      <c r="F4" s="13">
        <v>3441.9201950000001</v>
      </c>
      <c r="G4" s="13">
        <f>AVERAGE(B4:F4)</f>
        <v>2013.0148251999999</v>
      </c>
      <c r="H4" s="13">
        <f t="shared" si="1"/>
        <v>2013.0148251999999</v>
      </c>
      <c r="I4" s="18"/>
      <c r="J4" s="38" t="s">
        <v>122</v>
      </c>
      <c r="K4" s="13">
        <v>1633.1404451999999</v>
      </c>
      <c r="M4" s="58" t="s">
        <v>174</v>
      </c>
      <c r="N4" s="29">
        <v>7303</v>
      </c>
    </row>
    <row r="5" spans="1:14" ht="24">
      <c r="A5" s="31" t="s">
        <v>131</v>
      </c>
      <c r="B5" s="13">
        <v>1207.4204319999999</v>
      </c>
      <c r="C5" s="13">
        <v>684.23946369999999</v>
      </c>
      <c r="D5" s="13">
        <v>879.03866679999999</v>
      </c>
      <c r="E5" s="13">
        <v>2349.0837980000001</v>
      </c>
      <c r="F5" s="13">
        <v>1881.2330489999999</v>
      </c>
      <c r="G5" s="13">
        <f t="shared" si="0"/>
        <v>1400.2030818999999</v>
      </c>
      <c r="H5" s="13">
        <f t="shared" si="1"/>
        <v>1400.2030818999999</v>
      </c>
      <c r="I5" s="18"/>
      <c r="J5" s="38" t="s">
        <v>16</v>
      </c>
      <c r="K5" s="13">
        <v>2013.0148251999999</v>
      </c>
      <c r="M5" s="6" t="s">
        <v>175</v>
      </c>
      <c r="N5" s="29">
        <v>6276.6</v>
      </c>
    </row>
    <row r="6" spans="1:14" ht="32.1" customHeight="1">
      <c r="A6" s="58" t="s">
        <v>134</v>
      </c>
      <c r="B6" s="13">
        <v>6411</v>
      </c>
      <c r="C6" s="13">
        <v>6629</v>
      </c>
      <c r="D6" s="13">
        <v>8407</v>
      </c>
      <c r="E6" s="13">
        <v>9786</v>
      </c>
      <c r="F6" s="13">
        <v>11087</v>
      </c>
      <c r="G6" s="13">
        <f t="shared" si="0"/>
        <v>8464</v>
      </c>
      <c r="H6" s="13">
        <f t="shared" si="1"/>
        <v>8464</v>
      </c>
      <c r="I6" s="18"/>
      <c r="J6" s="5"/>
      <c r="M6" s="31" t="s">
        <v>176</v>
      </c>
      <c r="N6" s="29">
        <v>1360</v>
      </c>
    </row>
    <row r="7" spans="1:14" ht="17.25" customHeight="1">
      <c r="A7" s="58" t="s">
        <v>174</v>
      </c>
      <c r="B7" s="13">
        <v>5174</v>
      </c>
      <c r="C7" s="13">
        <v>5481</v>
      </c>
      <c r="D7" s="13">
        <v>7564</v>
      </c>
      <c r="E7" s="13">
        <v>8609</v>
      </c>
      <c r="F7" s="13">
        <v>9687</v>
      </c>
      <c r="G7" s="13">
        <f>AVERAGE(B7:F7)</f>
        <v>7303</v>
      </c>
      <c r="H7" s="13">
        <f>(+B7+C7+D7+E7+F7)/5</f>
        <v>7303</v>
      </c>
      <c r="I7" s="18"/>
      <c r="J7" s="5"/>
      <c r="N7" s="29"/>
    </row>
    <row r="8" spans="1:14" ht="17.25" customHeight="1">
      <c r="A8" s="6" t="s">
        <v>177</v>
      </c>
      <c r="B8" s="13">
        <v>4384</v>
      </c>
      <c r="C8" s="13">
        <v>4667</v>
      </c>
      <c r="D8" s="13">
        <v>6470</v>
      </c>
      <c r="E8" s="13">
        <v>8027</v>
      </c>
      <c r="F8" s="13">
        <v>7835</v>
      </c>
      <c r="G8" s="13">
        <f>AVERAGE(B8:F8)</f>
        <v>6276.6</v>
      </c>
      <c r="H8" s="13">
        <f>(+B8+C8+D8+E8+F8)/5</f>
        <v>6276.6</v>
      </c>
      <c r="I8" s="18"/>
      <c r="J8" s="5"/>
      <c r="N8" s="29"/>
    </row>
    <row r="9" spans="1:14" ht="17.25" customHeight="1">
      <c r="A9" s="31" t="s">
        <v>178</v>
      </c>
      <c r="B9" s="13">
        <v>1011</v>
      </c>
      <c r="C9" s="13">
        <v>1101</v>
      </c>
      <c r="D9" s="13">
        <v>1159</v>
      </c>
      <c r="E9" s="13">
        <v>1577</v>
      </c>
      <c r="F9" s="13">
        <v>1952</v>
      </c>
      <c r="G9" s="13">
        <f>AVERAGE(B9:F9)</f>
        <v>1360</v>
      </c>
      <c r="H9" s="13">
        <f>(+B9+C9+D9+E9+F9)/5</f>
        <v>1360</v>
      </c>
      <c r="I9" s="18"/>
    </row>
    <row r="10" spans="1:14" ht="17.25" customHeight="1">
      <c r="A10" s="25"/>
      <c r="B10" s="57"/>
      <c r="C10" s="57"/>
      <c r="D10" s="57"/>
      <c r="E10" s="57"/>
      <c r="F10" s="57"/>
      <c r="G10" s="34"/>
      <c r="H10" s="34"/>
      <c r="I10" s="18"/>
    </row>
    <row r="11" spans="1:14" ht="24.75" customHeight="1">
      <c r="A11" s="4" t="s">
        <v>179</v>
      </c>
      <c r="I11" s="23"/>
    </row>
    <row r="12" spans="1:14" ht="17.25" customHeight="1">
      <c r="A12" s="30" t="s">
        <v>180</v>
      </c>
      <c r="I12" s="5"/>
    </row>
    <row r="13" spans="1:14" ht="17.25" customHeight="1">
      <c r="A13" s="15" t="s">
        <v>181</v>
      </c>
    </row>
    <row r="14" spans="1:14" ht="17.25" customHeight="1">
      <c r="A14" s="28" t="s">
        <v>182</v>
      </c>
    </row>
    <row r="15" spans="1:14" ht="17.25" customHeight="1">
      <c r="A15" s="113" t="s">
        <v>183</v>
      </c>
    </row>
    <row r="16" spans="1:14" ht="17.25" customHeight="1">
      <c r="A16" s="113"/>
    </row>
    <row r="17" spans="1:4" ht="17.25" customHeight="1">
      <c r="A17" s="25"/>
    </row>
    <row r="19" spans="1:4" ht="17.25" customHeight="1">
      <c r="A19" s="1" t="s">
        <v>171</v>
      </c>
      <c r="B19" s="1" t="s">
        <v>172</v>
      </c>
      <c r="D19" s="59"/>
    </row>
    <row r="20" spans="1:4" ht="17.25" customHeight="1">
      <c r="A20" s="38" t="s">
        <v>131</v>
      </c>
      <c r="B20" s="13">
        <v>1400.2030818999999</v>
      </c>
      <c r="D20" s="59"/>
    </row>
    <row r="21" spans="1:4" ht="17.25" customHeight="1">
      <c r="A21" s="38" t="s">
        <v>122</v>
      </c>
      <c r="B21" s="13">
        <v>1633.1404451999999</v>
      </c>
      <c r="D21" s="59"/>
    </row>
    <row r="22" spans="1:4" ht="17.25" customHeight="1">
      <c r="A22" s="38" t="s">
        <v>16</v>
      </c>
      <c r="B22" s="13">
        <v>2013.0148251999999</v>
      </c>
      <c r="D22" s="59"/>
    </row>
    <row r="23" spans="1:4" ht="17.25" customHeight="1">
      <c r="A23" s="58" t="s">
        <v>134</v>
      </c>
      <c r="B23" s="13">
        <v>8464</v>
      </c>
      <c r="D23" s="59"/>
    </row>
    <row r="24" spans="1:4" ht="17.25" customHeight="1">
      <c r="A24" s="58" t="s">
        <v>174</v>
      </c>
      <c r="B24" s="61">
        <v>7303</v>
      </c>
      <c r="D24" s="60"/>
    </row>
    <row r="25" spans="1:4" ht="17.25" customHeight="1">
      <c r="A25" s="6" t="s">
        <v>142</v>
      </c>
      <c r="B25" s="61">
        <v>6276.6</v>
      </c>
      <c r="D25" s="60"/>
    </row>
    <row r="26" spans="1:4" ht="17.25" customHeight="1">
      <c r="A26" s="31" t="s">
        <v>178</v>
      </c>
      <c r="B26" s="61">
        <v>1360</v>
      </c>
      <c r="D26" s="59"/>
    </row>
  </sheetData>
  <autoFilter ref="J2:K2" xr:uid="{00000000-0009-0000-0000-000006000000}">
    <sortState xmlns:xlrd2="http://schemas.microsoft.com/office/spreadsheetml/2017/richdata2" ref="J3:K5">
      <sortCondition ref="K2"/>
    </sortState>
  </autoFilter>
  <sortState xmlns:xlrd2="http://schemas.microsoft.com/office/spreadsheetml/2017/richdata2" ref="A27:B27">
    <sortCondition descending="1" ref="B27"/>
  </sortState>
  <mergeCells count="1">
    <mergeCell ref="A15:A16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37"/>
  <sheetViews>
    <sheetView tabSelected="1" topLeftCell="G1" zoomScale="70" zoomScaleNormal="70" workbookViewId="0">
      <selection activeCell="J18" sqref="J18"/>
    </sheetView>
  </sheetViews>
  <sheetFormatPr defaultColWidth="11.42578125" defaultRowHeight="14.25"/>
  <cols>
    <col min="1" max="1" width="6.42578125" style="24" customWidth="1"/>
    <col min="2" max="2" width="25" style="24" customWidth="1"/>
    <col min="3" max="8" width="11.42578125" style="24" customWidth="1"/>
    <col min="9" max="16384" width="11.42578125" style="24"/>
  </cols>
  <sheetData>
    <row r="2" spans="2:9" ht="15" customHeight="1">
      <c r="B2" s="1" t="s">
        <v>171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172</v>
      </c>
      <c r="I2" s="32"/>
    </row>
    <row r="3" spans="2:9">
      <c r="B3" s="31" t="s">
        <v>122</v>
      </c>
      <c r="C3" s="13">
        <v>1225.646285</v>
      </c>
      <c r="D3" s="13">
        <v>1302.3909860000001</v>
      </c>
      <c r="E3" s="13">
        <v>1542.0238690000001</v>
      </c>
      <c r="F3" s="13">
        <v>2073.7091639999999</v>
      </c>
      <c r="G3" s="13">
        <v>2021.931922</v>
      </c>
      <c r="H3" s="13">
        <f t="shared" ref="H3:H6" si="0">AVERAGE(C3:G3)</f>
        <v>1633.1404451999999</v>
      </c>
      <c r="I3" s="13">
        <f t="shared" ref="I3:I6" si="1">(+C3+D3+E3+F3+G3)/5</f>
        <v>1633.1404451999999</v>
      </c>
    </row>
    <row r="4" spans="2:9">
      <c r="B4" s="31" t="s">
        <v>16</v>
      </c>
      <c r="C4" s="13">
        <v>1980.5554199999999</v>
      </c>
      <c r="D4" s="13">
        <v>1835.950047</v>
      </c>
      <c r="E4" s="13">
        <v>1029.8625050000001</v>
      </c>
      <c r="F4" s="13">
        <v>1776.785959</v>
      </c>
      <c r="G4" s="13">
        <v>3441.9201950000001</v>
      </c>
      <c r="H4" s="13">
        <f>AVERAGE(C4:G4)</f>
        <v>2013.0148251999999</v>
      </c>
      <c r="I4" s="13">
        <f t="shared" si="1"/>
        <v>2013.0148251999999</v>
      </c>
    </row>
    <row r="5" spans="2:9">
      <c r="B5" s="31" t="s">
        <v>131</v>
      </c>
      <c r="C5" s="13">
        <v>1207.4204319999999</v>
      </c>
      <c r="D5" s="13">
        <v>684.23946369999999</v>
      </c>
      <c r="E5" s="13">
        <v>879.03866679999999</v>
      </c>
      <c r="F5" s="13">
        <v>2349.0837980000001</v>
      </c>
      <c r="G5" s="13">
        <v>1881.2330489999999</v>
      </c>
      <c r="H5" s="13">
        <f t="shared" si="0"/>
        <v>1400.2030818999999</v>
      </c>
      <c r="I5" s="13">
        <f t="shared" si="1"/>
        <v>1400.2030818999999</v>
      </c>
    </row>
    <row r="6" spans="2:9">
      <c r="B6" s="58" t="s">
        <v>134</v>
      </c>
      <c r="C6" s="13">
        <v>6411</v>
      </c>
      <c r="D6" s="13">
        <v>6629</v>
      </c>
      <c r="E6" s="13">
        <v>8407</v>
      </c>
      <c r="F6" s="13">
        <v>9786</v>
      </c>
      <c r="G6" s="13">
        <v>11087</v>
      </c>
      <c r="H6" s="13">
        <f t="shared" si="0"/>
        <v>8464</v>
      </c>
      <c r="I6" s="13">
        <f t="shared" si="1"/>
        <v>8464</v>
      </c>
    </row>
    <row r="7" spans="2:9">
      <c r="B7" s="58" t="s">
        <v>174</v>
      </c>
      <c r="C7" s="13">
        <v>5174</v>
      </c>
      <c r="D7" s="13">
        <v>5481</v>
      </c>
      <c r="E7" s="13">
        <v>7564</v>
      </c>
      <c r="F7" s="13">
        <v>8609</v>
      </c>
      <c r="G7" s="13">
        <v>9687</v>
      </c>
      <c r="H7" s="13">
        <f>AVERAGE(C7:G7)</f>
        <v>7303</v>
      </c>
      <c r="I7" s="13">
        <f>(+C7+D7+E7+F7+G7)/5</f>
        <v>7303</v>
      </c>
    </row>
    <row r="8" spans="2:9">
      <c r="B8" s="6" t="s">
        <v>177</v>
      </c>
      <c r="C8" s="13">
        <v>4384</v>
      </c>
      <c r="D8" s="13">
        <v>4667</v>
      </c>
      <c r="E8" s="13">
        <v>6470</v>
      </c>
      <c r="F8" s="13">
        <v>8027</v>
      </c>
      <c r="G8" s="13">
        <v>7835</v>
      </c>
      <c r="H8" s="13">
        <f>AVERAGE(C8:G8)</f>
        <v>6276.6</v>
      </c>
      <c r="I8" s="13">
        <f>(+C8+D8+E8+F8+G8)/5</f>
        <v>6276.6</v>
      </c>
    </row>
    <row r="9" spans="2:9">
      <c r="B9" s="31" t="s">
        <v>178</v>
      </c>
      <c r="C9" s="13">
        <v>1011</v>
      </c>
      <c r="D9" s="13">
        <v>1101</v>
      </c>
      <c r="E9" s="13">
        <v>1159</v>
      </c>
      <c r="F9" s="13">
        <v>1577</v>
      </c>
      <c r="G9" s="13">
        <v>1952</v>
      </c>
      <c r="H9" s="13">
        <f>AVERAGE(C9:G9)</f>
        <v>1360</v>
      </c>
      <c r="I9" s="13">
        <f>(+C9+D9+E9+F9+G9)/5</f>
        <v>1360</v>
      </c>
    </row>
    <row r="10" spans="2:9">
      <c r="B10" s="15"/>
      <c r="C10" s="34"/>
      <c r="D10" s="34"/>
      <c r="E10" s="34"/>
      <c r="F10" s="34"/>
      <c r="G10" s="34"/>
      <c r="H10" s="34"/>
      <c r="I10" s="32"/>
    </row>
    <row r="11" spans="2:9" ht="15" thickBot="1">
      <c r="B11" s="33"/>
      <c r="C11" s="33"/>
      <c r="D11" s="34"/>
      <c r="E11" s="34"/>
      <c r="F11" s="34"/>
      <c r="G11" s="34"/>
      <c r="H11" s="33"/>
      <c r="I11" s="32"/>
    </row>
    <row r="12" spans="2:9">
      <c r="B12" s="7" t="s">
        <v>184</v>
      </c>
      <c r="C12" s="33"/>
      <c r="D12" s="34"/>
      <c r="E12" s="34"/>
      <c r="F12" s="34"/>
      <c r="G12" s="34"/>
      <c r="H12" s="33"/>
      <c r="I12" s="32"/>
    </row>
    <row r="13" spans="2:9">
      <c r="B13" s="3" t="s">
        <v>185</v>
      </c>
      <c r="C13" s="33"/>
      <c r="D13" s="34"/>
      <c r="E13" s="34"/>
      <c r="F13" s="34"/>
      <c r="G13" s="34"/>
      <c r="H13" s="33"/>
      <c r="I13" s="32"/>
    </row>
    <row r="14" spans="2:9">
      <c r="B14" s="30" t="s">
        <v>180</v>
      </c>
      <c r="C14" s="33"/>
      <c r="D14" s="34"/>
      <c r="E14" s="34"/>
      <c r="F14" s="34"/>
      <c r="G14" s="34"/>
      <c r="H14" s="33"/>
      <c r="I14" s="32"/>
    </row>
    <row r="15" spans="2:9" ht="36.6" customHeight="1" thickBot="1">
      <c r="B15" s="35" t="s">
        <v>186</v>
      </c>
      <c r="C15" s="33"/>
      <c r="D15" s="34"/>
      <c r="E15" s="34"/>
      <c r="F15" s="34"/>
      <c r="G15" s="34"/>
      <c r="H15" s="33"/>
      <c r="I15" s="32"/>
    </row>
    <row r="16" spans="2:9">
      <c r="B16" s="33"/>
      <c r="C16" s="33"/>
      <c r="D16" s="34"/>
      <c r="E16" s="34"/>
      <c r="F16" s="34"/>
      <c r="G16" s="34"/>
      <c r="H16" s="33"/>
      <c r="I16" s="32"/>
    </row>
    <row r="17" spans="2:9">
      <c r="B17" s="33"/>
      <c r="C17" s="33"/>
      <c r="D17" s="34"/>
      <c r="E17" s="34"/>
      <c r="F17" s="34"/>
      <c r="G17" s="34"/>
      <c r="H17" s="33"/>
      <c r="I17" s="32"/>
    </row>
    <row r="18" spans="2:9">
      <c r="B18" s="1" t="s">
        <v>171</v>
      </c>
      <c r="C18" s="1">
        <v>2020</v>
      </c>
      <c r="D18" s="1">
        <v>2021</v>
      </c>
      <c r="E18" s="1">
        <v>2022</v>
      </c>
      <c r="F18" s="1">
        <v>2023</v>
      </c>
      <c r="G18" s="25"/>
      <c r="H18" s="25"/>
    </row>
    <row r="19" spans="2:9" ht="15" customHeight="1">
      <c r="B19" s="31" t="s">
        <v>122</v>
      </c>
      <c r="C19" s="8">
        <f t="shared" ref="C19:F25" si="2">D3/C3*100-100</f>
        <v>6.2615700744362783</v>
      </c>
      <c r="D19" s="8">
        <f t="shared" si="2"/>
        <v>18.39945804108936</v>
      </c>
      <c r="E19" s="8">
        <f t="shared" si="2"/>
        <v>34.479705903955761</v>
      </c>
      <c r="F19" s="8">
        <f t="shared" si="2"/>
        <v>-2.4968420306407069</v>
      </c>
      <c r="G19" s="14">
        <f t="array" ref="G19">+AVERAGE(ABS(C19:F19))</f>
        <v>15.409394012530527</v>
      </c>
      <c r="H19" s="25"/>
    </row>
    <row r="20" spans="2:9">
      <c r="B20" s="31" t="s">
        <v>16</v>
      </c>
      <c r="C20" s="8">
        <f t="shared" si="2"/>
        <v>-7.3012535544195885</v>
      </c>
      <c r="D20" s="8">
        <f t="shared" si="2"/>
        <v>-43.905744784133546</v>
      </c>
      <c r="E20" s="8">
        <f t="shared" si="2"/>
        <v>72.526521780691468</v>
      </c>
      <c r="F20" s="8">
        <f t="shared" si="2"/>
        <v>93.716084797133391</v>
      </c>
      <c r="G20" s="10">
        <f t="array" ref="G20">+AVERAGE(ABS(C20:F20))</f>
        <v>54.362401229094502</v>
      </c>
      <c r="H20" s="25"/>
    </row>
    <row r="21" spans="2:9">
      <c r="B21" s="31" t="s">
        <v>131</v>
      </c>
      <c r="C21" s="8">
        <f t="shared" si="2"/>
        <v>-43.330471676165907</v>
      </c>
      <c r="D21" s="8">
        <f t="shared" si="2"/>
        <v>28.469448699528442</v>
      </c>
      <c r="E21" s="8">
        <f t="shared" si="2"/>
        <v>167.23327274685931</v>
      </c>
      <c r="F21" s="8">
        <f t="shared" si="2"/>
        <v>-19.916307344945565</v>
      </c>
      <c r="G21" s="10">
        <f t="array" ref="G21">+AVERAGE(ABS(C21:F21))</f>
        <v>64.737375116874802</v>
      </c>
      <c r="H21" s="25"/>
    </row>
    <row r="22" spans="2:9">
      <c r="B22" s="58" t="s">
        <v>134</v>
      </c>
      <c r="C22" s="8">
        <f t="shared" si="2"/>
        <v>3.4004055529558599</v>
      </c>
      <c r="D22" s="8">
        <f t="shared" si="2"/>
        <v>26.821541710665258</v>
      </c>
      <c r="E22" s="8">
        <f t="shared" si="2"/>
        <v>16.402997502081604</v>
      </c>
      <c r="F22" s="8">
        <f t="shared" si="2"/>
        <v>13.294502350296341</v>
      </c>
      <c r="G22" s="14">
        <f t="array" ref="G22">+AVERAGE(ABS(C22:F22))</f>
        <v>14.979861778999766</v>
      </c>
      <c r="H22" s="25"/>
    </row>
    <row r="23" spans="2:9">
      <c r="B23" s="58" t="s">
        <v>174</v>
      </c>
      <c r="C23" s="8">
        <f t="shared" si="2"/>
        <v>5.9335137224584571</v>
      </c>
      <c r="D23" s="8">
        <f t="shared" si="2"/>
        <v>38.004013866082829</v>
      </c>
      <c r="E23" s="8">
        <f t="shared" si="2"/>
        <v>13.815441565309357</v>
      </c>
      <c r="F23" s="8">
        <f t="shared" si="2"/>
        <v>12.521779533046811</v>
      </c>
      <c r="G23" s="14">
        <f t="array" ref="G23">+AVERAGE(ABS(C23:F23))</f>
        <v>17.568687171724363</v>
      </c>
      <c r="H23" s="25"/>
    </row>
    <row r="24" spans="2:9">
      <c r="B24" s="6" t="s">
        <v>177</v>
      </c>
      <c r="C24" s="8">
        <f t="shared" si="2"/>
        <v>6.4552919708029179</v>
      </c>
      <c r="D24" s="8">
        <f t="shared" si="2"/>
        <v>38.632954788943636</v>
      </c>
      <c r="E24" s="8">
        <f t="shared" si="2"/>
        <v>24.064914992272037</v>
      </c>
      <c r="F24" s="8">
        <f t="shared" si="2"/>
        <v>-2.3919272455462703</v>
      </c>
      <c r="G24" s="62">
        <f t="array" ref="G24">+AVERAGE(ABS(C24:F24))</f>
        <v>17.886272249391215</v>
      </c>
      <c r="H24" s="25"/>
    </row>
    <row r="25" spans="2:9">
      <c r="B25" s="31" t="s">
        <v>178</v>
      </c>
      <c r="C25" s="8">
        <f t="shared" si="2"/>
        <v>8.9020771513353054</v>
      </c>
      <c r="D25" s="8">
        <f t="shared" si="2"/>
        <v>5.2679382379654811</v>
      </c>
      <c r="E25" s="8">
        <f t="shared" si="2"/>
        <v>36.065573770491795</v>
      </c>
      <c r="F25" s="8">
        <f t="shared" si="2"/>
        <v>23.779327837666457</v>
      </c>
      <c r="G25" s="10">
        <f t="array" ref="G25">+AVERAGE(ABS(C25:F25))</f>
        <v>18.50372924936476</v>
      </c>
      <c r="H25" s="25"/>
    </row>
    <row r="26" spans="2:9">
      <c r="B26" s="25"/>
      <c r="C26" s="25"/>
      <c r="D26" s="25"/>
      <c r="E26" s="25"/>
      <c r="F26" s="25"/>
      <c r="G26" s="25"/>
      <c r="H26" s="25"/>
    </row>
    <row r="27" spans="2:9">
      <c r="B27" s="114"/>
      <c r="C27" s="114"/>
      <c r="D27" s="114"/>
      <c r="E27" s="114"/>
      <c r="F27" s="114"/>
      <c r="G27" s="114"/>
      <c r="H27" s="114"/>
    </row>
    <row r="28" spans="2:9">
      <c r="B28" s="114"/>
      <c r="C28" s="114"/>
      <c r="D28" s="114"/>
      <c r="E28" s="114"/>
      <c r="F28" s="114"/>
      <c r="G28" s="114"/>
      <c r="H28" s="114"/>
    </row>
    <row r="29" spans="2:9">
      <c r="B29" s="114"/>
      <c r="C29" s="114"/>
      <c r="D29" s="114"/>
      <c r="E29" s="114"/>
      <c r="F29" s="114"/>
      <c r="G29" s="114"/>
      <c r="H29" s="114"/>
    </row>
    <row r="30" spans="2:9">
      <c r="B30" s="114"/>
      <c r="C30" s="114"/>
      <c r="D30" s="114"/>
      <c r="E30" s="114"/>
      <c r="F30" s="114"/>
      <c r="G30" s="114"/>
      <c r="H30" s="114"/>
    </row>
    <row r="31" spans="2:9">
      <c r="B31" s="114"/>
      <c r="C31" s="114"/>
      <c r="D31" s="114"/>
      <c r="E31" s="114"/>
      <c r="F31" s="114"/>
      <c r="G31" s="114"/>
      <c r="H31" s="114"/>
    </row>
    <row r="32" spans="2:9">
      <c r="B32" s="114"/>
      <c r="C32" s="114"/>
      <c r="D32" s="114"/>
      <c r="E32" s="114"/>
      <c r="F32" s="114"/>
      <c r="G32" s="114"/>
      <c r="H32" s="114"/>
    </row>
    <row r="33" spans="2:8">
      <c r="B33" s="114"/>
      <c r="C33" s="114"/>
      <c r="D33" s="114"/>
      <c r="E33" s="114"/>
      <c r="F33" s="114"/>
      <c r="G33" s="114"/>
      <c r="H33" s="114"/>
    </row>
    <row r="34" spans="2:8">
      <c r="B34" s="114"/>
      <c r="C34" s="114"/>
      <c r="D34" s="114"/>
      <c r="E34" s="114"/>
      <c r="F34" s="114"/>
      <c r="G34" s="114"/>
      <c r="H34" s="114"/>
    </row>
    <row r="35" spans="2:8">
      <c r="B35" s="114"/>
      <c r="C35" s="114"/>
      <c r="D35" s="114"/>
      <c r="E35" s="114"/>
      <c r="F35" s="114"/>
      <c r="G35" s="114"/>
      <c r="H35" s="114"/>
    </row>
    <row r="36" spans="2:8">
      <c r="B36" s="114"/>
      <c r="C36" s="114"/>
      <c r="D36" s="114"/>
      <c r="E36" s="114"/>
      <c r="F36" s="114"/>
      <c r="G36" s="114"/>
      <c r="H36" s="114"/>
    </row>
    <row r="37" spans="2:8">
      <c r="B37" s="114"/>
      <c r="C37" s="114"/>
      <c r="D37" s="114"/>
      <c r="E37" s="114"/>
      <c r="F37" s="114"/>
      <c r="G37" s="114"/>
      <c r="H37" s="114"/>
    </row>
  </sheetData>
  <mergeCells count="1">
    <mergeCell ref="B27:H37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2025-05-01T17:31:43+00:00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A29CC2-5F7F-421D-81A1-BED8C1F84F37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Martha Patricia Cortazar Sanchez</cp:lastModifiedBy>
  <cp:revision/>
  <dcterms:created xsi:type="dcterms:W3CDTF">2024-08-23T00:06:32Z</dcterms:created>
  <dcterms:modified xsi:type="dcterms:W3CDTF">2025-07-31T17:39:56Z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