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03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GACHANCIPÁ\"/>
    </mc:Choice>
  </mc:AlternateContent>
  <xr:revisionPtr revIDLastSave="0" documentId="13_ncr:1_{B04071A2-49CB-477D-A30D-12C4C470AA2F}" xr6:coauthVersionLast="47" xr6:coauthVersionMax="47" xr10:uidLastSave="{00000000-0000-0000-0000-000000000000}"/>
  <bookViews>
    <workbookView xWindow="-108" yWindow="-108" windowWidth="23256" windowHeight="12456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PRODUCTO'!$B$20:$D$30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" i="6" l="1"/>
  <c r="I12" i="6"/>
  <c r="I11" i="6"/>
  <c r="I10" i="6"/>
  <c r="I9" i="6"/>
  <c r="I7" i="6"/>
  <c r="I6" i="6"/>
  <c r="I5" i="6"/>
  <c r="F22" i="9"/>
  <c r="F23" i="9"/>
  <c r="F24" i="9"/>
  <c r="F25" i="9"/>
  <c r="F26" i="9"/>
  <c r="E22" i="9"/>
  <c r="E23" i="9"/>
  <c r="E24" i="9"/>
  <c r="E25" i="9"/>
  <c r="E26" i="9"/>
  <c r="D22" i="9"/>
  <c r="D23" i="9"/>
  <c r="D24" i="9"/>
  <c r="D25" i="9"/>
  <c r="D26" i="9"/>
  <c r="D21" i="9"/>
  <c r="E21" i="9"/>
  <c r="F21" i="9"/>
  <c r="C22" i="9"/>
  <c r="C23" i="9"/>
  <c r="C24" i="9"/>
  <c r="C25" i="9"/>
  <c r="C26" i="9"/>
  <c r="C21" i="9"/>
  <c r="H8" i="9"/>
  <c r="H7" i="9"/>
  <c r="H4" i="9"/>
  <c r="H3" i="9"/>
  <c r="G3" i="8" l="1"/>
  <c r="G4" i="8"/>
  <c r="G8" i="8"/>
  <c r="H8" i="8"/>
  <c r="H5" i="8"/>
  <c r="H4" i="8"/>
  <c r="H3" i="8"/>
  <c r="H6" i="8"/>
  <c r="H7" i="8"/>
  <c r="G7" i="8"/>
  <c r="M14" i="7" l="1"/>
  <c r="M13" i="7"/>
  <c r="I8" i="6" l="1"/>
  <c r="I14" i="6"/>
  <c r="M6" i="7"/>
  <c r="M7" i="7"/>
  <c r="M8" i="7"/>
  <c r="M9" i="7"/>
  <c r="M10" i="7"/>
  <c r="M11" i="7"/>
  <c r="M12" i="7"/>
  <c r="M5" i="7"/>
  <c r="G22" i="9" l="1" a="1"/>
  <c r="G22" i="9" s="1"/>
  <c r="G23" i="9" a="1"/>
  <c r="G23" i="9" s="1"/>
  <c r="G24" i="9" a="1"/>
  <c r="G24" i="9" s="1"/>
  <c r="G25" i="9" a="1"/>
  <c r="G25" i="9" s="1"/>
  <c r="G26" i="9" a="1"/>
  <c r="G26" i="9" s="1"/>
  <c r="G21" i="9" a="1"/>
  <c r="G21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<sst xmlns="http://schemas.openxmlformats.org/spreadsheetml/2006/main" count="350" uniqueCount="145">
  <si>
    <t>Tabla 1. Organizaciones de la Agricultura Familiar (OAF) participantes de los encuentros territoriales en el municipio de Gachancipá</t>
  </si>
  <si>
    <t>Nombre y sigla asociación</t>
  </si>
  <si>
    <t>Principales productos comercializados</t>
  </si>
  <si>
    <t>No. de familias asociadas</t>
  </si>
  <si>
    <t>Servicios que presta la OAF</t>
  </si>
  <si>
    <t>Asociación de Productores Agropecuarios- ASOAGRO</t>
  </si>
  <si>
    <t>Cerdo kg en pie</t>
  </si>
  <si>
    <t>Comercialización colectíva</t>
  </si>
  <si>
    <t>Leche</t>
  </si>
  <si>
    <t>Asociación de Productores Agropecuarios y Artesanos del Municipio de Gachancipá- ASOPRALEGA</t>
  </si>
  <si>
    <t>cilantro</t>
  </si>
  <si>
    <t>Manzanilla</t>
  </si>
  <si>
    <t xml:space="preserve">Hierbabuena </t>
  </si>
  <si>
    <t>Huevo</t>
  </si>
  <si>
    <t>Calendula</t>
  </si>
  <si>
    <t>Romero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</si>
  <si>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Gachancipá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</si>
  <si>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</si>
  <si>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</si>
  <si>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</si>
  <si>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</si>
  <si>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</si>
  <si>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</si>
  <si>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</si>
  <si>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Tanque 1000 lt</t>
  </si>
  <si>
    <t>Agroindustria 100%</t>
  </si>
  <si>
    <t>Si</t>
  </si>
  <si>
    <t>Crédito</t>
  </si>
  <si>
    <t>Finca 100%</t>
  </si>
  <si>
    <t>Intermediarios 100%</t>
  </si>
  <si>
    <t>No</t>
  </si>
  <si>
    <t>Contado</t>
  </si>
  <si>
    <t>Bogotá 100%</t>
  </si>
  <si>
    <t>Atados X 8 kg</t>
  </si>
  <si>
    <t>Canastilla X 8 kg</t>
  </si>
  <si>
    <t>Canastilla X 7 kg</t>
  </si>
  <si>
    <t>Exportador 100%</t>
  </si>
  <si>
    <t>Cubeta X 30 unidades</t>
  </si>
  <si>
    <t>Consumidor final 100%</t>
  </si>
  <si>
    <t>Canastilla X 6 kg</t>
  </si>
  <si>
    <t>Intermediarios 50%
Exportador 50%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</si>
  <si>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</si>
  <si>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Gachancipá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</si>
  <si>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</si>
  <si>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</si>
  <si>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</si>
  <si>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</si>
  <si>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</si>
  <si>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Carniceria Juan Res</t>
  </si>
  <si>
    <t>Expendio de carnes</t>
  </si>
  <si>
    <t>Cabecera Municipal</t>
  </si>
  <si>
    <t xml:space="preserve">La Fazenda Bogotá </t>
  </si>
  <si>
    <t>Plaza Tolimense</t>
  </si>
  <si>
    <t>Supermercado</t>
  </si>
  <si>
    <t>Cilantro</t>
  </si>
  <si>
    <t xml:space="preserve"> Suesca- Sesquilé</t>
  </si>
  <si>
    <t>Corabastos Bogotá</t>
  </si>
  <si>
    <t>Hierbabuena</t>
  </si>
  <si>
    <t>Gachancipá- San Bartolomé</t>
  </si>
  <si>
    <t>Bogotá</t>
  </si>
  <si>
    <t>Caléndula</t>
  </si>
  <si>
    <t>Miel</t>
  </si>
  <si>
    <t>Gachancipá- San Martin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</si>
  <si>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Gachancipá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</si>
  <si>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</si>
  <si>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</si>
  <si>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</si>
  <si>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</si>
  <si>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</si>
  <si>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</si>
  <si>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Semanal</t>
  </si>
  <si>
    <t>Manojos</t>
  </si>
  <si>
    <t>Dos veces semana</t>
  </si>
  <si>
    <t>Cada tres dias</t>
  </si>
  <si>
    <t>Bolsa de 1000 lt</t>
  </si>
  <si>
    <t>Cabecera municipal 100%</t>
  </si>
  <si>
    <t>Quincenal</t>
  </si>
  <si>
    <t>Botella X 750 ml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</si>
  <si>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</si>
  <si>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</si>
  <si>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</si>
  <si>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</si>
  <si>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</si>
  <si>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</si>
  <si>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</si>
  <si>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</si>
  <si>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</si>
  <si>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</si>
  <si>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</si>
  <si>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</si>
  <si>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05Ma-61</t>
  </si>
  <si>
    <t>Ganaderia leche</t>
  </si>
  <si>
    <t>Cantina X 40 lt</t>
  </si>
  <si>
    <t>Intemediarios</t>
  </si>
  <si>
    <t>Avicultura postura (huevo)</t>
  </si>
  <si>
    <t>Consumidor final</t>
  </si>
  <si>
    <t>Intermediarios</t>
  </si>
  <si>
    <t>Apicultura (miel)</t>
  </si>
  <si>
    <t>Intermediarios
Consumidor final</t>
  </si>
  <si>
    <t>50%
50%</t>
  </si>
  <si>
    <t>Cabecera municipal 50%
Finca 50%</t>
  </si>
  <si>
    <t>Atado X 8 kg</t>
  </si>
  <si>
    <t>Papa</t>
  </si>
  <si>
    <t>Carga X 100 kg</t>
  </si>
  <si>
    <t>Exportador</t>
  </si>
  <si>
    <t>Canastilla X 8kg</t>
  </si>
  <si>
    <t xml:space="preserve">Intermediarios
Exportador </t>
  </si>
  <si>
    <t>07Md-49</t>
  </si>
  <si>
    <t>Porcicultura ceba</t>
  </si>
  <si>
    <t>Cerdo Kg en pie</t>
  </si>
  <si>
    <t>Bogotä 100%</t>
  </si>
  <si>
    <t>linea</t>
  </si>
  <si>
    <t>ufh</t>
  </si>
  <si>
    <t>corregimiento_vereda</t>
  </si>
  <si>
    <t>ganaderia_leche</t>
  </si>
  <si>
    <t>SAN MARTIN</t>
  </si>
  <si>
    <t>avicultura_postura</t>
  </si>
  <si>
    <t>manzanilla</t>
  </si>
  <si>
    <t>apicultura</t>
  </si>
  <si>
    <t>papa</t>
  </si>
  <si>
    <t>hierbabuena</t>
  </si>
  <si>
    <t>calendula</t>
  </si>
  <si>
    <t>romero</t>
  </si>
  <si>
    <t>porcicultura_ceba</t>
  </si>
  <si>
    <t>SAN JOSÉ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</si>
  <si>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</si>
  <si>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</si>
  <si>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</si>
  <si>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</si>
  <si>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Avicultura postura(huevo)</t>
  </si>
  <si>
    <t>Apicultura</t>
  </si>
  <si>
    <t xml:space="preserve">Línea productiva </t>
  </si>
  <si>
    <t>Promedio</t>
  </si>
  <si>
    <t>Verificar</t>
  </si>
  <si>
    <t>Apicultura (miel)*</t>
  </si>
  <si>
    <t>Porcicultura ceba**</t>
  </si>
  <si>
    <t>MANZANILLA NO TIENE INFORMACION SIPSA</t>
  </si>
  <si>
    <t>HIERBABUENA NO TIENE INFORMACION SIPSA</t>
  </si>
  <si>
    <t>CALENDULA NO TIENE INFORMACION SIPSA</t>
  </si>
  <si>
    <t>ROMERO NO TIENE INFORMACION SIPSA</t>
  </si>
  <si>
    <t>Precio a escala municipal</t>
  </si>
  <si>
    <t>Precio a escala departamental</t>
  </si>
  <si>
    <t>Precios a escala nacional</t>
  </si>
  <si>
    <t>Precios gremios (CADENA PRODUCTIVA DE LAS ABEJAS Y LA APICULTURA DEL MINISTERIO DE AGRICULTURA Y DESARROLLO RURAL (MADR)* ,PORKCOLOMBIA**)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</si>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</sst>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  <numFmt numFmtId="170" formatCode="_-* #,##0.0_-;\-* #,##0.0_-;_-* &quot;-&quot;??_-;_-@_-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1"/>
      <color rgb="FF00000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9">
    <xf numFmtId="0" fontId="0" fillId="0" borderId="0" xfId="0"/>
    <xf numFmtId="0" fontId="3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5" fontId="11" fillId="0" borderId="0" xfId="1" applyNumberFormat="1" applyFont="1" applyBorder="1"/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12" fillId="10" borderId="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5" fontId="3" fillId="5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13" fillId="11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8" fillId="0" borderId="0" xfId="0" applyFont="1"/>
    <xf numFmtId="0" fontId="3" fillId="0" borderId="1" xfId="0" applyFont="1" applyBorder="1" applyAlignment="1">
      <alignment horizontal="center" vertical="center"/>
    </xf>
    <xf numFmtId="9" fontId="3" fillId="5" borderId="1" xfId="0" applyNumberFormat="1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 applyAlignment="1">
      <alignment horizontal="center" vertical="center"/>
    </xf>
    <xf numFmtId="165" fontId="4" fillId="0" borderId="1" xfId="1" applyNumberFormat="1" applyFont="1" applyFill="1" applyBorder="1" applyAlignment="1">
      <alignment horizontal="center" vertical="center" wrapText="1"/>
    </xf>
    <xf numFmtId="43" fontId="3" fillId="5" borderId="1" xfId="8" applyFont="1" applyFill="1" applyBorder="1" applyAlignment="1">
      <alignment horizontal="center" vertical="center"/>
    </xf>
    <xf numFmtId="164" fontId="3" fillId="5" borderId="1" xfId="1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65" fontId="3" fillId="0" borderId="9" xfId="1" applyNumberFormat="1" applyFont="1" applyFill="1" applyBorder="1" applyAlignment="1">
      <alignment horizontal="center" vertical="center" wrapText="1"/>
    </xf>
    <xf numFmtId="165" fontId="3" fillId="0" borderId="9" xfId="6" applyNumberFormat="1" applyFont="1" applyFill="1" applyBorder="1" applyAlignment="1">
      <alignment horizontal="center" vertical="center" wrapText="1"/>
    </xf>
    <xf numFmtId="43" fontId="3" fillId="5" borderId="9" xfId="8" applyFont="1" applyFill="1" applyBorder="1" applyAlignment="1">
      <alignment horizontal="center" vertical="center"/>
    </xf>
    <xf numFmtId="10" fontId="4" fillId="0" borderId="1" xfId="9" applyNumberFormat="1" applyFont="1" applyBorder="1" applyAlignment="1">
      <alignment horizontal="center"/>
    </xf>
    <xf numFmtId="10" fontId="4" fillId="0" borderId="1" xfId="9" applyNumberFormat="1" applyFont="1" applyBorder="1" applyAlignment="1">
      <alignment horizontal="center" vertical="center"/>
    </xf>
    <xf numFmtId="10" fontId="4" fillId="12" borderId="1" xfId="9" applyNumberFormat="1" applyFont="1" applyFill="1" applyBorder="1" applyAlignment="1">
      <alignment horizontal="center" vertical="center"/>
    </xf>
    <xf numFmtId="43" fontId="3" fillId="12" borderId="1" xfId="8" applyFont="1" applyFill="1" applyBorder="1" applyAlignment="1">
      <alignment horizontal="center" vertical="center"/>
    </xf>
    <xf numFmtId="43" fontId="3" fillId="6" borderId="1" xfId="8" applyFont="1" applyFill="1" applyBorder="1" applyAlignment="1">
      <alignment horizontal="center" vertical="center"/>
    </xf>
    <xf numFmtId="170" fontId="4" fillId="10" borderId="3" xfId="0" applyNumberFormat="1" applyFont="1" applyFill="1" applyBorder="1" applyAlignment="1">
      <alignment horizontal="center" vertical="center"/>
    </xf>
    <xf numFmtId="170" fontId="4" fillId="6" borderId="3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1" borderId="1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168" fontId="9" fillId="3" borderId="0" xfId="0" applyNumberFormat="1" applyFont="1" applyFill="1" applyAlignment="1">
      <alignment horizontal="center" vertical="center" wrapText="1"/>
    </xf>
  </cellXfs>
  <cellStyles count="10">
    <cellStyle name="Millares" xfId="8" builtinId="3"/>
    <cellStyle name="Moneda" xfId="1" builtinId="4"/>
    <cellStyle name="Moneda 2" xfId="6" xr:uid="{00000000-0005-0000-0000-000002000000}"/>
    <cellStyle name="Moneda 2 2" xfId="7" xr:uid="{00000000-0005-0000-0000-000003000000}"/>
    <cellStyle name="Normal" xfId="0" builtinId="0"/>
    <cellStyle name="Normal 2" xfId="2" xr:uid="{00000000-0005-0000-0000-000005000000}"/>
    <cellStyle name="Normal 2 2" xfId="3" xr:uid="{00000000-0005-0000-0000-000006000000}"/>
    <cellStyle name="Porcentaje" xfId="9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SIPSA'!$B$27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4122226303613135E-4"/>
                  <c:y val="9.174701374124334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9CB-4393-8F46-0CB6EB7DDD97}"/>
                </c:ext>
              </c:extLst>
            </c:dLbl>
            <c:dLbl>
              <c:idx val="1"/>
              <c:layout>
                <c:manualLayout>
                  <c:x val="4.6767216181456371E-3"/>
                  <c:y val="2.877984073841530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D33-45B9-8F7C-04EBDF0B4478}"/>
                </c:ext>
              </c:extLst>
            </c:dLbl>
            <c:dLbl>
              <c:idx val="2"/>
              <c:layout>
                <c:manualLayout>
                  <c:x val="-1.8833931272445733E-3"/>
                  <c:y val="3.7178238300854429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9CB-4393-8F46-0CB6EB7DDD97}"/>
                </c:ext>
              </c:extLst>
            </c:dLbl>
            <c:dLbl>
              <c:idx val="3"/>
              <c:layout>
                <c:manualLayout>
                  <c:x val="1.3888888888888788E-2"/>
                  <c:y val="6.514289880431188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9CB-4393-8F46-0CB6EB7DDD97}"/>
                </c:ext>
              </c:extLst>
            </c:dLbl>
            <c:dLbl>
              <c:idx val="4"/>
              <c:layout>
                <c:manualLayout>
                  <c:x val="-1.7147781173902762E-16"/>
                  <c:y val="-7.4300986693797528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D33-45B9-8F7C-04EBDF0B44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SIPSA'!$A$28:$A$33</c:f>
              <c:strCache>
                <c:ptCount val="6"/>
                <c:pt idx="0">
                  <c:v>Papa</c:v>
                </c:pt>
                <c:pt idx="1">
                  <c:v>Cilantro</c:v>
                </c:pt>
                <c:pt idx="2">
                  <c:v>Apicultura (miel)</c:v>
                </c:pt>
                <c:pt idx="3">
                  <c:v>Porcicultura ceba</c:v>
                </c:pt>
                <c:pt idx="4">
                  <c:v>Ganaderia leche</c:v>
                </c:pt>
                <c:pt idx="5">
                  <c:v>Avicultura postura (huevo)</c:v>
                </c:pt>
              </c:strCache>
            </c:strRef>
          </c:cat>
          <c:val>
            <c:numRef>
              <c:f>'4.3.3. PRECIOS PROMEDIO SIPSA'!$B$28:$B$33</c:f>
              <c:numCache>
                <c:formatCode>_-"$"\ * #,##0_-;\-"$"\ * #,##0_-;_-"$"\ * "-"??_-;_-@_-</c:formatCode>
                <c:ptCount val="6"/>
                <c:pt idx="0">
                  <c:v>1473.3344464630281</c:v>
                </c:pt>
                <c:pt idx="1">
                  <c:v>3218.7331004476778</c:v>
                </c:pt>
                <c:pt idx="2">
                  <c:v>20621</c:v>
                </c:pt>
                <c:pt idx="3">
                  <c:v>7303</c:v>
                </c:pt>
                <c:pt idx="4">
                  <c:v>1535.0402650993146</c:v>
                </c:pt>
                <c:pt idx="5">
                  <c:v>391.60942423567741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CB-4393-8F46-0CB6EB7DDD9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40527136"/>
        <c:axId val="1134501584"/>
      </c:barChart>
      <c:catAx>
        <c:axId val="9405271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</a:t>
                </a:r>
                <a:r>
                  <a:rPr lang="es-CO" sz="9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 Productíva</a:t>
                </a:r>
                <a:endParaRPr lang="es-CO" sz="9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134501584"/>
        <c:crosses val="autoZero"/>
        <c:auto val="1"/>
        <c:lblAlgn val="ctr"/>
        <c:lblOffset val="100"/>
        <c:noMultiLvlLbl val="0"/>
      </c:catAx>
      <c:valAx>
        <c:axId val="1134501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</a:t>
                </a:r>
                <a:r>
                  <a:rPr lang="es-CO" sz="9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 Promedio</a:t>
                </a:r>
                <a:endParaRPr lang="es-CO" sz="9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4052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Gachancipá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207349081364"/>
          <c:y val="0.18837962962962962"/>
          <c:w val="0.8552823709536308"/>
          <c:h val="0.36631634587343248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MAYOR'!$B$21</c:f>
              <c:strCache>
                <c:ptCount val="1"/>
                <c:pt idx="0">
                  <c:v>Papa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-16.779729696513897</c:v>
                </c:pt>
                <c:pt idx="1">
                  <c:v>33.370737183168188</c:v>
                </c:pt>
                <c:pt idx="2">
                  <c:v>54.654885957519411</c:v>
                </c:pt>
                <c:pt idx="3">
                  <c:v>-9.7965923535703183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9E-4A2B-9C1A-90FDA309833A}"/>
            </c:ext>
          </c:extLst>
        </c:ser>
        <c:ser>
          <c:idx val="1"/>
          <c:order val="1"/>
          <c:tx>
            <c:strRef>
              <c:f>'4.3.4. VARIACION $ PLAZAS MAYOR'!$B$22</c:f>
              <c:strCache>
                <c:ptCount val="1"/>
                <c:pt idx="0">
                  <c:v>Cilantro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15.370350276525741</c:v>
                </c:pt>
                <c:pt idx="1">
                  <c:v>21.71118634024451</c:v>
                </c:pt>
                <c:pt idx="2">
                  <c:v>17.910582399323886</c:v>
                </c:pt>
                <c:pt idx="3">
                  <c:v>0.46201525658608489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9E-4A2B-9C1A-90FDA309833A}"/>
            </c:ext>
          </c:extLst>
        </c:ser>
        <c:ser>
          <c:idx val="2"/>
          <c:order val="2"/>
          <c:tx>
            <c:strRef>
              <c:f>'4.3.4. VARIACION $ PLAZAS MAYOR'!$B$23</c:f>
              <c:strCache>
                <c:ptCount val="1"/>
                <c:pt idx="0">
                  <c:v>Apicultura (miel)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21.663172606568821</c:v>
                </c:pt>
                <c:pt idx="1">
                  <c:v>-1.5344219250020501</c:v>
                </c:pt>
                <c:pt idx="2">
                  <c:v>224.16666666666669</c:v>
                </c:pt>
                <c:pt idx="3">
                  <c:v>-22.879177377892034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F9E-4A2B-9C1A-90FDA309833A}"/>
            </c:ext>
          </c:extLst>
        </c:ser>
        <c:ser>
          <c:idx val="3"/>
          <c:order val="3"/>
          <c:tx>
            <c:strRef>
              <c:f>'4.3.4. VARIACION $ PLAZAS MAYOR'!$B$24</c:f>
              <c:strCache>
                <c:ptCount val="1"/>
                <c:pt idx="0">
                  <c:v>Porcicultura ceba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F9E-4A2B-9C1A-90FDA309833A}"/>
            </c:ext>
          </c:extLst>
        </c:ser>
        <c:ser>
          <c:idx val="4"/>
          <c:order val="4"/>
          <c:tx>
            <c:strRef>
              <c:f>'4.3.4. VARIACION $ PLAZAS MAYOR'!$B$25</c:f>
              <c:strCache>
                <c:ptCount val="1"/>
                <c:pt idx="0">
                  <c:v>Ganaderia leche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8.4439690180803524</c:v>
                </c:pt>
                <c:pt idx="1">
                  <c:v>6.3208438614984033</c:v>
                </c:pt>
                <c:pt idx="2">
                  <c:v>40.786566860671485</c:v>
                </c:pt>
                <c:pt idx="3">
                  <c:v>18.15378008760004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F9E-4A2B-9C1A-90FDA309833A}"/>
            </c:ext>
          </c:extLst>
        </c:ser>
        <c:ser>
          <c:idx val="5"/>
          <c:order val="5"/>
          <c:tx>
            <c:strRef>
              <c:f>'4.3.4. VARIACION $ PLAZAS MAYOR'!$B$26</c:f>
              <c:strCache>
                <c:ptCount val="1"/>
                <c:pt idx="0">
                  <c:v>Avicultura postura(huevo)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-3.9100843171103463</c:v>
                </c:pt>
                <c:pt idx="1">
                  <c:v>24.756169399839507</c:v>
                </c:pt>
                <c:pt idx="2">
                  <c:v>34.545820679345724</c:v>
                </c:pt>
                <c:pt idx="3">
                  <c:v>9.2891163079959114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F9E-4A2B-9C1A-90FDA309833A}"/>
            </c:ext>
          </c:extLst>
        </c:ser>
        <c:ser>
          <c:idx val="6"/>
          <c:order val="6"/>
          <c:tx>
            <c:strRef>
              <c:f>'4.3.4. VARIACION $ PLAZAS MAYOR'!#REF!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F9E-4A2B-9C1A-90FDA309833A}"/>
            </c:ext>
          </c:extLst>
        </c:ser>
        <c:ser>
          <c:idx val="7"/>
          <c:order val="7"/>
          <c:tx>
            <c:strRef>
              <c:f>'4.3.4. VARIACION $ PLAZAS MAYOR'!#REF!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F9E-4A2B-9C1A-90FDA3098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34486896"/>
        <c:axId val="1134496144"/>
      </c:lineChart>
      <c:catAx>
        <c:axId val="113448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134496144"/>
        <c:crosses val="autoZero"/>
        <c:auto val="1"/>
        <c:lblAlgn val="ctr"/>
        <c:lblOffset val="100"/>
        <c:noMultiLvlLbl val="0"/>
      </c:catAx>
      <c:valAx>
        <c:axId val="1134496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134486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1.6666666666666666E-2"/>
          <c:y val="0.69416773273493693"/>
          <c:w val="0.96944444444444444"/>
          <c:h val="0.278054641110139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18</xdr:row>
      <xdr:rowOff>137160</xdr:rowOff>
    </xdr:from>
    <xdr:to>
      <xdr:col>9</xdr:col>
      <xdr:colOff>142875</xdr:colOff>
      <xdr:row>36</xdr:row>
      <xdr:rowOff>137159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825499</xdr:colOff>
      <xdr:row>1</xdr:row>
      <xdr:rowOff>94191</xdr:rowOff>
    </xdr:from>
    <xdr:to>
      <xdr:col>14</xdr:col>
      <xdr:colOff>550333</xdr:colOff>
      <xdr:row>20</xdr:row>
      <xdr:rowOff>52917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3"/>
  <sheetViews>
    <sheetView topLeftCell="B1" workbookViewId="0">
      <selection activeCell="D7" sqref="D7:D13"/>
    </sheetView>
  </sheetViews>
  <sheetFormatPr defaultColWidth="11.42578125" defaultRowHeight="13.9"/>
  <cols>
    <col min="2" max="2" width="27.42578125" customWidth="1"/>
    <col min="3" max="3" width="16.42578125" customWidth="1"/>
    <col min="4" max="4" width="9.42578125" customWidth="1"/>
    <col min="5" max="5" width="31.5703125" customWidth="1"/>
  </cols>
  <sheetData>
    <row r="3" spans="2:5">
      <c r="B3" s="55" t="s">
        <v>0</v>
      </c>
      <c r="C3" s="55"/>
      <c r="D3" s="55"/>
      <c r="E3" s="55"/>
    </row>
    <row r="4" spans="2:5" ht="39.6">
      <c r="B4" s="24" t="s">
        <v>1</v>
      </c>
      <c r="C4" s="24" t="s">
        <v>2</v>
      </c>
      <c r="D4" s="24" t="s">
        <v>3</v>
      </c>
      <c r="E4" s="24" t="s">
        <v>4</v>
      </c>
    </row>
    <row r="5" spans="2:5" ht="25.5" customHeight="1">
      <c r="B5" s="56" t="s">
        <v>5</v>
      </c>
      <c r="C5" s="1" t="s">
        <v>6</v>
      </c>
      <c r="D5" s="56">
        <v>12</v>
      </c>
      <c r="E5" s="56" t="s">
        <v>7</v>
      </c>
    </row>
    <row r="6" spans="2:5">
      <c r="B6" s="57"/>
      <c r="C6" s="12" t="s">
        <v>8</v>
      </c>
      <c r="D6" s="57"/>
      <c r="E6" s="57"/>
    </row>
    <row r="7" spans="2:5" ht="15" customHeight="1">
      <c r="B7" s="58" t="s">
        <v>9</v>
      </c>
      <c r="C7" s="11" t="s">
        <v>8</v>
      </c>
      <c r="D7" s="58">
        <v>23</v>
      </c>
      <c r="E7" s="61" t="s">
        <v>7</v>
      </c>
    </row>
    <row r="8" spans="2:5">
      <c r="B8" s="59"/>
      <c r="C8" s="12" t="s">
        <v>10</v>
      </c>
      <c r="D8" s="59"/>
      <c r="E8" s="62"/>
    </row>
    <row r="9" spans="2:5">
      <c r="B9" s="59"/>
      <c r="C9" s="11" t="s">
        <v>11</v>
      </c>
      <c r="D9" s="59"/>
      <c r="E9" s="62"/>
    </row>
    <row r="10" spans="2:5">
      <c r="B10" s="59"/>
      <c r="C10" s="12" t="s">
        <v>12</v>
      </c>
      <c r="D10" s="59"/>
      <c r="E10" s="62"/>
    </row>
    <row r="11" spans="2:5">
      <c r="B11" s="59"/>
      <c r="C11" s="11" t="s">
        <v>13</v>
      </c>
      <c r="D11" s="59"/>
      <c r="E11" s="62"/>
    </row>
    <row r="12" spans="2:5">
      <c r="B12" s="59"/>
      <c r="C12" s="12" t="s">
        <v>14</v>
      </c>
      <c r="D12" s="59"/>
      <c r="E12" s="62"/>
    </row>
    <row r="13" spans="2:5">
      <c r="B13" s="60"/>
      <c r="C13" s="12" t="s">
        <v>15</v>
      </c>
      <c r="D13" s="60"/>
      <c r="E13" s="63"/>
    </row>
  </sheetData>
  <mergeCells count="7">
    <mergeCell ref="B3:E3"/>
    <mergeCell ref="B5:B6"/>
    <mergeCell ref="D5:D6"/>
    <mergeCell ref="E5:E6"/>
    <mergeCell ref="B7:B13"/>
    <mergeCell ref="D7:D13"/>
    <mergeCell ref="E7:E1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5"/>
  <sheetViews>
    <sheetView workbookViewId="0">
      <selection activeCell="H22" sqref="H22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A3" s="65" t="s">
        <v>16</v>
      </c>
      <c r="B3" s="65"/>
      <c r="C3" s="65"/>
      <c r="D3" s="65"/>
      <c r="E3" s="65"/>
      <c r="F3" s="65"/>
      <c r="G3" s="65"/>
    </row>
    <row r="4" spans="1:7" ht="38.450000000000003" customHeight="1">
      <c r="A4" s="66" t="s">
        <v>1</v>
      </c>
      <c r="B4" s="66" t="s">
        <v>17</v>
      </c>
      <c r="C4" s="66" t="s">
        <v>18</v>
      </c>
      <c r="D4" s="24" t="s">
        <v>19</v>
      </c>
      <c r="E4" s="66" t="s">
        <v>20</v>
      </c>
      <c r="F4" s="66" t="s">
        <v>21</v>
      </c>
      <c r="G4" s="24" t="s">
        <v>22</v>
      </c>
    </row>
    <row r="5" spans="1:7">
      <c r="A5" s="66"/>
      <c r="B5" s="66"/>
      <c r="C5" s="66"/>
      <c r="D5" s="24" t="s">
        <v>23</v>
      </c>
      <c r="E5" s="66"/>
      <c r="F5" s="66"/>
      <c r="G5" s="24" t="s">
        <v>23</v>
      </c>
    </row>
    <row r="6" spans="1:7">
      <c r="A6" s="56" t="s">
        <v>5</v>
      </c>
      <c r="B6" s="1" t="s">
        <v>8</v>
      </c>
      <c r="C6" s="14" t="s">
        <v>24</v>
      </c>
      <c r="D6" s="14" t="s">
        <v>25</v>
      </c>
      <c r="E6" s="14" t="s">
        <v>26</v>
      </c>
      <c r="F6" s="14" t="s">
        <v>27</v>
      </c>
      <c r="G6" s="14" t="s">
        <v>28</v>
      </c>
    </row>
    <row r="7" spans="1:7">
      <c r="A7" s="57"/>
      <c r="B7" s="1" t="s">
        <v>6</v>
      </c>
      <c r="C7" s="14" t="s">
        <v>6</v>
      </c>
      <c r="D7" s="14" t="s">
        <v>29</v>
      </c>
      <c r="E7" s="14" t="s">
        <v>30</v>
      </c>
      <c r="F7" s="14" t="s">
        <v>31</v>
      </c>
      <c r="G7" s="14" t="s">
        <v>32</v>
      </c>
    </row>
    <row r="8" spans="1:7">
      <c r="A8" s="58" t="s">
        <v>9</v>
      </c>
      <c r="B8" s="11" t="s">
        <v>8</v>
      </c>
      <c r="C8" s="14" t="s">
        <v>24</v>
      </c>
      <c r="D8" s="14" t="s">
        <v>29</v>
      </c>
      <c r="E8" s="14" t="s">
        <v>26</v>
      </c>
      <c r="F8" s="14" t="s">
        <v>27</v>
      </c>
      <c r="G8" s="14" t="s">
        <v>28</v>
      </c>
    </row>
    <row r="9" spans="1:7">
      <c r="A9" s="59"/>
      <c r="B9" s="12" t="s">
        <v>10</v>
      </c>
      <c r="C9" s="14" t="s">
        <v>33</v>
      </c>
      <c r="D9" s="14" t="s">
        <v>29</v>
      </c>
      <c r="E9" s="14" t="s">
        <v>30</v>
      </c>
      <c r="F9" s="14" t="s">
        <v>31</v>
      </c>
      <c r="G9" s="14" t="s">
        <v>28</v>
      </c>
    </row>
    <row r="10" spans="1:7">
      <c r="A10" s="59"/>
      <c r="B10" s="11" t="s">
        <v>11</v>
      </c>
      <c r="C10" s="14" t="s">
        <v>34</v>
      </c>
      <c r="D10" s="14" t="s">
        <v>29</v>
      </c>
      <c r="E10" s="14" t="s">
        <v>26</v>
      </c>
      <c r="F10" s="14" t="s">
        <v>31</v>
      </c>
      <c r="G10" s="14" t="s">
        <v>28</v>
      </c>
    </row>
    <row r="11" spans="1:7">
      <c r="A11" s="59"/>
      <c r="B11" s="12" t="s">
        <v>12</v>
      </c>
      <c r="C11" s="14" t="s">
        <v>35</v>
      </c>
      <c r="D11" s="14" t="s">
        <v>36</v>
      </c>
      <c r="E11" s="14" t="s">
        <v>26</v>
      </c>
      <c r="F11" s="14" t="s">
        <v>31</v>
      </c>
      <c r="G11" s="14" t="s">
        <v>28</v>
      </c>
    </row>
    <row r="12" spans="1:7">
      <c r="A12" s="59"/>
      <c r="B12" s="11" t="s">
        <v>13</v>
      </c>
      <c r="C12" s="14" t="s">
        <v>37</v>
      </c>
      <c r="D12" s="14" t="s">
        <v>38</v>
      </c>
      <c r="E12" s="14" t="s">
        <v>30</v>
      </c>
      <c r="F12" s="14" t="s">
        <v>31</v>
      </c>
      <c r="G12" s="14" t="s">
        <v>28</v>
      </c>
    </row>
    <row r="13" spans="1:7">
      <c r="A13" s="59"/>
      <c r="B13" s="12" t="s">
        <v>14</v>
      </c>
      <c r="C13" s="14" t="s">
        <v>34</v>
      </c>
      <c r="D13" s="14" t="s">
        <v>36</v>
      </c>
      <c r="E13" s="14" t="s">
        <v>26</v>
      </c>
      <c r="F13" s="14" t="s">
        <v>31</v>
      </c>
      <c r="G13" s="14" t="s">
        <v>28</v>
      </c>
    </row>
    <row r="14" spans="1:7" ht="22.9">
      <c r="A14" s="60"/>
      <c r="B14" s="12" t="s">
        <v>15</v>
      </c>
      <c r="C14" s="14" t="s">
        <v>39</v>
      </c>
      <c r="D14" s="14" t="s">
        <v>40</v>
      </c>
      <c r="E14" s="14" t="s">
        <v>26</v>
      </c>
      <c r="F14" s="14" t="s">
        <v>31</v>
      </c>
      <c r="G14" s="14" t="s">
        <v>28</v>
      </c>
    </row>
    <row r="15" spans="1:7">
      <c r="A15" s="64" t="s">
        <v>41</v>
      </c>
      <c r="B15" s="64"/>
      <c r="C15" s="64"/>
      <c r="D15" s="64"/>
      <c r="E15" s="64"/>
      <c r="F15" s="64"/>
      <c r="G15" s="64"/>
    </row>
  </sheetData>
  <mergeCells count="9">
    <mergeCell ref="A15:G15"/>
    <mergeCell ref="A3:G3"/>
    <mergeCell ref="A4:A5"/>
    <mergeCell ref="B4:B5"/>
    <mergeCell ref="C4:C5"/>
    <mergeCell ref="E4:E5"/>
    <mergeCell ref="F4:F5"/>
    <mergeCell ref="A6:A7"/>
    <mergeCell ref="A8:A14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5"/>
  <sheetViews>
    <sheetView topLeftCell="D1" workbookViewId="0">
      <selection activeCell="F17" sqref="F17"/>
    </sheetView>
  </sheetViews>
  <sheetFormatPr defaultColWidth="11.42578125" defaultRowHeight="13.9"/>
  <cols>
    <col min="2" max="2" width="31.140625" customWidth="1"/>
    <col min="3" max="3" width="20.5703125" customWidth="1"/>
    <col min="4" max="4" width="21.140625" customWidth="1"/>
    <col min="5" max="5" width="24.85546875" customWidth="1"/>
    <col min="6" max="6" width="30.7109375" customWidth="1"/>
  </cols>
  <sheetData>
    <row r="4" spans="2:6">
      <c r="B4" s="65" t="s">
        <v>42</v>
      </c>
      <c r="C4" s="65"/>
      <c r="D4" s="65"/>
      <c r="E4" s="65"/>
      <c r="F4" s="65"/>
    </row>
    <row r="5" spans="2:6" ht="26.45">
      <c r="B5" s="24" t="s">
        <v>43</v>
      </c>
      <c r="C5" s="24" t="s">
        <v>44</v>
      </c>
      <c r="D5" s="24" t="s">
        <v>45</v>
      </c>
      <c r="E5" s="24" t="s">
        <v>46</v>
      </c>
      <c r="F5" s="24" t="s">
        <v>47</v>
      </c>
    </row>
    <row r="6" spans="2:6" ht="14.45" customHeight="1">
      <c r="B6" s="14" t="s">
        <v>48</v>
      </c>
      <c r="C6" s="14" t="s">
        <v>49</v>
      </c>
      <c r="D6" s="14" t="s">
        <v>6</v>
      </c>
      <c r="E6" s="14" t="s">
        <v>50</v>
      </c>
      <c r="F6" s="27" t="s">
        <v>51</v>
      </c>
    </row>
    <row r="7" spans="2:6" ht="14.45" customHeight="1">
      <c r="B7" s="67" t="s">
        <v>52</v>
      </c>
      <c r="C7" s="67" t="s">
        <v>53</v>
      </c>
      <c r="D7" s="14" t="s">
        <v>54</v>
      </c>
      <c r="E7" s="14" t="s">
        <v>50</v>
      </c>
      <c r="F7" s="14" t="s">
        <v>55</v>
      </c>
    </row>
    <row r="8" spans="2:6" ht="14.45" customHeight="1">
      <c r="B8" s="68"/>
      <c r="C8" s="68"/>
      <c r="D8" s="14" t="s">
        <v>11</v>
      </c>
      <c r="E8" s="67" t="s">
        <v>50</v>
      </c>
      <c r="F8" s="67" t="s">
        <v>56</v>
      </c>
    </row>
    <row r="9" spans="2:6" ht="14.45" customHeight="1">
      <c r="B9" s="68"/>
      <c r="C9" s="68"/>
      <c r="D9" s="14" t="s">
        <v>57</v>
      </c>
      <c r="E9" s="68"/>
      <c r="F9" s="69"/>
    </row>
    <row r="10" spans="2:6" ht="14.45" customHeight="1">
      <c r="B10" s="68"/>
      <c r="C10" s="68"/>
      <c r="D10" s="14" t="s">
        <v>13</v>
      </c>
      <c r="E10" s="68"/>
      <c r="F10" s="14" t="s">
        <v>58</v>
      </c>
    </row>
    <row r="11" spans="2:6" ht="14.45" customHeight="1">
      <c r="B11" s="68"/>
      <c r="C11" s="68"/>
      <c r="D11" s="14" t="s">
        <v>8</v>
      </c>
      <c r="E11" s="68"/>
      <c r="F11" s="14" t="s">
        <v>59</v>
      </c>
    </row>
    <row r="12" spans="2:6" ht="14.45" customHeight="1">
      <c r="B12" s="68"/>
      <c r="C12" s="68"/>
      <c r="D12" s="14" t="s">
        <v>60</v>
      </c>
      <c r="E12" s="68"/>
      <c r="F12" s="67" t="s">
        <v>56</v>
      </c>
    </row>
    <row r="13" spans="2:6" ht="14.45" customHeight="1">
      <c r="B13" s="68"/>
      <c r="C13" s="68"/>
      <c r="D13" s="14" t="s">
        <v>15</v>
      </c>
      <c r="E13" s="68"/>
      <c r="F13" s="69"/>
    </row>
    <row r="14" spans="2:6" ht="14.45" customHeight="1">
      <c r="B14" s="69"/>
      <c r="C14" s="69"/>
      <c r="D14" s="14" t="s">
        <v>61</v>
      </c>
      <c r="E14" s="69"/>
      <c r="F14" s="14" t="s">
        <v>62</v>
      </c>
    </row>
    <row r="15" spans="2:6">
      <c r="B15" s="64" t="s">
        <v>41</v>
      </c>
      <c r="C15" s="64"/>
      <c r="D15" s="64"/>
      <c r="E15" s="64"/>
      <c r="F15" s="64"/>
    </row>
  </sheetData>
  <mergeCells count="7">
    <mergeCell ref="B15:F15"/>
    <mergeCell ref="B4:F4"/>
    <mergeCell ref="C7:C14"/>
    <mergeCell ref="E8:E14"/>
    <mergeCell ref="F8:F9"/>
    <mergeCell ref="F12:F13"/>
    <mergeCell ref="B7:B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5"/>
  <sheetViews>
    <sheetView zoomScaleNormal="100" workbookViewId="0">
      <selection activeCell="G19" sqref="G19"/>
    </sheetView>
  </sheetViews>
  <sheetFormatPr defaultColWidth="11.42578125" defaultRowHeight="13.9"/>
  <cols>
    <col min="2" max="2" width="33" customWidth="1"/>
    <col min="3" max="3" width="14.5703125" customWidth="1"/>
    <col min="4" max="4" width="16.140625" bestFit="1" customWidth="1"/>
    <col min="5" max="5" width="16.85546875" bestFit="1" customWidth="1"/>
    <col min="7" max="7" width="20.140625" customWidth="1"/>
  </cols>
  <sheetData>
    <row r="4" spans="2:7">
      <c r="B4" s="70" t="s">
        <v>63</v>
      </c>
      <c r="C4" s="70"/>
      <c r="D4" s="70"/>
      <c r="E4" s="70"/>
      <c r="F4" s="70"/>
      <c r="G4" s="70"/>
    </row>
    <row r="5" spans="2:7" ht="39.6">
      <c r="B5" s="24" t="s">
        <v>64</v>
      </c>
      <c r="C5" s="24" t="s">
        <v>65</v>
      </c>
      <c r="D5" s="24" t="s">
        <v>66</v>
      </c>
      <c r="E5" s="24" t="s">
        <v>67</v>
      </c>
      <c r="F5" s="24" t="s">
        <v>68</v>
      </c>
      <c r="G5" s="24" t="s">
        <v>69</v>
      </c>
    </row>
    <row r="6" spans="2:7">
      <c r="B6" s="14" t="s">
        <v>48</v>
      </c>
      <c r="C6" s="14" t="s">
        <v>6</v>
      </c>
      <c r="D6" s="28" t="s">
        <v>6</v>
      </c>
      <c r="E6" s="1" t="s">
        <v>70</v>
      </c>
      <c r="F6" s="1" t="s">
        <v>31</v>
      </c>
      <c r="G6" s="1" t="s">
        <v>32</v>
      </c>
    </row>
    <row r="7" spans="2:7">
      <c r="B7" s="71" t="s">
        <v>52</v>
      </c>
      <c r="C7" s="14" t="s">
        <v>54</v>
      </c>
      <c r="D7" s="29" t="s">
        <v>33</v>
      </c>
      <c r="E7" s="11" t="s">
        <v>70</v>
      </c>
      <c r="F7" s="1" t="s">
        <v>31</v>
      </c>
      <c r="G7" s="11" t="s">
        <v>28</v>
      </c>
    </row>
    <row r="8" spans="2:7">
      <c r="B8" s="71"/>
      <c r="C8" s="14" t="s">
        <v>11</v>
      </c>
      <c r="D8" s="72" t="s">
        <v>71</v>
      </c>
      <c r="E8" s="72" t="s">
        <v>72</v>
      </c>
      <c r="F8" s="1" t="s">
        <v>31</v>
      </c>
      <c r="G8" s="11" t="s">
        <v>28</v>
      </c>
    </row>
    <row r="9" spans="2:7">
      <c r="B9" s="71"/>
      <c r="C9" s="14" t="s">
        <v>57</v>
      </c>
      <c r="D9" s="72"/>
      <c r="E9" s="72"/>
      <c r="F9" s="1" t="s">
        <v>31</v>
      </c>
      <c r="G9" s="11" t="s">
        <v>28</v>
      </c>
    </row>
    <row r="10" spans="2:7">
      <c r="B10" s="71"/>
      <c r="C10" s="14" t="s">
        <v>13</v>
      </c>
      <c r="D10" s="29" t="s">
        <v>37</v>
      </c>
      <c r="E10" s="72" t="s">
        <v>73</v>
      </c>
      <c r="F10" s="1" t="s">
        <v>31</v>
      </c>
      <c r="G10" s="11" t="s">
        <v>28</v>
      </c>
    </row>
    <row r="11" spans="2:7">
      <c r="B11" s="71"/>
      <c r="C11" s="14" t="s">
        <v>8</v>
      </c>
      <c r="D11" s="29" t="s">
        <v>74</v>
      </c>
      <c r="E11" s="72"/>
      <c r="F11" s="1" t="s">
        <v>31</v>
      </c>
      <c r="G11" s="11" t="s">
        <v>75</v>
      </c>
    </row>
    <row r="12" spans="2:7">
      <c r="B12" s="71"/>
      <c r="C12" s="14" t="s">
        <v>14</v>
      </c>
      <c r="D12" s="72" t="s">
        <v>39</v>
      </c>
      <c r="E12" s="72" t="s">
        <v>76</v>
      </c>
      <c r="F12" s="1" t="s">
        <v>31</v>
      </c>
      <c r="G12" s="11" t="s">
        <v>28</v>
      </c>
    </row>
    <row r="13" spans="2:7">
      <c r="B13" s="71"/>
      <c r="C13" s="14" t="s">
        <v>15</v>
      </c>
      <c r="D13" s="72"/>
      <c r="E13" s="72"/>
      <c r="F13" s="1" t="s">
        <v>31</v>
      </c>
      <c r="G13" s="11" t="s">
        <v>28</v>
      </c>
    </row>
    <row r="14" spans="2:7">
      <c r="B14" s="71"/>
      <c r="C14" s="14" t="s">
        <v>61</v>
      </c>
      <c r="D14" s="29" t="s">
        <v>77</v>
      </c>
      <c r="E14" s="72"/>
      <c r="F14" s="1" t="s">
        <v>31</v>
      </c>
      <c r="G14" s="11" t="s">
        <v>28</v>
      </c>
    </row>
    <row r="15" spans="2:7">
      <c r="B15" s="70" t="s">
        <v>41</v>
      </c>
      <c r="C15" s="70"/>
      <c r="D15" s="70"/>
      <c r="E15" s="70"/>
      <c r="F15" s="70"/>
      <c r="G15" s="70"/>
    </row>
  </sheetData>
  <mergeCells count="8">
    <mergeCell ref="B4:G4"/>
    <mergeCell ref="B15:G15"/>
    <mergeCell ref="B7:B14"/>
    <mergeCell ref="E8:E9"/>
    <mergeCell ref="E10:E11"/>
    <mergeCell ref="E12:E14"/>
    <mergeCell ref="D8:D9"/>
    <mergeCell ref="D12:D13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30"/>
  <sheetViews>
    <sheetView zoomScaleNormal="100" workbookViewId="0">
      <selection activeCell="B1" sqref="B1:I1048576"/>
    </sheetView>
  </sheetViews>
  <sheetFormatPr defaultColWidth="11.42578125" defaultRowHeight="13.9"/>
  <cols>
    <col min="1" max="1" width="8.85546875" customWidth="1"/>
    <col min="2" max="2" width="18.140625" customWidth="1"/>
    <col min="3" max="3" width="21.42578125" customWidth="1"/>
    <col min="4" max="4" width="17.42578125" customWidth="1"/>
    <col min="5" max="5" width="6.42578125" customWidth="1"/>
    <col min="6" max="6" width="18" customWidth="1"/>
    <col min="7" max="7" width="9.85546875" customWidth="1"/>
    <col min="8" max="8" width="9.5703125" customWidth="1"/>
    <col min="9" max="9" width="10.140625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70" t="s">
        <v>78</v>
      </c>
      <c r="B2" s="70"/>
      <c r="C2" s="70"/>
      <c r="D2" s="70"/>
      <c r="E2" s="70"/>
      <c r="F2" s="70"/>
      <c r="G2" s="70"/>
      <c r="H2" s="70"/>
    </row>
    <row r="3" spans="1:9" ht="33.6" customHeight="1">
      <c r="A3" s="73" t="s">
        <v>79</v>
      </c>
      <c r="B3" s="73" t="s">
        <v>80</v>
      </c>
      <c r="C3" s="73" t="s">
        <v>81</v>
      </c>
      <c r="D3" s="73" t="s">
        <v>82</v>
      </c>
      <c r="E3" s="73"/>
      <c r="F3" s="73" t="s">
        <v>22</v>
      </c>
      <c r="G3" s="25" t="s">
        <v>83</v>
      </c>
      <c r="H3" s="25" t="s">
        <v>84</v>
      </c>
      <c r="I3" s="25" t="s">
        <v>85</v>
      </c>
    </row>
    <row r="4" spans="1:9">
      <c r="A4" s="73"/>
      <c r="B4" s="73"/>
      <c r="C4" s="73"/>
      <c r="D4" s="25" t="s">
        <v>86</v>
      </c>
      <c r="E4" s="25" t="s">
        <v>87</v>
      </c>
      <c r="F4" s="73"/>
      <c r="G4" s="25" t="s">
        <v>88</v>
      </c>
      <c r="H4" s="25" t="s">
        <v>88</v>
      </c>
      <c r="I4" s="26" t="s">
        <v>89</v>
      </c>
    </row>
    <row r="5" spans="1:9">
      <c r="A5" s="74" t="s">
        <v>90</v>
      </c>
      <c r="B5" s="32" t="s">
        <v>91</v>
      </c>
      <c r="C5" s="14" t="s">
        <v>92</v>
      </c>
      <c r="D5" s="14" t="s">
        <v>93</v>
      </c>
      <c r="E5" s="33">
        <v>1</v>
      </c>
      <c r="F5" s="14" t="s">
        <v>28</v>
      </c>
      <c r="G5" s="22">
        <v>0</v>
      </c>
      <c r="H5" s="22">
        <v>1450</v>
      </c>
      <c r="I5" s="48">
        <f t="shared" ref="I5:I14" si="0">G5/H5</f>
        <v>0</v>
      </c>
    </row>
    <row r="6" spans="1:9">
      <c r="A6" s="74"/>
      <c r="B6" s="32" t="s">
        <v>94</v>
      </c>
      <c r="C6" s="14" t="s">
        <v>37</v>
      </c>
      <c r="D6" s="14" t="s">
        <v>95</v>
      </c>
      <c r="E6" s="14">
        <v>100</v>
      </c>
      <c r="F6" s="14" t="s">
        <v>28</v>
      </c>
      <c r="G6" s="22">
        <v>0</v>
      </c>
      <c r="H6" s="22">
        <v>600</v>
      </c>
      <c r="I6" s="48">
        <f t="shared" si="0"/>
        <v>0</v>
      </c>
    </row>
    <row r="7" spans="1:9">
      <c r="A7" s="74"/>
      <c r="B7" s="32" t="s">
        <v>11</v>
      </c>
      <c r="C7" s="14" t="s">
        <v>34</v>
      </c>
      <c r="D7" s="14" t="s">
        <v>96</v>
      </c>
      <c r="E7" s="33">
        <v>1</v>
      </c>
      <c r="F7" s="14" t="s">
        <v>28</v>
      </c>
      <c r="G7" s="22">
        <v>0</v>
      </c>
      <c r="H7" s="22">
        <v>3500</v>
      </c>
      <c r="I7" s="48">
        <f t="shared" si="0"/>
        <v>0</v>
      </c>
    </row>
    <row r="8" spans="1:9" ht="34.15">
      <c r="A8" s="74"/>
      <c r="B8" s="32" t="s">
        <v>97</v>
      </c>
      <c r="C8" s="14" t="s">
        <v>77</v>
      </c>
      <c r="D8" s="14" t="s">
        <v>98</v>
      </c>
      <c r="E8" s="14" t="s">
        <v>99</v>
      </c>
      <c r="F8" s="14" t="s">
        <v>100</v>
      </c>
      <c r="G8" s="22">
        <v>60</v>
      </c>
      <c r="H8" s="22">
        <v>38000</v>
      </c>
      <c r="I8" s="50">
        <f t="shared" si="0"/>
        <v>1.5789473684210526E-3</v>
      </c>
    </row>
    <row r="9" spans="1:9">
      <c r="A9" s="74"/>
      <c r="B9" s="32" t="s">
        <v>54</v>
      </c>
      <c r="C9" s="14" t="s">
        <v>101</v>
      </c>
      <c r="D9" s="14" t="s">
        <v>96</v>
      </c>
      <c r="E9" s="33">
        <v>1</v>
      </c>
      <c r="F9" s="14" t="s">
        <v>28</v>
      </c>
      <c r="G9" s="22">
        <v>0</v>
      </c>
      <c r="H9" s="22">
        <v>2000</v>
      </c>
      <c r="I9" s="49">
        <f t="shared" si="0"/>
        <v>0</v>
      </c>
    </row>
    <row r="10" spans="1:9">
      <c r="A10" s="74"/>
      <c r="B10" s="32" t="s">
        <v>102</v>
      </c>
      <c r="C10" s="14" t="s">
        <v>103</v>
      </c>
      <c r="D10" s="14" t="s">
        <v>96</v>
      </c>
      <c r="E10" s="33">
        <v>1</v>
      </c>
      <c r="F10" s="14" t="s">
        <v>28</v>
      </c>
      <c r="G10" s="22">
        <v>0</v>
      </c>
      <c r="H10" s="22">
        <v>2400</v>
      </c>
      <c r="I10" s="49">
        <f t="shared" si="0"/>
        <v>0</v>
      </c>
    </row>
    <row r="11" spans="1:9">
      <c r="A11" s="74"/>
      <c r="B11" s="32" t="s">
        <v>57</v>
      </c>
      <c r="C11" s="14" t="s">
        <v>35</v>
      </c>
      <c r="D11" s="14" t="s">
        <v>104</v>
      </c>
      <c r="E11" s="33">
        <v>1</v>
      </c>
      <c r="F11" s="14" t="s">
        <v>28</v>
      </c>
      <c r="G11" s="22">
        <v>0</v>
      </c>
      <c r="H11" s="22">
        <v>3700</v>
      </c>
      <c r="I11" s="49">
        <f t="shared" si="0"/>
        <v>0</v>
      </c>
    </row>
    <row r="12" spans="1:9">
      <c r="A12" s="74"/>
      <c r="B12" s="32" t="s">
        <v>14</v>
      </c>
      <c r="C12" s="14" t="s">
        <v>105</v>
      </c>
      <c r="D12" s="14" t="s">
        <v>104</v>
      </c>
      <c r="E12" s="33">
        <v>1</v>
      </c>
      <c r="F12" s="14" t="s">
        <v>28</v>
      </c>
      <c r="G12" s="22">
        <v>0</v>
      </c>
      <c r="H12" s="22">
        <v>3300</v>
      </c>
      <c r="I12" s="49">
        <f t="shared" si="0"/>
        <v>0</v>
      </c>
    </row>
    <row r="13" spans="1:9" ht="22.9">
      <c r="A13" s="74"/>
      <c r="B13" s="32" t="s">
        <v>15</v>
      </c>
      <c r="C13" s="14" t="s">
        <v>39</v>
      </c>
      <c r="D13" s="14" t="s">
        <v>106</v>
      </c>
      <c r="E13" s="33" t="s">
        <v>99</v>
      </c>
      <c r="F13" s="14" t="s">
        <v>28</v>
      </c>
      <c r="G13" s="22">
        <v>0</v>
      </c>
      <c r="H13" s="22">
        <v>4000</v>
      </c>
      <c r="I13" s="49">
        <f t="shared" si="0"/>
        <v>0</v>
      </c>
    </row>
    <row r="14" spans="1:9">
      <c r="A14" s="43" t="s">
        <v>107</v>
      </c>
      <c r="B14" s="14" t="s">
        <v>108</v>
      </c>
      <c r="C14" s="14" t="s">
        <v>109</v>
      </c>
      <c r="D14" s="14" t="s">
        <v>96</v>
      </c>
      <c r="E14" s="33">
        <v>1</v>
      </c>
      <c r="F14" s="14" t="s">
        <v>110</v>
      </c>
      <c r="G14" s="41">
        <v>0</v>
      </c>
      <c r="H14" s="22">
        <v>16000</v>
      </c>
      <c r="I14" s="48">
        <f t="shared" si="0"/>
        <v>0</v>
      </c>
    </row>
    <row r="15" spans="1:9">
      <c r="A15" s="70" t="s">
        <v>41</v>
      </c>
      <c r="B15" s="70"/>
      <c r="C15" s="70"/>
      <c r="D15" s="70"/>
      <c r="E15" s="70"/>
      <c r="F15" s="70"/>
      <c r="G15" s="70"/>
      <c r="H15" s="70"/>
    </row>
    <row r="19" spans="2:4">
      <c r="B19" s="30" t="s">
        <v>111</v>
      </c>
      <c r="C19" s="30" t="s">
        <v>112</v>
      </c>
      <c r="D19" s="30" t="s">
        <v>113</v>
      </c>
    </row>
    <row r="20" spans="2:4">
      <c r="B20" s="30"/>
      <c r="C20" s="30"/>
      <c r="D20" s="30"/>
    </row>
    <row r="21" spans="2:4">
      <c r="B21" s="31" t="s">
        <v>114</v>
      </c>
      <c r="C21" s="31" t="s">
        <v>90</v>
      </c>
      <c r="D21" s="31" t="s">
        <v>115</v>
      </c>
    </row>
    <row r="22" spans="2:4">
      <c r="B22" s="31" t="s">
        <v>116</v>
      </c>
      <c r="C22" s="31" t="s">
        <v>90</v>
      </c>
      <c r="D22" s="31" t="s">
        <v>115</v>
      </c>
    </row>
    <row r="23" spans="2:4">
      <c r="B23" s="31" t="s">
        <v>117</v>
      </c>
      <c r="C23" s="31" t="s">
        <v>90</v>
      </c>
      <c r="D23" s="31" t="s">
        <v>115</v>
      </c>
    </row>
    <row r="24" spans="2:4">
      <c r="B24" s="31" t="s">
        <v>118</v>
      </c>
      <c r="C24" s="31" t="s">
        <v>90</v>
      </c>
      <c r="D24" s="31" t="s">
        <v>115</v>
      </c>
    </row>
    <row r="25" spans="2:4">
      <c r="B25" s="31" t="s">
        <v>10</v>
      </c>
      <c r="C25" s="31" t="s">
        <v>90</v>
      </c>
      <c r="D25" s="31" t="s">
        <v>115</v>
      </c>
    </row>
    <row r="26" spans="2:4">
      <c r="B26" s="31" t="s">
        <v>119</v>
      </c>
      <c r="C26" s="31" t="s">
        <v>90</v>
      </c>
      <c r="D26" s="31" t="s">
        <v>115</v>
      </c>
    </row>
    <row r="27" spans="2:4">
      <c r="B27" s="31" t="s">
        <v>120</v>
      </c>
      <c r="C27" s="31" t="s">
        <v>90</v>
      </c>
      <c r="D27" s="31" t="s">
        <v>115</v>
      </c>
    </row>
    <row r="28" spans="2:4">
      <c r="B28" s="31" t="s">
        <v>121</v>
      </c>
      <c r="C28" s="31" t="s">
        <v>90</v>
      </c>
      <c r="D28" s="31" t="s">
        <v>115</v>
      </c>
    </row>
    <row r="29" spans="2:4">
      <c r="B29" s="31" t="s">
        <v>122</v>
      </c>
      <c r="C29" s="31" t="s">
        <v>90</v>
      </c>
      <c r="D29" s="31" t="s">
        <v>115</v>
      </c>
    </row>
    <row r="30" spans="2:4">
      <c r="B30" s="31" t="s">
        <v>123</v>
      </c>
      <c r="C30" s="31" t="s">
        <v>107</v>
      </c>
      <c r="D30" s="31" t="s">
        <v>124</v>
      </c>
    </row>
  </sheetData>
  <autoFilter ref="B20:D30" xr:uid="{00000000-0009-0000-0000-000004000000}"/>
  <mergeCells count="8">
    <mergeCell ref="A3:A4"/>
    <mergeCell ref="D3:E3"/>
    <mergeCell ref="F3:F4"/>
    <mergeCell ref="A2:H2"/>
    <mergeCell ref="A15:H15"/>
    <mergeCell ref="B3:B4"/>
    <mergeCell ref="C3:C4"/>
    <mergeCell ref="A5:A13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4"/>
  <sheetViews>
    <sheetView topLeftCell="G1" zoomScaleNormal="100" workbookViewId="0">
      <selection activeCell="M6" sqref="M6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>
      <c r="B2" s="76" t="s">
        <v>125</v>
      </c>
      <c r="C2" s="77"/>
      <c r="D2" s="77"/>
      <c r="E2" s="77"/>
      <c r="F2" s="77"/>
      <c r="G2" s="77"/>
    </row>
    <row r="3" spans="2:13" ht="28.5" customHeight="1">
      <c r="B3" s="66" t="s">
        <v>79</v>
      </c>
      <c r="C3" s="66" t="s">
        <v>80</v>
      </c>
      <c r="D3" s="66" t="s">
        <v>81</v>
      </c>
      <c r="E3" s="24" t="s">
        <v>126</v>
      </c>
      <c r="F3" s="24" t="s">
        <v>127</v>
      </c>
      <c r="G3" s="24" t="s">
        <v>84</v>
      </c>
      <c r="I3" s="66" t="s">
        <v>80</v>
      </c>
      <c r="J3" s="24" t="s">
        <v>126</v>
      </c>
      <c r="K3" s="24" t="s">
        <v>127</v>
      </c>
      <c r="L3" s="24" t="s">
        <v>84</v>
      </c>
      <c r="M3" s="66" t="s">
        <v>128</v>
      </c>
    </row>
    <row r="4" spans="2:13" ht="15.75" customHeight="1">
      <c r="B4" s="66"/>
      <c r="C4" s="66"/>
      <c r="D4" s="66"/>
      <c r="E4" s="24" t="s">
        <v>88</v>
      </c>
      <c r="F4" s="24" t="s">
        <v>88</v>
      </c>
      <c r="G4" s="24" t="s">
        <v>88</v>
      </c>
      <c r="I4" s="66"/>
      <c r="J4" s="24" t="s">
        <v>88</v>
      </c>
      <c r="K4" s="24" t="s">
        <v>88</v>
      </c>
      <c r="L4" s="24" t="s">
        <v>88</v>
      </c>
      <c r="M4" s="66"/>
    </row>
    <row r="5" spans="2:13">
      <c r="B5" s="75" t="s">
        <v>90</v>
      </c>
      <c r="C5" s="44" t="s">
        <v>91</v>
      </c>
      <c r="D5" s="42" t="s">
        <v>92</v>
      </c>
      <c r="E5" s="45">
        <v>1100</v>
      </c>
      <c r="F5" s="45">
        <v>1500</v>
      </c>
      <c r="G5" s="46">
        <v>1450</v>
      </c>
      <c r="I5" s="44" t="s">
        <v>91</v>
      </c>
      <c r="J5" s="45">
        <v>1100</v>
      </c>
      <c r="K5" s="45">
        <v>1500</v>
      </c>
      <c r="L5" s="46">
        <v>1450</v>
      </c>
      <c r="M5" s="47">
        <f>K5/J5*100-100</f>
        <v>36.363636363636346</v>
      </c>
    </row>
    <row r="6" spans="2:13">
      <c r="B6" s="74"/>
      <c r="C6" s="32" t="s">
        <v>129</v>
      </c>
      <c r="D6" s="1" t="s">
        <v>37</v>
      </c>
      <c r="E6" s="4">
        <v>600</v>
      </c>
      <c r="F6" s="4">
        <v>500</v>
      </c>
      <c r="G6" s="3">
        <v>667</v>
      </c>
      <c r="I6" s="32" t="s">
        <v>129</v>
      </c>
      <c r="J6" s="4">
        <v>600</v>
      </c>
      <c r="K6" s="4">
        <v>500</v>
      </c>
      <c r="L6" s="3">
        <v>667</v>
      </c>
      <c r="M6" s="52">
        <f t="shared" ref="M6:M12" si="0">K6/J6*100-100</f>
        <v>-16.666666666666657</v>
      </c>
    </row>
    <row r="7" spans="2:13">
      <c r="B7" s="74"/>
      <c r="C7" s="32" t="s">
        <v>11</v>
      </c>
      <c r="D7" s="1" t="s">
        <v>34</v>
      </c>
      <c r="E7" s="3">
        <v>3000</v>
      </c>
      <c r="F7" s="3">
        <v>3500</v>
      </c>
      <c r="G7" s="3">
        <v>3500</v>
      </c>
      <c r="I7" s="32" t="s">
        <v>11</v>
      </c>
      <c r="J7" s="3">
        <v>3000</v>
      </c>
      <c r="K7" s="3">
        <v>3500</v>
      </c>
      <c r="L7" s="3">
        <v>3500</v>
      </c>
      <c r="M7" s="52">
        <f t="shared" si="0"/>
        <v>16.666666666666671</v>
      </c>
    </row>
    <row r="8" spans="2:13">
      <c r="B8" s="74"/>
      <c r="C8" s="32" t="s">
        <v>97</v>
      </c>
      <c r="D8" s="2" t="s">
        <v>77</v>
      </c>
      <c r="E8" s="5">
        <v>35000</v>
      </c>
      <c r="F8" s="5">
        <v>40000</v>
      </c>
      <c r="G8" s="3">
        <v>38000</v>
      </c>
      <c r="I8" s="32" t="s">
        <v>130</v>
      </c>
      <c r="J8" s="5">
        <v>35000</v>
      </c>
      <c r="K8" s="5">
        <v>40000</v>
      </c>
      <c r="L8" s="3">
        <v>38000</v>
      </c>
      <c r="M8" s="52">
        <f t="shared" si="0"/>
        <v>14.285714285714278</v>
      </c>
    </row>
    <row r="9" spans="2:13">
      <c r="B9" s="74"/>
      <c r="C9" s="32" t="s">
        <v>54</v>
      </c>
      <c r="D9" s="2" t="s">
        <v>33</v>
      </c>
      <c r="E9" s="4">
        <v>15000</v>
      </c>
      <c r="F9" s="4">
        <v>2250</v>
      </c>
      <c r="G9" s="3">
        <v>2000</v>
      </c>
      <c r="I9" s="32" t="s">
        <v>54</v>
      </c>
      <c r="J9" s="4">
        <v>15000</v>
      </c>
      <c r="K9" s="4">
        <v>2250</v>
      </c>
      <c r="L9" s="3">
        <v>2000</v>
      </c>
      <c r="M9" s="51">
        <f t="shared" si="0"/>
        <v>-85</v>
      </c>
    </row>
    <row r="10" spans="2:13">
      <c r="B10" s="74"/>
      <c r="C10" s="32" t="s">
        <v>102</v>
      </c>
      <c r="D10" s="1" t="s">
        <v>103</v>
      </c>
      <c r="E10" s="4">
        <v>2000</v>
      </c>
      <c r="F10" s="4">
        <v>3000</v>
      </c>
      <c r="G10" s="3">
        <v>2400</v>
      </c>
      <c r="I10" s="32" t="s">
        <v>102</v>
      </c>
      <c r="J10" s="4">
        <v>2000</v>
      </c>
      <c r="K10" s="4">
        <v>3000</v>
      </c>
      <c r="L10" s="3">
        <v>2400</v>
      </c>
      <c r="M10" s="40">
        <f t="shared" si="0"/>
        <v>50</v>
      </c>
    </row>
    <row r="11" spans="2:13">
      <c r="B11" s="74"/>
      <c r="C11" s="32" t="s">
        <v>57</v>
      </c>
      <c r="D11" s="14" t="s">
        <v>35</v>
      </c>
      <c r="E11" s="4">
        <v>1400</v>
      </c>
      <c r="F11" s="22">
        <v>7800</v>
      </c>
      <c r="G11" s="3">
        <v>3700</v>
      </c>
      <c r="I11" s="32" t="s">
        <v>57</v>
      </c>
      <c r="J11" s="4">
        <v>1400</v>
      </c>
      <c r="K11" s="22">
        <v>7800</v>
      </c>
      <c r="L11" s="3">
        <v>3700</v>
      </c>
      <c r="M11" s="51">
        <f t="shared" si="0"/>
        <v>457.14285714285711</v>
      </c>
    </row>
    <row r="12" spans="2:13">
      <c r="B12" s="74"/>
      <c r="C12" s="32" t="s">
        <v>14</v>
      </c>
      <c r="D12" s="2" t="s">
        <v>34</v>
      </c>
      <c r="E12" s="4">
        <v>3200</v>
      </c>
      <c r="F12" s="22">
        <v>4000</v>
      </c>
      <c r="G12" s="3">
        <v>3300</v>
      </c>
      <c r="I12" s="32" t="s">
        <v>14</v>
      </c>
      <c r="J12" s="4">
        <v>3200</v>
      </c>
      <c r="K12" s="22">
        <v>4000</v>
      </c>
      <c r="L12" s="3">
        <v>3300</v>
      </c>
      <c r="M12" s="40">
        <f t="shared" si="0"/>
        <v>25</v>
      </c>
    </row>
    <row r="13" spans="2:13">
      <c r="B13" s="74"/>
      <c r="C13" s="32" t="s">
        <v>15</v>
      </c>
      <c r="D13" s="14" t="s">
        <v>39</v>
      </c>
      <c r="E13" s="4">
        <v>4000</v>
      </c>
      <c r="F13" s="22">
        <v>14000</v>
      </c>
      <c r="G13" s="3">
        <v>4000</v>
      </c>
      <c r="I13" s="32" t="s">
        <v>15</v>
      </c>
      <c r="J13" s="4">
        <v>4000</v>
      </c>
      <c r="K13" s="22">
        <v>14000</v>
      </c>
      <c r="L13" s="3">
        <v>4000</v>
      </c>
      <c r="M13" s="51">
        <f t="shared" ref="M13:M14" si="1">K13/J13*100-100</f>
        <v>250</v>
      </c>
    </row>
    <row r="14" spans="2:13">
      <c r="B14" s="43" t="s">
        <v>107</v>
      </c>
      <c r="C14" s="14" t="s">
        <v>108</v>
      </c>
      <c r="D14" s="2" t="s">
        <v>6</v>
      </c>
      <c r="E14" s="4">
        <v>16000</v>
      </c>
      <c r="F14" s="22">
        <v>12000</v>
      </c>
      <c r="G14" s="3">
        <v>18000</v>
      </c>
      <c r="I14" s="14" t="s">
        <v>108</v>
      </c>
      <c r="J14" s="4">
        <v>16000</v>
      </c>
      <c r="K14" s="22">
        <v>12000</v>
      </c>
      <c r="L14" s="3">
        <v>18000</v>
      </c>
      <c r="M14" s="40">
        <f t="shared" si="1"/>
        <v>-25</v>
      </c>
    </row>
  </sheetData>
  <mergeCells count="7">
    <mergeCell ref="B5:B13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33"/>
  <sheetViews>
    <sheetView zoomScaleNormal="100" workbookViewId="0">
      <selection activeCell="B21" sqref="B21"/>
    </sheetView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2" spans="1:9">
      <c r="A2" s="15" t="s">
        <v>131</v>
      </c>
      <c r="B2" s="13">
        <v>2019</v>
      </c>
      <c r="C2" s="13">
        <v>2020</v>
      </c>
      <c r="D2" s="13">
        <v>2021</v>
      </c>
      <c r="E2" s="13">
        <v>2022</v>
      </c>
      <c r="F2" s="13">
        <v>2023</v>
      </c>
      <c r="G2" s="13" t="s">
        <v>132</v>
      </c>
      <c r="H2" s="13" t="s">
        <v>133</v>
      </c>
    </row>
    <row r="3" spans="1:9">
      <c r="A3" s="35" t="s">
        <v>102</v>
      </c>
      <c r="B3" s="7">
        <v>1186.8271216323369</v>
      </c>
      <c r="C3" s="7">
        <v>987.68073865751455</v>
      </c>
      <c r="D3" s="7">
        <v>1317.277082163688</v>
      </c>
      <c r="E3" s="7">
        <v>2037.2333691647909</v>
      </c>
      <c r="F3" s="7">
        <v>1837.65392069681</v>
      </c>
      <c r="G3" s="7">
        <f>AVERAGE(B3:F3)</f>
        <v>1473.3344464630281</v>
      </c>
      <c r="H3" s="7">
        <f>SUM(B3:F3)/5</f>
        <v>1473.3344464630281</v>
      </c>
    </row>
    <row r="4" spans="1:9">
      <c r="A4" s="35" t="s">
        <v>54</v>
      </c>
      <c r="B4" s="7">
        <v>2340.247475668702</v>
      </c>
      <c r="C4" s="7">
        <v>2699.9517100165331</v>
      </c>
      <c r="D4" s="7">
        <v>3286.143256874841</v>
      </c>
      <c r="E4" s="7">
        <v>3874.7106526572352</v>
      </c>
      <c r="F4" s="7">
        <v>3892.6124070210781</v>
      </c>
      <c r="G4" s="7">
        <f>AVERAGE(B4:F4)</f>
        <v>3218.7331004476778</v>
      </c>
      <c r="H4" s="7">
        <f>SUM(B4:F4)/5</f>
        <v>3218.7331004476778</v>
      </c>
    </row>
    <row r="5" spans="1:9">
      <c r="A5" s="34" t="s">
        <v>134</v>
      </c>
      <c r="B5" s="38">
        <v>10017</v>
      </c>
      <c r="C5" s="38">
        <v>12187</v>
      </c>
      <c r="D5" s="38">
        <v>12000</v>
      </c>
      <c r="E5" s="38">
        <v>38900</v>
      </c>
      <c r="F5" s="38">
        <v>30000</v>
      </c>
      <c r="G5" s="39">
        <v>20621</v>
      </c>
      <c r="H5" s="7">
        <f>SUM(B5:F5)/5</f>
        <v>20620.8</v>
      </c>
    </row>
    <row r="6" spans="1:9">
      <c r="A6" s="37" t="s">
        <v>135</v>
      </c>
      <c r="B6" s="7">
        <v>5174</v>
      </c>
      <c r="C6" s="7">
        <v>5481</v>
      </c>
      <c r="D6" s="7">
        <v>7564</v>
      </c>
      <c r="E6" s="7">
        <v>8609</v>
      </c>
      <c r="F6" s="7">
        <v>9687</v>
      </c>
      <c r="G6" s="7">
        <v>7303</v>
      </c>
      <c r="H6" s="7">
        <f>SUM(B6:F6)/5</f>
        <v>7303</v>
      </c>
    </row>
    <row r="7" spans="1:9">
      <c r="A7" s="36" t="s">
        <v>91</v>
      </c>
      <c r="B7" s="7">
        <v>1132.2688431900669</v>
      </c>
      <c r="C7" s="7">
        <v>1227.877273510413</v>
      </c>
      <c r="D7" s="7">
        <v>1305.4894787798301</v>
      </c>
      <c r="E7" s="7">
        <v>1837.9538179013971</v>
      </c>
      <c r="F7" s="7">
        <v>2171.6119121148658</v>
      </c>
      <c r="G7" s="7">
        <f t="shared" ref="G7:G8" si="0">AVERAGE(B7:F7)</f>
        <v>1535.0402650993146</v>
      </c>
      <c r="H7" s="7">
        <f>SUM(B7:F7)/5</f>
        <v>1535.0402650993146</v>
      </c>
      <c r="I7" s="23"/>
    </row>
    <row r="8" spans="1:9">
      <c r="A8" s="35" t="s">
        <v>129</v>
      </c>
      <c r="B8" s="7">
        <v>299.60977272333952</v>
      </c>
      <c r="C8" s="7">
        <v>287.89477798755428</v>
      </c>
      <c r="D8" s="7">
        <v>359.16649691944508</v>
      </c>
      <c r="E8" s="7">
        <v>483.24351088552442</v>
      </c>
      <c r="F8" s="7">
        <v>528.1325626625237</v>
      </c>
      <c r="G8" s="7">
        <f t="shared" si="0"/>
        <v>391.60942423567741</v>
      </c>
      <c r="H8" s="7">
        <f t="shared" ref="H8" si="1">SUM(B8:F8)/5</f>
        <v>391.60942423567741</v>
      </c>
      <c r="I8" s="23"/>
    </row>
    <row r="9" spans="1:9">
      <c r="I9" s="23"/>
    </row>
    <row r="10" spans="1:9">
      <c r="I10" s="23"/>
    </row>
    <row r="11" spans="1:9">
      <c r="I11" s="23"/>
    </row>
    <row r="13" spans="1:9">
      <c r="A13" s="16" t="s">
        <v>136</v>
      </c>
      <c r="B13" s="9"/>
      <c r="C13" s="9"/>
      <c r="D13" s="9"/>
      <c r="E13" s="9"/>
      <c r="F13" s="9"/>
      <c r="G13" s="9"/>
      <c r="H13" s="9"/>
    </row>
    <row r="14" spans="1:9">
      <c r="A14" s="16" t="s">
        <v>137</v>
      </c>
      <c r="B14" s="9"/>
      <c r="C14" s="9"/>
      <c r="D14" s="9"/>
      <c r="E14" s="9"/>
      <c r="F14" s="9"/>
      <c r="G14" s="9"/>
      <c r="H14" s="9"/>
    </row>
    <row r="15" spans="1:9">
      <c r="A15" s="16" t="s">
        <v>138</v>
      </c>
      <c r="B15" s="9"/>
      <c r="C15" s="9"/>
      <c r="D15" s="9"/>
      <c r="E15" s="9"/>
      <c r="F15" s="9"/>
      <c r="G15" s="9"/>
      <c r="H15" s="9"/>
    </row>
    <row r="16" spans="1:9">
      <c r="A16" s="16" t="s">
        <v>139</v>
      </c>
      <c r="B16" s="9"/>
      <c r="C16" s="9"/>
      <c r="D16" s="9"/>
      <c r="E16" s="9"/>
      <c r="F16" s="9"/>
      <c r="G16" s="9"/>
      <c r="H16" s="9"/>
    </row>
    <row r="17" spans="1:8" ht="14.45" thickBot="1">
      <c r="A17" s="9"/>
      <c r="B17" s="9"/>
      <c r="C17" s="9"/>
      <c r="D17" s="9"/>
      <c r="E17" s="9"/>
      <c r="F17" s="9"/>
      <c r="G17" s="9"/>
      <c r="H17" s="9"/>
    </row>
    <row r="18" spans="1:8">
      <c r="A18" s="20" t="s">
        <v>140</v>
      </c>
      <c r="B18" s="9"/>
      <c r="C18" s="9"/>
      <c r="D18" s="9"/>
      <c r="E18" s="9"/>
      <c r="F18" s="9"/>
      <c r="G18" s="9"/>
      <c r="H18" s="9"/>
    </row>
    <row r="19" spans="1:8">
      <c r="A19" s="21" t="s">
        <v>141</v>
      </c>
      <c r="B19" s="9"/>
      <c r="C19" s="9"/>
      <c r="D19" s="9"/>
      <c r="E19" s="9"/>
      <c r="F19" s="9"/>
      <c r="G19" s="9"/>
      <c r="H19" s="9"/>
    </row>
    <row r="20" spans="1:8">
      <c r="A20" s="18" t="s">
        <v>142</v>
      </c>
      <c r="C20" s="9"/>
      <c r="D20" s="9"/>
      <c r="E20" s="9"/>
      <c r="F20" s="9"/>
      <c r="G20" s="9"/>
      <c r="H20" s="9"/>
    </row>
    <row r="21" spans="1:8" ht="57.6" thickBot="1">
      <c r="A21" s="19" t="s">
        <v>143</v>
      </c>
      <c r="C21" s="9"/>
      <c r="D21" s="9"/>
      <c r="E21" s="9"/>
      <c r="F21" s="9"/>
      <c r="G21" s="9"/>
      <c r="H21" s="9"/>
    </row>
    <row r="22" spans="1:8">
      <c r="C22" s="9"/>
      <c r="D22" s="9"/>
      <c r="E22" s="9"/>
      <c r="F22" s="9"/>
      <c r="G22" s="9"/>
      <c r="H22" s="9"/>
    </row>
    <row r="23" spans="1:8">
      <c r="C23" s="9"/>
      <c r="D23" s="9"/>
      <c r="E23" s="9"/>
      <c r="F23" s="9"/>
      <c r="G23" s="9"/>
      <c r="H23" s="9"/>
    </row>
    <row r="24" spans="1:8">
      <c r="C24" s="9"/>
      <c r="D24" s="9"/>
      <c r="E24" s="9"/>
      <c r="F24" s="9"/>
      <c r="G24" s="9"/>
      <c r="H24" s="9"/>
    </row>
    <row r="27" spans="1:8">
      <c r="A27" s="13" t="s">
        <v>80</v>
      </c>
      <c r="B27" s="13" t="s">
        <v>132</v>
      </c>
    </row>
    <row r="28" spans="1:8">
      <c r="A28" s="35" t="s">
        <v>102</v>
      </c>
      <c r="B28" s="7">
        <v>1473.3344464630281</v>
      </c>
    </row>
    <row r="29" spans="1:8">
      <c r="A29" s="35" t="s">
        <v>54</v>
      </c>
      <c r="B29" s="7">
        <v>3218.7331004476778</v>
      </c>
    </row>
    <row r="30" spans="1:8">
      <c r="A30" s="34" t="s">
        <v>97</v>
      </c>
      <c r="B30" s="7">
        <v>20621</v>
      </c>
    </row>
    <row r="31" spans="1:8">
      <c r="A31" s="37" t="s">
        <v>108</v>
      </c>
      <c r="B31" s="7">
        <v>7303</v>
      </c>
    </row>
    <row r="32" spans="1:8">
      <c r="A32" s="36" t="s">
        <v>91</v>
      </c>
      <c r="B32" s="7">
        <v>1535.0402650993146</v>
      </c>
    </row>
    <row r="33" spans="1:2">
      <c r="A33" s="35" t="s">
        <v>94</v>
      </c>
      <c r="B33" s="7">
        <v>391.60942423567741</v>
      </c>
    </row>
  </sheetData>
  <sortState xmlns:xlrd2="http://schemas.microsoft.com/office/spreadsheetml/2017/richdata2" ref="A28:B30">
    <sortCondition descending="1" ref="B27"/>
  </sortState>
  <pageMargins left="0.7" right="0.7" top="0.75" bottom="0.75" header="0.3" footer="0.3"/>
  <pageSetup paperSize="9" orientation="portrait" horizontalDpi="300" verticalDpi="300" r:id="rId1"/>
  <ignoredErrors>
    <ignoredError sqref="H5:H6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T38"/>
  <sheetViews>
    <sheetView tabSelected="1" topLeftCell="A4" zoomScale="90" zoomScaleNormal="90" workbookViewId="0">
      <selection activeCell="G21" sqref="G21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6" t="s">
        <v>131</v>
      </c>
      <c r="C2" s="6">
        <v>2019</v>
      </c>
      <c r="D2" s="6">
        <v>2020</v>
      </c>
      <c r="E2" s="6">
        <v>2021</v>
      </c>
      <c r="F2" s="6">
        <v>2022</v>
      </c>
      <c r="G2" s="6">
        <v>2023</v>
      </c>
      <c r="H2" s="6" t="s">
        <v>132</v>
      </c>
    </row>
    <row r="3" spans="2:8">
      <c r="B3" s="35" t="s">
        <v>102</v>
      </c>
      <c r="C3" s="7">
        <v>1186.8271216323369</v>
      </c>
      <c r="D3" s="7">
        <v>987.68073865751455</v>
      </c>
      <c r="E3" s="7">
        <v>1317.277082163688</v>
      </c>
      <c r="F3" s="7">
        <v>2037.2333691647909</v>
      </c>
      <c r="G3" s="7">
        <v>1837.65392069681</v>
      </c>
      <c r="H3" s="7">
        <f>AVERAGE(C3:G3)</f>
        <v>1473.3344464630281</v>
      </c>
    </row>
    <row r="4" spans="2:8">
      <c r="B4" s="35" t="s">
        <v>54</v>
      </c>
      <c r="C4" s="7">
        <v>2340.247475668702</v>
      </c>
      <c r="D4" s="7">
        <v>2699.9517100165331</v>
      </c>
      <c r="E4" s="7">
        <v>3286.143256874841</v>
      </c>
      <c r="F4" s="7">
        <v>3874.7106526572352</v>
      </c>
      <c r="G4" s="7">
        <v>3892.6124070210781</v>
      </c>
      <c r="H4" s="7">
        <f>AVERAGE(C4:G4)</f>
        <v>3218.7331004476778</v>
      </c>
    </row>
    <row r="5" spans="2:8">
      <c r="B5" s="34" t="s">
        <v>134</v>
      </c>
      <c r="C5" s="38">
        <v>10017</v>
      </c>
      <c r="D5" s="38">
        <v>12187</v>
      </c>
      <c r="E5" s="38">
        <v>12000</v>
      </c>
      <c r="F5" s="38">
        <v>38900</v>
      </c>
      <c r="G5" s="38">
        <v>30000</v>
      </c>
      <c r="H5" s="39">
        <v>20621</v>
      </c>
    </row>
    <row r="6" spans="2:8">
      <c r="B6" s="37" t="s">
        <v>135</v>
      </c>
      <c r="C6" s="7">
        <v>5174</v>
      </c>
      <c r="D6" s="7">
        <v>5481</v>
      </c>
      <c r="E6" s="7">
        <v>7564</v>
      </c>
      <c r="F6" s="7">
        <v>8609</v>
      </c>
      <c r="G6" s="7">
        <v>9687</v>
      </c>
      <c r="H6" s="7">
        <v>7303</v>
      </c>
    </row>
    <row r="7" spans="2:8">
      <c r="B7" s="36" t="s">
        <v>91</v>
      </c>
      <c r="C7" s="7">
        <v>1132.2688431900669</v>
      </c>
      <c r="D7" s="7">
        <v>1227.877273510413</v>
      </c>
      <c r="E7" s="7">
        <v>1305.4894787798301</v>
      </c>
      <c r="F7" s="7">
        <v>1837.9538179013971</v>
      </c>
      <c r="G7" s="7">
        <v>2171.6119121148658</v>
      </c>
      <c r="H7" s="7">
        <f t="shared" ref="H7:H8" si="0">AVERAGE(C7:G7)</f>
        <v>1535.0402650993146</v>
      </c>
    </row>
    <row r="8" spans="2:8">
      <c r="B8" s="35" t="s">
        <v>129</v>
      </c>
      <c r="C8" s="7">
        <v>299.60977272333952</v>
      </c>
      <c r="D8" s="7">
        <v>287.89477798755428</v>
      </c>
      <c r="E8" s="7">
        <v>359.16649691944508</v>
      </c>
      <c r="F8" s="7">
        <v>483.24351088552442</v>
      </c>
      <c r="G8" s="7">
        <v>528.1325626625237</v>
      </c>
      <c r="H8" s="7">
        <f t="shared" si="0"/>
        <v>391.60942423567741</v>
      </c>
    </row>
    <row r="9" spans="2:8">
      <c r="B9" s="9"/>
      <c r="C9" s="9"/>
      <c r="D9" s="9"/>
      <c r="E9" s="10"/>
      <c r="H9" s="10"/>
    </row>
    <row r="10" spans="2:8">
      <c r="B10" s="9"/>
      <c r="C10" s="9"/>
      <c r="D10" s="9"/>
      <c r="E10" s="10"/>
      <c r="H10" s="10"/>
    </row>
    <row r="11" spans="2:8" ht="14.45" thickBot="1">
      <c r="B11" s="9"/>
      <c r="C11" s="9"/>
      <c r="D11" s="9"/>
      <c r="E11" s="10"/>
      <c r="H11" s="10"/>
    </row>
    <row r="12" spans="2:8">
      <c r="B12" s="20" t="s">
        <v>140</v>
      </c>
      <c r="C12" s="9"/>
      <c r="D12" s="9"/>
      <c r="E12" s="10"/>
      <c r="H12" s="10"/>
    </row>
    <row r="13" spans="2:8">
      <c r="B13" s="21" t="s">
        <v>141</v>
      </c>
      <c r="C13" s="9"/>
      <c r="D13" s="9"/>
      <c r="E13" s="10"/>
      <c r="H13" s="10"/>
    </row>
    <row r="14" spans="2:8">
      <c r="B14" s="18" t="s">
        <v>142</v>
      </c>
      <c r="C14" s="9"/>
      <c r="D14" s="9"/>
      <c r="E14" s="10"/>
      <c r="H14" s="10"/>
    </row>
    <row r="15" spans="2:8" ht="23.45" thickBot="1">
      <c r="B15" s="19" t="s">
        <v>144</v>
      </c>
      <c r="C15" s="9"/>
      <c r="D15" s="9"/>
      <c r="E15" s="10"/>
      <c r="H15" s="10"/>
    </row>
    <row r="16" spans="2:8">
      <c r="B16" s="9"/>
      <c r="C16" s="9"/>
      <c r="D16" s="9"/>
      <c r="E16" s="10"/>
      <c r="H16" s="10"/>
    </row>
    <row r="17" spans="2:8">
      <c r="B17" s="8"/>
      <c r="C17" s="8"/>
      <c r="D17" s="9"/>
      <c r="E17" s="9"/>
      <c r="F17" s="9"/>
      <c r="G17" s="9"/>
      <c r="H17" s="10"/>
    </row>
    <row r="18" spans="2:8">
      <c r="B18" s="8"/>
      <c r="C18" s="8"/>
      <c r="D18" s="9"/>
      <c r="E18" s="9"/>
      <c r="F18" s="9"/>
      <c r="G18" s="9"/>
      <c r="H18" s="10"/>
    </row>
    <row r="19" spans="2:8">
      <c r="B19" s="8"/>
      <c r="C19" s="8"/>
      <c r="D19" s="9"/>
      <c r="E19" s="9"/>
      <c r="F19" s="9"/>
      <c r="G19" s="9"/>
      <c r="H19" s="10"/>
    </row>
    <row r="20" spans="2:8">
      <c r="B20" s="6" t="s">
        <v>131</v>
      </c>
      <c r="C20" s="6">
        <v>2020</v>
      </c>
      <c r="D20" s="6">
        <v>2021</v>
      </c>
      <c r="E20" s="6">
        <v>2022</v>
      </c>
      <c r="F20" s="6">
        <v>2023</v>
      </c>
      <c r="G20" s="9"/>
      <c r="H20" s="10"/>
    </row>
    <row r="21" spans="2:8">
      <c r="B21" s="35" t="s">
        <v>102</v>
      </c>
      <c r="C21" s="17">
        <f>D3/C3*100-100</f>
        <v>-16.779729696513897</v>
      </c>
      <c r="D21" s="17">
        <f t="shared" ref="D21:F21" si="1">E3/D3*100-100</f>
        <v>33.370737183168188</v>
      </c>
      <c r="E21" s="17">
        <f t="shared" si="1"/>
        <v>54.654885957519411</v>
      </c>
      <c r="F21" s="17">
        <f t="shared" si="1"/>
        <v>-9.7965923535703183</v>
      </c>
      <c r="G21" s="53" cm="1">
        <f t="array" ref="G21">+AVERAGE(ABS(C21:F21))</f>
        <v>28.650486297692954</v>
      </c>
      <c r="H21" s="10"/>
    </row>
    <row r="22" spans="2:8">
      <c r="B22" s="35" t="s">
        <v>54</v>
      </c>
      <c r="C22" s="17">
        <f t="shared" ref="C22:F26" si="2">D4/C4*100-100</f>
        <v>15.370350276525741</v>
      </c>
      <c r="D22" s="17">
        <f t="shared" si="2"/>
        <v>21.71118634024451</v>
      </c>
      <c r="E22" s="17">
        <f t="shared" si="2"/>
        <v>17.910582399323886</v>
      </c>
      <c r="F22" s="17">
        <f t="shared" si="2"/>
        <v>0.46201525658608489</v>
      </c>
      <c r="G22" s="54" cm="1">
        <f t="array" ref="G22">+AVERAGE(ABS(C22:F22))</f>
        <v>13.863533568170055</v>
      </c>
      <c r="H22" s="10"/>
    </row>
    <row r="23" spans="2:8">
      <c r="B23" s="34" t="s">
        <v>97</v>
      </c>
      <c r="C23" s="17">
        <f t="shared" si="2"/>
        <v>21.663172606568821</v>
      </c>
      <c r="D23" s="17">
        <f t="shared" si="2"/>
        <v>-1.5344219250020501</v>
      </c>
      <c r="E23" s="17">
        <f t="shared" si="2"/>
        <v>224.16666666666669</v>
      </c>
      <c r="F23" s="17">
        <f t="shared" si="2"/>
        <v>-22.879177377892034</v>
      </c>
      <c r="G23" s="53" cm="1">
        <f t="array" ref="G23">+AVERAGE(ABS(C23:F23))</f>
        <v>67.560859644032405</v>
      </c>
      <c r="H23" s="10"/>
    </row>
    <row r="24" spans="2:8">
      <c r="B24" s="37" t="s">
        <v>108</v>
      </c>
      <c r="C24" s="17">
        <f t="shared" si="2"/>
        <v>5.9335137224584571</v>
      </c>
      <c r="D24" s="17">
        <f t="shared" si="2"/>
        <v>38.004013866082829</v>
      </c>
      <c r="E24" s="17">
        <f t="shared" si="2"/>
        <v>13.815441565309357</v>
      </c>
      <c r="F24" s="17">
        <f t="shared" si="2"/>
        <v>12.521779533046811</v>
      </c>
      <c r="G24" s="54" cm="1">
        <f t="array" ref="G24">+AVERAGE(ABS(C24:F24))</f>
        <v>17.568687171724363</v>
      </c>
      <c r="H24" s="10"/>
    </row>
    <row r="25" spans="2:8">
      <c r="B25" s="36" t="s">
        <v>91</v>
      </c>
      <c r="C25" s="17">
        <f t="shared" si="2"/>
        <v>8.4439690180803524</v>
      </c>
      <c r="D25" s="17">
        <f t="shared" si="2"/>
        <v>6.3208438614984033</v>
      </c>
      <c r="E25" s="17">
        <f t="shared" si="2"/>
        <v>40.786566860671485</v>
      </c>
      <c r="F25" s="17">
        <f t="shared" si="2"/>
        <v>18.15378008760004</v>
      </c>
      <c r="G25" s="53" cm="1">
        <f t="array" ref="G25">+AVERAGE(ABS(C25:F25))</f>
        <v>18.42628995696257</v>
      </c>
      <c r="H25" s="10"/>
    </row>
    <row r="26" spans="2:8">
      <c r="B26" s="35" t="s">
        <v>129</v>
      </c>
      <c r="C26" s="17">
        <f t="shared" si="2"/>
        <v>-3.9100843171103463</v>
      </c>
      <c r="D26" s="17">
        <f t="shared" si="2"/>
        <v>24.756169399839507</v>
      </c>
      <c r="E26" s="17">
        <f t="shared" si="2"/>
        <v>34.545820679345724</v>
      </c>
      <c r="F26" s="17">
        <f t="shared" si="2"/>
        <v>9.2891163079959114</v>
      </c>
      <c r="G26" s="54" cm="1">
        <f t="array" ref="G26">+AVERAGE(ABS(C26:F26))</f>
        <v>18.125297676072872</v>
      </c>
    </row>
    <row r="32" spans="2:8" ht="14.25" customHeight="1"/>
    <row r="33" spans="14:20">
      <c r="N33" s="78"/>
      <c r="O33" s="78"/>
      <c r="P33" s="78"/>
      <c r="Q33" s="78"/>
      <c r="R33" s="78"/>
      <c r="S33" s="78"/>
      <c r="T33" s="78"/>
    </row>
    <row r="34" spans="14:20">
      <c r="N34" s="78"/>
      <c r="O34" s="78"/>
      <c r="P34" s="78"/>
      <c r="Q34" s="78"/>
      <c r="R34" s="78"/>
      <c r="S34" s="78"/>
      <c r="T34" s="78"/>
    </row>
    <row r="35" spans="14:20">
      <c r="N35" s="78"/>
      <c r="O35" s="78"/>
      <c r="P35" s="78"/>
      <c r="Q35" s="78"/>
      <c r="R35" s="78"/>
      <c r="S35" s="78"/>
      <c r="T35" s="78"/>
    </row>
    <row r="36" spans="14:20">
      <c r="N36" s="78"/>
      <c r="O36" s="78"/>
      <c r="P36" s="78"/>
      <c r="Q36" s="78"/>
      <c r="R36" s="78"/>
      <c r="S36" s="78"/>
      <c r="T36" s="78"/>
    </row>
    <row r="37" spans="14:20">
      <c r="N37" s="78"/>
      <c r="O37" s="78"/>
      <c r="P37" s="78"/>
      <c r="Q37" s="78"/>
      <c r="R37" s="78"/>
      <c r="S37" s="78"/>
      <c r="T37" s="78"/>
    </row>
    <row r="38" spans="14:20">
      <c r="N38" s="78"/>
      <c r="O38" s="78"/>
      <c r="P38" s="78"/>
      <c r="Q38" s="78"/>
      <c r="R38" s="78"/>
      <c r="S38" s="78"/>
      <c r="T38" s="78"/>
    </row>
  </sheetData>
  <mergeCells count="1">
    <mergeCell ref="N33:T3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2025-08-11T21:03:43+00:00</FechayHor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CE9A299B-3EA6-4E10-A0E5-39D8595AA283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Martha Patricia Cortazar Sanchez</cp:lastModifiedBy>
  <cp:revision/>
  <dcterms:created xsi:type="dcterms:W3CDTF">2024-08-23T00:06:32Z</dcterms:created>
  <dcterms:modified xsi:type="dcterms:W3CDTF">2025-08-11T21:03:57Z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