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0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SAN AGUSTIN\"/>
    </mc:Choice>
  </mc:AlternateContent>
  <xr:revisionPtr revIDLastSave="0" documentId="13_ncr:1_{F40C651E-A2A7-4CA3-B4A3-8CCCE9BA99C4}" xr6:coauthVersionLast="47" xr6:coauthVersionMax="47" xr10:uidLastSave="{00000000-0000-0000-0000-000000000000}"/>
  <bookViews>
    <workbookView xWindow="-108" yWindow="-108" windowWidth="23256" windowHeight="12456" firstSheet="4" activeTab="4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PRODUCTO'!$B$22:$C$33</definedName>
    <definedName name="_xlnm._FilterDatabase" localSheetId="5" hidden="1">'4.3.2. PRECIOS PAGAD PRODUCTOR'!$C$21:$D$32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9" l="1"/>
  <c r="F28" i="9"/>
  <c r="F29" i="9"/>
  <c r="F30" i="9"/>
  <c r="F31" i="9"/>
  <c r="F32" i="9"/>
  <c r="F33" i="9"/>
  <c r="F34" i="9"/>
  <c r="F35" i="9"/>
  <c r="F36" i="9"/>
  <c r="E27" i="9"/>
  <c r="E28" i="9"/>
  <c r="E29" i="9"/>
  <c r="E30" i="9"/>
  <c r="E31" i="9"/>
  <c r="E32" i="9"/>
  <c r="E33" i="9"/>
  <c r="E34" i="9"/>
  <c r="E35" i="9"/>
  <c r="E36" i="9"/>
  <c r="D27" i="9"/>
  <c r="D28" i="9"/>
  <c r="D29" i="9"/>
  <c r="D30" i="9"/>
  <c r="D31" i="9"/>
  <c r="D32" i="9"/>
  <c r="D33" i="9"/>
  <c r="D34" i="9"/>
  <c r="D35" i="9"/>
  <c r="D36" i="9"/>
  <c r="D26" i="9"/>
  <c r="E26" i="9"/>
  <c r="F26" i="9"/>
  <c r="C27" i="9"/>
  <c r="C28" i="9"/>
  <c r="C29" i="9"/>
  <c r="C30" i="9"/>
  <c r="C31" i="9"/>
  <c r="C32" i="9"/>
  <c r="C33" i="9"/>
  <c r="C34" i="9"/>
  <c r="C35" i="9"/>
  <c r="C36" i="9"/>
  <c r="C26" i="9"/>
  <c r="H13" i="9"/>
  <c r="H12" i="9"/>
  <c r="H10" i="9"/>
  <c r="H9" i="9"/>
  <c r="H8" i="9"/>
  <c r="H7" i="9"/>
  <c r="H6" i="9"/>
  <c r="H5" i="9"/>
  <c r="H4" i="9"/>
  <c r="H3" i="9"/>
  <c r="M6" i="7"/>
  <c r="M7" i="7"/>
  <c r="M8" i="7"/>
  <c r="M9" i="7"/>
  <c r="M10" i="7"/>
  <c r="M11" i="7"/>
  <c r="M12" i="7"/>
  <c r="M13" i="7"/>
  <c r="M14" i="7"/>
  <c r="M15" i="7"/>
  <c r="M5" i="7"/>
  <c r="G9" i="8" l="1"/>
  <c r="G34" i="9" l="1" a="1"/>
  <c r="G35" i="9" a="1"/>
  <c r="G35" i="9" s="1"/>
  <c r="G36" i="9" a="1"/>
  <c r="G36" i="9" l="1"/>
  <c r="G34" i="9"/>
  <c r="G7" i="8"/>
  <c r="G6" i="8"/>
  <c r="G2" i="8"/>
  <c r="G4" i="8"/>
  <c r="G5" i="8" l="1"/>
  <c r="G3" i="8"/>
  <c r="G12" i="8"/>
  <c r="H11" i="8" l="1"/>
  <c r="H10" i="8"/>
  <c r="H12" i="8"/>
  <c r="H3" i="8"/>
  <c r="H5" i="8"/>
  <c r="H9" i="8"/>
  <c r="H4" i="8"/>
  <c r="H2" i="8"/>
  <c r="H7" i="8"/>
  <c r="H6" i="8"/>
  <c r="G11" i="8" l="1"/>
  <c r="H8" i="8"/>
  <c r="G8" i="8"/>
  <c r="I6" i="6" l="1"/>
  <c r="I13" i="6"/>
  <c r="I7" i="6"/>
  <c r="I11" i="6"/>
  <c r="I8" i="6"/>
  <c r="I10" i="6"/>
  <c r="I9" i="6"/>
  <c r="I14" i="6"/>
  <c r="I12" i="6"/>
  <c r="I5" i="6"/>
  <c r="I15" i="6" l="1"/>
  <c r="G27" i="9" l="1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26" i="9" a="1"/>
  <c r="G26" i="9" s="1"/>
</calcChain>
</file>

<file path=xl/sharedStrings.xml><?xml version="1.0" encoding="utf-8"?>
<sst xmlns="http://schemas.openxmlformats.org/spreadsheetml/2006/main" count="377" uniqueCount="137">
  <si>
    <t>Tabla 1. Organizaciones de la Agricultura Familiar (OAF) participantes de los encuentros territoriales en el municipio de San Agustín</t>
  </si>
  <si>
    <t>Nombre y sigla asociación</t>
  </si>
  <si>
    <t>Principales productos comercializados</t>
  </si>
  <si>
    <t>No. de familias asociadas</t>
  </si>
  <si>
    <t>Servicios que presta la OAF</t>
  </si>
  <si>
    <t>Huevo Felíz Santa Clara</t>
  </si>
  <si>
    <t>Huevo</t>
  </si>
  <si>
    <t>Comercialización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</si>
  <si>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San Agustín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</si>
  <si>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</si>
  <si>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</si>
  <si>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</si>
  <si>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</si>
  <si>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</si>
  <si>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</si>
  <si>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</si>
  <si>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Cubeta X 30 unidades</t>
  </si>
  <si>
    <t>Mayoristas 50%
Minoristas 50%</t>
  </si>
  <si>
    <t>No</t>
  </si>
  <si>
    <t>Contado</t>
  </si>
  <si>
    <t>Cabecera Municipal 50%
Pitalito Huila 50%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</si>
  <si>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</si>
  <si>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San Agustín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</si>
  <si>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</si>
  <si>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</si>
  <si>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</si>
  <si>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</si>
  <si>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</si>
  <si>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Cadefihuila</t>
  </si>
  <si>
    <t>Institucional</t>
  </si>
  <si>
    <t>Café</t>
  </si>
  <si>
    <t>Cabecera Municipal</t>
  </si>
  <si>
    <t>Carnes San José</t>
  </si>
  <si>
    <t>Minoristas</t>
  </si>
  <si>
    <t>Trucha</t>
  </si>
  <si>
    <t>Zona Rural Municipio 100%</t>
  </si>
  <si>
    <t>Cerdo kg en pie</t>
  </si>
  <si>
    <t>Res kg en pie</t>
  </si>
  <si>
    <t>Coidema</t>
  </si>
  <si>
    <t>Supermercado</t>
  </si>
  <si>
    <t>Compraventa de Frutas</t>
  </si>
  <si>
    <t>Intermediaro</t>
  </si>
  <si>
    <t xml:space="preserve">Granadilla </t>
  </si>
  <si>
    <t>Lulo</t>
  </si>
  <si>
    <t xml:space="preserve">Distribución Don Juan </t>
  </si>
  <si>
    <t>Leche</t>
  </si>
  <si>
    <t>zona Rural Municipio 100%</t>
  </si>
  <si>
    <t>Panela</t>
  </si>
  <si>
    <t>Distrifruver Casa</t>
  </si>
  <si>
    <t>Frijol</t>
  </si>
  <si>
    <t>Local Galería Municipal</t>
  </si>
  <si>
    <t>Aguacate</t>
  </si>
  <si>
    <t>Maíz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</si>
  <si>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San Agustín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</si>
  <si>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</si>
  <si>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</si>
  <si>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</si>
  <si>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</si>
  <si>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</si>
  <si>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</si>
  <si>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CADEFIHUILA</t>
  </si>
  <si>
    <t>Carga X 125 kg</t>
  </si>
  <si>
    <t>Semanal</t>
  </si>
  <si>
    <t>Centro de acopio</t>
  </si>
  <si>
    <t>Libra</t>
  </si>
  <si>
    <t>Crédito</t>
  </si>
  <si>
    <t>Finca</t>
  </si>
  <si>
    <t>CODEIMA</t>
  </si>
  <si>
    <t>Kilogramo</t>
  </si>
  <si>
    <t>Litro</t>
  </si>
  <si>
    <t>Diario</t>
  </si>
  <si>
    <t>Panelón X 10 kg</t>
  </si>
  <si>
    <t>Bulto X 50 kg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</si>
  <si>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</si>
  <si>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</si>
  <si>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</si>
  <si>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</si>
  <si>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</si>
  <si>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</si>
  <si>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</si>
  <si>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%Precio flete</t>
  </si>
  <si>
    <t>Tipo de cliente</t>
  </si>
  <si>
    <t>%</t>
  </si>
  <si>
    <t xml:space="preserve"> ($/kg)</t>
  </si>
  <si>
    <t>02Qb-80</t>
  </si>
  <si>
    <t>Piscicultura (Trucha)</t>
  </si>
  <si>
    <t>Intermediarios</t>
  </si>
  <si>
    <t>Porcicultura (Cerdo kg en pie)</t>
  </si>
  <si>
    <t xml:space="preserve">Consumidor final 
Minoristas </t>
  </si>
  <si>
    <t>30%
70%</t>
  </si>
  <si>
    <t>Ganadería de leche</t>
  </si>
  <si>
    <t xml:space="preserve">Consumidor final  </t>
  </si>
  <si>
    <t>06Le-55</t>
  </si>
  <si>
    <t>Caña panelera</t>
  </si>
  <si>
    <t>08Qe-44</t>
  </si>
  <si>
    <t xml:space="preserve">Avicultura postura (Huevo) </t>
  </si>
  <si>
    <t xml:space="preserve">Intermediarios 
Consumidor final </t>
  </si>
  <si>
    <t>70%
30%</t>
  </si>
  <si>
    <t>10Les2-30</t>
  </si>
  <si>
    <t>Aguacate hass</t>
  </si>
  <si>
    <t>10Lf2s1-30</t>
  </si>
  <si>
    <t>SAN AGUSTIN HUILA</t>
  </si>
  <si>
    <t>linea</t>
  </si>
  <si>
    <t>ufh</t>
  </si>
  <si>
    <t>ganaderia_leche</t>
  </si>
  <si>
    <t>porcicultura_ceba</t>
  </si>
  <si>
    <t>frijol</t>
  </si>
  <si>
    <t>granadilla</t>
  </si>
  <si>
    <t>piscicultura_trucha</t>
  </si>
  <si>
    <t>cana_panelera</t>
  </si>
  <si>
    <t>lulo</t>
  </si>
  <si>
    <t>maiz</t>
  </si>
  <si>
    <t>avicultura_postura</t>
  </si>
  <si>
    <t>aguacate_hass</t>
  </si>
  <si>
    <t>cafe_sombrio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</si>
  <si>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</si>
  <si>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</si>
  <si>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</si>
  <si>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</si>
  <si>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Ganadería Leche</t>
  </si>
  <si>
    <t>Porcicultura ceba</t>
  </si>
  <si>
    <t>Piscicultura trucha</t>
  </si>
  <si>
    <t>Avicultura postura</t>
  </si>
  <si>
    <t>Café sombrio</t>
  </si>
  <si>
    <t xml:space="preserve">Línea productiva </t>
  </si>
  <si>
    <t>Promedio</t>
  </si>
  <si>
    <t>Verificar</t>
  </si>
  <si>
    <t>Ganadería  leche</t>
  </si>
  <si>
    <t>Porcicultura ceba*</t>
  </si>
  <si>
    <t xml:space="preserve">Avicultura postura </t>
  </si>
  <si>
    <t>Precios a escala municipal</t>
  </si>
  <si>
    <t>Precios a escala departamental</t>
  </si>
  <si>
    <t>Precios a escala nacional</t>
  </si>
  <si>
    <t>Precios gremios ( PORKCOLOMBIA*)</t>
  </si>
  <si>
    <t>Precio a escala municipal</t>
  </si>
  <si>
    <t>Precio a escala departamental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</si>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</sst>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%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1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9" fontId="4" fillId="4" borderId="3" xfId="0" applyNumberFormat="1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9" fontId="3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11" borderId="1" xfId="0" applyFont="1" applyFill="1" applyBorder="1" applyAlignment="1">
      <alignment horizontal="left" vertical="center" wrapText="1"/>
    </xf>
    <xf numFmtId="0" fontId="3" fillId="12" borderId="1" xfId="0" applyFont="1" applyFill="1" applyBorder="1" applyAlignment="1">
      <alignment horizontal="left" vertical="center" wrapText="1"/>
    </xf>
    <xf numFmtId="165" fontId="4" fillId="0" borderId="0" xfId="1" applyNumberFormat="1" applyFont="1"/>
    <xf numFmtId="165" fontId="4" fillId="0" borderId="10" xfId="1" applyNumberFormat="1" applyFont="1" applyBorder="1"/>
    <xf numFmtId="0" fontId="17" fillId="0" borderId="1" xfId="0" applyFont="1" applyBorder="1" applyAlignment="1">
      <alignment horizontal="center"/>
    </xf>
    <xf numFmtId="0" fontId="18" fillId="0" borderId="1" xfId="0" applyFont="1" applyBorder="1"/>
    <xf numFmtId="0" fontId="1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5" fontId="4" fillId="0" borderId="0" xfId="1" applyNumberFormat="1" applyFont="1" applyFill="1" applyBorder="1"/>
    <xf numFmtId="0" fontId="17" fillId="0" borderId="1" xfId="0" applyFont="1" applyBorder="1" applyAlignment="1">
      <alignment horizontal="center" vertical="center"/>
    </xf>
    <xf numFmtId="170" fontId="4" fillId="0" borderId="1" xfId="9" applyNumberFormat="1" applyFont="1" applyBorder="1" applyAlignment="1">
      <alignment horizontal="center"/>
    </xf>
    <xf numFmtId="170" fontId="4" fillId="13" borderId="1" xfId="9" applyNumberFormat="1" applyFont="1" applyFill="1" applyBorder="1" applyAlignment="1">
      <alignment horizontal="center"/>
    </xf>
    <xf numFmtId="170" fontId="4" fillId="5" borderId="1" xfId="9" applyNumberFormat="1" applyFont="1" applyFill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165" fontId="3" fillId="0" borderId="9" xfId="1" applyNumberFormat="1" applyFont="1" applyFill="1" applyBorder="1" applyAlignment="1">
      <alignment horizontal="center" vertical="center" wrapText="1"/>
    </xf>
    <xf numFmtId="165" fontId="3" fillId="0" borderId="9" xfId="6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43" fontId="3" fillId="4" borderId="1" xfId="8" applyFont="1" applyFill="1" applyBorder="1" applyAlignment="1">
      <alignment horizontal="center" vertical="center"/>
    </xf>
    <xf numFmtId="43" fontId="3" fillId="13" borderId="1" xfId="8" applyFont="1" applyFill="1" applyBorder="1" applyAlignment="1">
      <alignment horizontal="center" vertical="center"/>
    </xf>
    <xf numFmtId="43" fontId="3" fillId="5" borderId="1" xfId="8" applyFont="1" applyFill="1" applyBorder="1" applyAlignment="1">
      <alignment horizontal="center" vertical="center"/>
    </xf>
    <xf numFmtId="43" fontId="3" fillId="5" borderId="9" xfId="8" applyFont="1" applyFill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69" fontId="4" fillId="14" borderId="3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SIPSA'!$A$24:$A$34</c:f>
              <c:strCache>
                <c:ptCount val="11"/>
                <c:pt idx="0">
                  <c:v>Maíz</c:v>
                </c:pt>
                <c:pt idx="1">
                  <c:v>Caña panelera</c:v>
                </c:pt>
                <c:pt idx="2">
                  <c:v>Lulo</c:v>
                </c:pt>
                <c:pt idx="3">
                  <c:v>Aguacate hass</c:v>
                </c:pt>
                <c:pt idx="4">
                  <c:v>Granadilla </c:v>
                </c:pt>
                <c:pt idx="5">
                  <c:v>Frijol</c:v>
                </c:pt>
                <c:pt idx="6">
                  <c:v>Café sombrio</c:v>
                </c:pt>
                <c:pt idx="7">
                  <c:v>Piscicultura trucha</c:v>
                </c:pt>
                <c:pt idx="8">
                  <c:v>Porcicultura ceba</c:v>
                </c:pt>
                <c:pt idx="9">
                  <c:v>Ganadería  leche</c:v>
                </c:pt>
                <c:pt idx="10">
                  <c:v>Avicultura postura </c:v>
                </c:pt>
              </c:strCache>
            </c:strRef>
          </c:cat>
          <c:val>
            <c:numRef>
              <c:f>'4.3.3. PRECIOS PROMEDIO SIPSA'!$B$24:$B$34</c:f>
              <c:numCache>
                <c:formatCode>_-"$"\ * #,##0_-;\-"$"\ * #,##0_-;_-"$"\ * "-"??_-;_-@_-</c:formatCode>
                <c:ptCount val="11"/>
                <c:pt idx="0">
                  <c:v>1547.1583078143162</c:v>
                </c:pt>
                <c:pt idx="1">
                  <c:v>3022.5833333333335</c:v>
                </c:pt>
                <c:pt idx="2">
                  <c:v>3212.636127249868</c:v>
                </c:pt>
                <c:pt idx="3">
                  <c:v>5261.387932463228</c:v>
                </c:pt>
                <c:pt idx="4">
                  <c:v>5443.9371931373989</c:v>
                </c:pt>
                <c:pt idx="5">
                  <c:v>7671.2329768444206</c:v>
                </c:pt>
                <c:pt idx="6">
                  <c:v>21410.332517290175</c:v>
                </c:pt>
                <c:pt idx="7">
                  <c:v>16853.734363364347</c:v>
                </c:pt>
                <c:pt idx="8">
                  <c:v>7303</c:v>
                </c:pt>
                <c:pt idx="9">
                  <c:v>1313.0562749634587</c:v>
                </c:pt>
                <c:pt idx="10">
                  <c:v>401.57639446242308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0-428D-9507-A5CE8D29D04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230288624"/>
        <c:axId val="-1230288080"/>
      </c:barChart>
      <c:catAx>
        <c:axId val="-12302886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Pomedio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230288080"/>
        <c:crosses val="autoZero"/>
        <c:auto val="1"/>
        <c:lblAlgn val="ctr"/>
        <c:lblOffset val="100"/>
        <c:noMultiLvlLbl val="0"/>
      </c:catAx>
      <c:valAx>
        <c:axId val="-123028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Productíva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23028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San Agustín 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316734470691163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MAYOR'!$B$26</c:f>
              <c:strCache>
                <c:ptCount val="1"/>
                <c:pt idx="0">
                  <c:v>Frijol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7.4206551927401989</c:v>
                </c:pt>
                <c:pt idx="1">
                  <c:v>6.9544753796866132</c:v>
                </c:pt>
                <c:pt idx="2">
                  <c:v>80.144291510778061</c:v>
                </c:pt>
                <c:pt idx="3">
                  <c:v>-6.05721443497103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82-4721-8BBB-85155667A359}"/>
            </c:ext>
          </c:extLst>
        </c:ser>
        <c:ser>
          <c:idx val="1"/>
          <c:order val="1"/>
          <c:tx>
            <c:strRef>
              <c:f>'4.3.4. VARIACION $ PLAZAS MAYOR'!$B$27</c:f>
              <c:strCache>
                <c:ptCount val="1"/>
                <c:pt idx="0">
                  <c:v>Granadilla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-4.7748445809819344</c:v>
                </c:pt>
                <c:pt idx="1">
                  <c:v>15.739044099078995</c:v>
                </c:pt>
                <c:pt idx="2">
                  <c:v>41.873529177212134</c:v>
                </c:pt>
                <c:pt idx="3">
                  <c:v>6.9856157414330085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82-4721-8BBB-85155667A359}"/>
            </c:ext>
          </c:extLst>
        </c:ser>
        <c:ser>
          <c:idx val="2"/>
          <c:order val="2"/>
          <c:tx>
            <c:strRef>
              <c:f>'4.3.4. VARIACION $ PLAZAS MAYOR'!$B$28</c:f>
              <c:strCache>
                <c:ptCount val="1"/>
                <c:pt idx="0">
                  <c:v>Caña panelera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38.963486454652525</c:v>
                </c:pt>
                <c:pt idx="1">
                  <c:v>20.1531332994293</c:v>
                </c:pt>
                <c:pt idx="2">
                  <c:v>-10.165306746302349</c:v>
                </c:pt>
                <c:pt idx="3">
                  <c:v>4.0728719505810744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82-4721-8BBB-85155667A359}"/>
            </c:ext>
          </c:extLst>
        </c:ser>
        <c:ser>
          <c:idx val="3"/>
          <c:order val="3"/>
          <c:tx>
            <c:strRef>
              <c:f>'4.3.4. VARIACION $ PLAZAS MAYOR'!$B$29</c:f>
              <c:strCache>
                <c:ptCount val="1"/>
                <c:pt idx="0">
                  <c:v>Lulo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-13.048689287391241</c:v>
                </c:pt>
                <c:pt idx="1">
                  <c:v>36.163939692865142</c:v>
                </c:pt>
                <c:pt idx="2">
                  <c:v>43.367616915462605</c:v>
                </c:pt>
                <c:pt idx="3">
                  <c:v>-7.0794048969054586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82-4721-8BBB-85155667A359}"/>
            </c:ext>
          </c:extLst>
        </c:ser>
        <c:ser>
          <c:idx val="4"/>
          <c:order val="4"/>
          <c:tx>
            <c:strRef>
              <c:f>'4.3.4. VARIACION $ PLAZAS MAYOR'!$B$30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10.918802619371661</c:v>
                </c:pt>
                <c:pt idx="1">
                  <c:v>25.098531762239446</c:v>
                </c:pt>
                <c:pt idx="2">
                  <c:v>18.240468050765003</c:v>
                </c:pt>
                <c:pt idx="3">
                  <c:v>2.9434033585268367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F82-4721-8BBB-85155667A359}"/>
            </c:ext>
          </c:extLst>
        </c:ser>
        <c:ser>
          <c:idx val="5"/>
          <c:order val="5"/>
          <c:tx>
            <c:strRef>
              <c:f>'4.3.4. VARIACION $ PLAZAS MAYOR'!$B$31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-4.4888550061714909</c:v>
                </c:pt>
                <c:pt idx="1">
                  <c:v>21.465630285638255</c:v>
                </c:pt>
                <c:pt idx="2">
                  <c:v>6.5697656225552947</c:v>
                </c:pt>
                <c:pt idx="3">
                  <c:v>11.49894432456901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F82-4721-8BBB-85155667A359}"/>
            </c:ext>
          </c:extLst>
        </c:ser>
        <c:ser>
          <c:idx val="6"/>
          <c:order val="6"/>
          <c:tx>
            <c:strRef>
              <c:f>'4.3.4. VARIACION $ PLAZAS MAYOR'!$B$32</c:f>
              <c:strCache>
                <c:ptCount val="1"/>
                <c:pt idx="0">
                  <c:v>Café sombrio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11.575554548501898</c:v>
                </c:pt>
                <c:pt idx="1">
                  <c:v>-0.67878493946922447</c:v>
                </c:pt>
                <c:pt idx="2">
                  <c:v>37.186492220880126</c:v>
                </c:pt>
                <c:pt idx="3">
                  <c:v>34.167800119161484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F82-4721-8BBB-85155667A359}"/>
            </c:ext>
          </c:extLst>
        </c:ser>
        <c:ser>
          <c:idx val="7"/>
          <c:order val="7"/>
          <c:tx>
            <c:strRef>
              <c:f>'4.3.4. VARIACION $ PLAZAS MAYOR'!$B$33</c:f>
              <c:strCache>
                <c:ptCount val="1"/>
                <c:pt idx="0">
                  <c:v>Ganadería  leche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2.9088698210297963</c:v>
                </c:pt>
                <c:pt idx="1">
                  <c:v>12.229051840116639</c:v>
                </c:pt>
                <c:pt idx="2">
                  <c:v>30.906651861685731</c:v>
                </c:pt>
                <c:pt idx="3">
                  <c:v>29.464397391893385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F82-4721-8BBB-85155667A359}"/>
            </c:ext>
          </c:extLst>
        </c:ser>
        <c:ser>
          <c:idx val="8"/>
          <c:order val="8"/>
          <c:tx>
            <c:strRef>
              <c:f>'4.3.4. VARIACION $ PLAZAS MAYOR'!$B$34</c:f>
              <c:strCache>
                <c:ptCount val="1"/>
                <c:pt idx="0">
                  <c:v>Porcicultura ceba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F82-4721-8BBB-85155667A359}"/>
            </c:ext>
          </c:extLst>
        </c:ser>
        <c:ser>
          <c:idx val="9"/>
          <c:order val="9"/>
          <c:tx>
            <c:strRef>
              <c:f>'4.3.4. VARIACION $ PLAZAS MAYOR'!$B$35</c:f>
              <c:strCache>
                <c:ptCount val="1"/>
                <c:pt idx="0">
                  <c:v>Piscicultura trucha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-1.9357943347374515</c:v>
                </c:pt>
                <c:pt idx="1">
                  <c:v>24.063814064771648</c:v>
                </c:pt>
                <c:pt idx="2">
                  <c:v>10.458632683611626</c:v>
                </c:pt>
                <c:pt idx="3">
                  <c:v>12.293694688043971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F82-4721-8BBB-85155667A359}"/>
            </c:ext>
          </c:extLst>
        </c:ser>
        <c:ser>
          <c:idx val="10"/>
          <c:order val="10"/>
          <c:tx>
            <c:strRef>
              <c:f>'4.3.4. VARIACION $ PLAZAS MAYOR'!$B$36</c:f>
              <c:strCache>
                <c:ptCount val="1"/>
                <c:pt idx="0">
                  <c:v>Avicultura postura 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-6.4014102010872449</c:v>
                </c:pt>
                <c:pt idx="1">
                  <c:v>24.832278532962746</c:v>
                </c:pt>
                <c:pt idx="2">
                  <c:v>33.663707780803549</c:v>
                </c:pt>
                <c:pt idx="3">
                  <c:v>12.776044848774532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F82-4721-8BBB-85155667A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219199"/>
        <c:axId val="213218367"/>
      </c:lineChart>
      <c:catAx>
        <c:axId val="2132191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3218367"/>
        <c:crosses val="autoZero"/>
        <c:auto val="1"/>
        <c:lblAlgn val="ctr"/>
        <c:lblOffset val="100"/>
        <c:noMultiLvlLbl val="0"/>
      </c:catAx>
      <c:valAx>
        <c:axId val="213218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32191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780402449694537E-4"/>
          <c:y val="0.68380504520268304"/>
          <c:w val="0.9960866141732283"/>
          <c:h val="0.28841717701953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23</xdr:row>
      <xdr:rowOff>14287</xdr:rowOff>
    </xdr:from>
    <xdr:to>
      <xdr:col>8</xdr:col>
      <xdr:colOff>295275</xdr:colOff>
      <xdr:row>38</xdr:row>
      <xdr:rowOff>42862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414866</xdr:colOff>
      <xdr:row>1</xdr:row>
      <xdr:rowOff>131233</xdr:rowOff>
    </xdr:from>
    <xdr:to>
      <xdr:col>14</xdr:col>
      <xdr:colOff>626532</xdr:colOff>
      <xdr:row>15</xdr:row>
      <xdr:rowOff>182033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ADD92BC-E37D-485C-8B49-3C43ED2B3F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5"/>
  <sheetViews>
    <sheetView topLeftCell="C1" workbookViewId="0">
      <selection activeCell="B4" sqref="B4:E5"/>
    </sheetView>
  </sheetViews>
  <sheetFormatPr defaultColWidth="11.42578125" defaultRowHeight="13.9"/>
  <cols>
    <col min="2" max="2" width="25" customWidth="1"/>
    <col min="3" max="3" width="16.42578125" customWidth="1"/>
    <col min="4" max="4" width="11" customWidth="1"/>
    <col min="5" max="5" width="37.42578125" customWidth="1"/>
  </cols>
  <sheetData>
    <row r="3" spans="2:5">
      <c r="B3" s="57" t="s">
        <v>0</v>
      </c>
      <c r="C3" s="57"/>
      <c r="D3" s="57"/>
      <c r="E3" s="57"/>
    </row>
    <row r="4" spans="2:5" ht="39.6">
      <c r="B4" s="20" t="s">
        <v>1</v>
      </c>
      <c r="C4" s="20" t="s">
        <v>2</v>
      </c>
      <c r="D4" s="20" t="s">
        <v>3</v>
      </c>
      <c r="E4" s="20" t="s">
        <v>4</v>
      </c>
    </row>
    <row r="5" spans="2:5">
      <c r="B5" s="22" t="s">
        <v>5</v>
      </c>
      <c r="C5" s="1" t="s">
        <v>6</v>
      </c>
      <c r="D5" s="1">
        <v>6</v>
      </c>
      <c r="E5" s="1" t="s">
        <v>7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7"/>
  <sheetViews>
    <sheetView topLeftCell="D1" workbookViewId="0">
      <selection activeCell="A4" sqref="A4:G6"/>
    </sheetView>
  </sheetViews>
  <sheetFormatPr defaultColWidth="11.42578125" defaultRowHeight="13.9"/>
  <cols>
    <col min="1" max="1" width="19" customWidth="1"/>
    <col min="2" max="2" width="12" customWidth="1"/>
    <col min="3" max="3" width="19.42578125" customWidth="1"/>
    <col min="4" max="4" width="18.42578125" customWidth="1"/>
    <col min="6" max="6" width="9" customWidth="1"/>
    <col min="7" max="7" width="20.5703125" customWidth="1"/>
  </cols>
  <sheetData>
    <row r="3" spans="1:7">
      <c r="A3" s="59" t="s">
        <v>8</v>
      </c>
      <c r="B3" s="59"/>
      <c r="C3" s="59"/>
      <c r="D3" s="59"/>
      <c r="E3" s="59"/>
      <c r="F3" s="59"/>
      <c r="G3" s="59"/>
    </row>
    <row r="4" spans="1:7" ht="38.450000000000003" customHeight="1">
      <c r="A4" s="60" t="s">
        <v>1</v>
      </c>
      <c r="B4" s="60" t="s">
        <v>9</v>
      </c>
      <c r="C4" s="60" t="s">
        <v>10</v>
      </c>
      <c r="D4" s="20" t="s">
        <v>11</v>
      </c>
      <c r="E4" s="60" t="s">
        <v>12</v>
      </c>
      <c r="F4" s="60" t="s">
        <v>13</v>
      </c>
      <c r="G4" s="20" t="s">
        <v>14</v>
      </c>
    </row>
    <row r="5" spans="1:7">
      <c r="A5" s="60"/>
      <c r="B5" s="60"/>
      <c r="C5" s="60"/>
      <c r="D5" s="20" t="s">
        <v>15</v>
      </c>
      <c r="E5" s="60"/>
      <c r="F5" s="60"/>
      <c r="G5" s="20" t="s">
        <v>15</v>
      </c>
    </row>
    <row r="6" spans="1:7" ht="22.9">
      <c r="A6" s="22" t="s">
        <v>5</v>
      </c>
      <c r="B6" s="11" t="s">
        <v>6</v>
      </c>
      <c r="C6" s="11" t="s">
        <v>16</v>
      </c>
      <c r="D6" s="11" t="s">
        <v>17</v>
      </c>
      <c r="E6" s="11" t="s">
        <v>18</v>
      </c>
      <c r="F6" s="11" t="s">
        <v>19</v>
      </c>
      <c r="G6" s="11" t="s">
        <v>20</v>
      </c>
    </row>
    <row r="7" spans="1:7">
      <c r="A7" s="58" t="s">
        <v>21</v>
      </c>
      <c r="B7" s="58"/>
      <c r="C7" s="58"/>
      <c r="D7" s="58"/>
      <c r="E7" s="58"/>
      <c r="F7" s="58"/>
      <c r="G7" s="58"/>
    </row>
  </sheetData>
  <mergeCells count="7">
    <mergeCell ref="A7:G7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8"/>
  <sheetViews>
    <sheetView topLeftCell="E1" workbookViewId="0">
      <selection activeCell="G13" sqref="G13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59" t="s">
        <v>22</v>
      </c>
      <c r="C4" s="59"/>
      <c r="D4" s="59"/>
      <c r="E4" s="59"/>
      <c r="F4" s="59"/>
    </row>
    <row r="5" spans="2:6" ht="26.45">
      <c r="B5" s="20" t="s">
        <v>23</v>
      </c>
      <c r="C5" s="20" t="s">
        <v>24</v>
      </c>
      <c r="D5" s="20" t="s">
        <v>25</v>
      </c>
      <c r="E5" s="20" t="s">
        <v>26</v>
      </c>
      <c r="F5" s="20" t="s">
        <v>27</v>
      </c>
    </row>
    <row r="6" spans="2:6" ht="22.9">
      <c r="B6" s="27" t="s">
        <v>28</v>
      </c>
      <c r="C6" s="11" t="s">
        <v>29</v>
      </c>
      <c r="D6" s="11" t="s">
        <v>30</v>
      </c>
      <c r="E6" s="11" t="s">
        <v>31</v>
      </c>
      <c r="F6" s="11" t="s">
        <v>20</v>
      </c>
    </row>
    <row r="7" spans="2:6" ht="14.45" customHeight="1">
      <c r="B7" s="61" t="s">
        <v>32</v>
      </c>
      <c r="C7" s="63" t="s">
        <v>33</v>
      </c>
      <c r="D7" s="11" t="s">
        <v>34</v>
      </c>
      <c r="E7" s="11" t="s">
        <v>31</v>
      </c>
      <c r="F7" s="63" t="s">
        <v>35</v>
      </c>
    </row>
    <row r="8" spans="2:6" ht="14.45" customHeight="1">
      <c r="B8" s="66"/>
      <c r="C8" s="65"/>
      <c r="D8" s="11" t="s">
        <v>36</v>
      </c>
      <c r="E8" s="11" t="s">
        <v>31</v>
      </c>
      <c r="F8" s="65"/>
    </row>
    <row r="9" spans="2:6" ht="14.45" customHeight="1">
      <c r="B9" s="62"/>
      <c r="C9" s="64"/>
      <c r="D9" s="11" t="s">
        <v>37</v>
      </c>
      <c r="E9" s="11" t="s">
        <v>31</v>
      </c>
      <c r="F9" s="64"/>
    </row>
    <row r="10" spans="2:6" ht="14.45" customHeight="1">
      <c r="B10" s="27" t="s">
        <v>38</v>
      </c>
      <c r="C10" s="11" t="s">
        <v>39</v>
      </c>
      <c r="D10" s="11" t="s">
        <v>6</v>
      </c>
      <c r="E10" s="11" t="s">
        <v>31</v>
      </c>
      <c r="F10" s="11" t="s">
        <v>35</v>
      </c>
    </row>
    <row r="11" spans="2:6" ht="14.45" customHeight="1">
      <c r="B11" s="61" t="s">
        <v>40</v>
      </c>
      <c r="C11" s="63" t="s">
        <v>41</v>
      </c>
      <c r="D11" s="11" t="s">
        <v>42</v>
      </c>
      <c r="E11" s="63" t="s">
        <v>31</v>
      </c>
      <c r="F11" s="63" t="s">
        <v>35</v>
      </c>
    </row>
    <row r="12" spans="2:6" ht="14.45" customHeight="1">
      <c r="B12" s="62"/>
      <c r="C12" s="64"/>
      <c r="D12" s="11" t="s">
        <v>43</v>
      </c>
      <c r="E12" s="64"/>
      <c r="F12" s="64"/>
    </row>
    <row r="13" spans="2:6" ht="14.45" customHeight="1">
      <c r="B13" s="61" t="s">
        <v>44</v>
      </c>
      <c r="C13" s="63" t="s">
        <v>33</v>
      </c>
      <c r="D13" s="11" t="s">
        <v>45</v>
      </c>
      <c r="E13" s="63" t="s">
        <v>31</v>
      </c>
      <c r="F13" s="63" t="s">
        <v>46</v>
      </c>
    </row>
    <row r="14" spans="2:6" ht="14.45" customHeight="1">
      <c r="B14" s="62"/>
      <c r="C14" s="64"/>
      <c r="D14" s="11" t="s">
        <v>47</v>
      </c>
      <c r="E14" s="64"/>
      <c r="F14" s="64"/>
    </row>
    <row r="15" spans="2:6" ht="14.45" customHeight="1">
      <c r="B15" s="27" t="s">
        <v>48</v>
      </c>
      <c r="C15" s="11" t="s">
        <v>33</v>
      </c>
      <c r="D15" s="11" t="s">
        <v>49</v>
      </c>
      <c r="E15" s="11" t="s">
        <v>31</v>
      </c>
      <c r="F15" s="11" t="s">
        <v>35</v>
      </c>
    </row>
    <row r="16" spans="2:6" ht="14.45" customHeight="1">
      <c r="B16" s="61" t="s">
        <v>50</v>
      </c>
      <c r="C16" s="63" t="s">
        <v>33</v>
      </c>
      <c r="D16" s="11" t="s">
        <v>51</v>
      </c>
      <c r="E16" s="63" t="s">
        <v>31</v>
      </c>
      <c r="F16" s="63" t="s">
        <v>35</v>
      </c>
    </row>
    <row r="17" spans="2:6">
      <c r="B17" s="62"/>
      <c r="C17" s="64"/>
      <c r="D17" s="11" t="s">
        <v>52</v>
      </c>
      <c r="E17" s="64"/>
      <c r="F17" s="64"/>
    </row>
    <row r="18" spans="2:6">
      <c r="B18" s="58" t="s">
        <v>21</v>
      </c>
      <c r="C18" s="58"/>
      <c r="D18" s="58"/>
      <c r="E18" s="58"/>
      <c r="F18" s="58"/>
    </row>
  </sheetData>
  <mergeCells count="17">
    <mergeCell ref="C13:C14"/>
    <mergeCell ref="B13:B14"/>
    <mergeCell ref="E13:E14"/>
    <mergeCell ref="F13:F14"/>
    <mergeCell ref="B4:F4"/>
    <mergeCell ref="C7:C9"/>
    <mergeCell ref="B7:B9"/>
    <mergeCell ref="F7:F9"/>
    <mergeCell ref="C11:C12"/>
    <mergeCell ref="B11:B12"/>
    <mergeCell ref="E11:E12"/>
    <mergeCell ref="F11:F12"/>
    <mergeCell ref="B16:B17"/>
    <mergeCell ref="C16:C17"/>
    <mergeCell ref="F16:F17"/>
    <mergeCell ref="E16:E17"/>
    <mergeCell ref="B18:F18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8"/>
  <sheetViews>
    <sheetView zoomScaleNormal="100" workbookViewId="0">
      <selection activeCell="B5" sqref="B5:G17"/>
    </sheetView>
  </sheetViews>
  <sheetFormatPr defaultColWidth="11.42578125" defaultRowHeight="13.9"/>
  <cols>
    <col min="2" max="2" width="33" customWidth="1"/>
    <col min="3" max="3" width="14.5703125" customWidth="1"/>
    <col min="4" max="4" width="16.140625" bestFit="1" customWidth="1"/>
    <col min="5" max="5" width="11.140625" customWidth="1"/>
    <col min="7" max="7" width="26.85546875" customWidth="1"/>
  </cols>
  <sheetData>
    <row r="4" spans="2:7">
      <c r="B4" s="67" t="s">
        <v>53</v>
      </c>
      <c r="C4" s="67"/>
      <c r="D4" s="67"/>
      <c r="E4" s="67"/>
      <c r="F4" s="67"/>
      <c r="G4" s="67"/>
    </row>
    <row r="5" spans="2:7" ht="39.6">
      <c r="B5" s="20" t="s">
        <v>54</v>
      </c>
      <c r="C5" s="20" t="s">
        <v>55</v>
      </c>
      <c r="D5" s="20" t="s">
        <v>56</v>
      </c>
      <c r="E5" s="20" t="s">
        <v>57</v>
      </c>
      <c r="F5" s="20" t="s">
        <v>58</v>
      </c>
      <c r="G5" s="20" t="s">
        <v>59</v>
      </c>
    </row>
    <row r="6" spans="2:7">
      <c r="B6" s="27" t="s">
        <v>60</v>
      </c>
      <c r="C6" s="11" t="s">
        <v>30</v>
      </c>
      <c r="D6" s="1" t="s">
        <v>61</v>
      </c>
      <c r="E6" s="1" t="s">
        <v>62</v>
      </c>
      <c r="F6" s="1" t="s">
        <v>19</v>
      </c>
      <c r="G6" s="1" t="s">
        <v>63</v>
      </c>
    </row>
    <row r="7" spans="2:7">
      <c r="B7" s="61" t="s">
        <v>32</v>
      </c>
      <c r="C7" s="11" t="s">
        <v>34</v>
      </c>
      <c r="D7" s="23" t="s">
        <v>64</v>
      </c>
      <c r="E7" s="68" t="s">
        <v>62</v>
      </c>
      <c r="F7" s="9" t="s">
        <v>19</v>
      </c>
      <c r="G7" s="23" t="s">
        <v>63</v>
      </c>
    </row>
    <row r="8" spans="2:7">
      <c r="B8" s="66"/>
      <c r="C8" s="11" t="s">
        <v>36</v>
      </c>
      <c r="D8" s="23" t="s">
        <v>36</v>
      </c>
      <c r="E8" s="69"/>
      <c r="F8" s="68" t="s">
        <v>65</v>
      </c>
      <c r="G8" s="23" t="s">
        <v>66</v>
      </c>
    </row>
    <row r="9" spans="2:7">
      <c r="B9" s="62"/>
      <c r="C9" s="11" t="s">
        <v>37</v>
      </c>
      <c r="D9" s="23" t="s">
        <v>37</v>
      </c>
      <c r="E9" s="70"/>
      <c r="F9" s="70"/>
      <c r="G9" s="23" t="s">
        <v>63</v>
      </c>
    </row>
    <row r="10" spans="2:7">
      <c r="B10" s="27" t="s">
        <v>67</v>
      </c>
      <c r="C10" s="11" t="s">
        <v>6</v>
      </c>
      <c r="D10" s="9" t="s">
        <v>16</v>
      </c>
      <c r="E10" s="9" t="s">
        <v>62</v>
      </c>
      <c r="F10" s="23" t="s">
        <v>19</v>
      </c>
      <c r="G10" s="23" t="s">
        <v>63</v>
      </c>
    </row>
    <row r="11" spans="2:7">
      <c r="B11" s="61" t="s">
        <v>40</v>
      </c>
      <c r="C11" s="11" t="s">
        <v>42</v>
      </c>
      <c r="D11" s="9" t="s">
        <v>68</v>
      </c>
      <c r="E11" s="9" t="s">
        <v>62</v>
      </c>
      <c r="F11" s="23" t="s">
        <v>19</v>
      </c>
      <c r="G11" s="23" t="s">
        <v>66</v>
      </c>
    </row>
    <row r="12" spans="2:7">
      <c r="B12" s="62"/>
      <c r="C12" s="11" t="s">
        <v>43</v>
      </c>
      <c r="D12" s="9" t="s">
        <v>68</v>
      </c>
      <c r="E12" s="9" t="s">
        <v>62</v>
      </c>
      <c r="F12" s="23" t="s">
        <v>65</v>
      </c>
      <c r="G12" s="23" t="s">
        <v>66</v>
      </c>
    </row>
    <row r="13" spans="2:7">
      <c r="B13" s="61" t="s">
        <v>44</v>
      </c>
      <c r="C13" s="11" t="s">
        <v>45</v>
      </c>
      <c r="D13" s="23" t="s">
        <v>69</v>
      </c>
      <c r="E13" s="9" t="s">
        <v>70</v>
      </c>
      <c r="F13" s="23" t="s">
        <v>65</v>
      </c>
      <c r="G13" s="23" t="s">
        <v>66</v>
      </c>
    </row>
    <row r="14" spans="2:7">
      <c r="B14" s="62"/>
      <c r="C14" s="11" t="s">
        <v>47</v>
      </c>
      <c r="D14" s="9" t="s">
        <v>71</v>
      </c>
      <c r="E14" s="9" t="s">
        <v>62</v>
      </c>
      <c r="F14" s="23" t="s">
        <v>19</v>
      </c>
      <c r="G14" s="23" t="s">
        <v>63</v>
      </c>
    </row>
    <row r="15" spans="2:7">
      <c r="B15" s="27" t="s">
        <v>48</v>
      </c>
      <c r="C15" s="11" t="s">
        <v>49</v>
      </c>
      <c r="D15" s="9" t="s">
        <v>61</v>
      </c>
      <c r="E15" s="9" t="s">
        <v>62</v>
      </c>
      <c r="F15" s="23" t="s">
        <v>19</v>
      </c>
      <c r="G15" s="23" t="s">
        <v>63</v>
      </c>
    </row>
    <row r="16" spans="2:7">
      <c r="B16" s="61" t="s">
        <v>50</v>
      </c>
      <c r="C16" s="11" t="s">
        <v>51</v>
      </c>
      <c r="D16" s="9" t="s">
        <v>68</v>
      </c>
      <c r="E16" s="68" t="s">
        <v>62</v>
      </c>
      <c r="F16" s="68" t="s">
        <v>19</v>
      </c>
      <c r="G16" s="23" t="s">
        <v>66</v>
      </c>
    </row>
    <row r="17" spans="2:7">
      <c r="B17" s="62"/>
      <c r="C17" s="11" t="s">
        <v>52</v>
      </c>
      <c r="D17" s="9" t="s">
        <v>72</v>
      </c>
      <c r="E17" s="70"/>
      <c r="F17" s="70"/>
      <c r="G17" s="23" t="s">
        <v>63</v>
      </c>
    </row>
    <row r="18" spans="2:7">
      <c r="B18" s="67" t="s">
        <v>21</v>
      </c>
      <c r="C18" s="67"/>
      <c r="D18" s="67"/>
      <c r="E18" s="67"/>
      <c r="F18" s="67"/>
      <c r="G18" s="67"/>
    </row>
  </sheetData>
  <mergeCells count="10">
    <mergeCell ref="B4:G4"/>
    <mergeCell ref="B18:G18"/>
    <mergeCell ref="B7:B9"/>
    <mergeCell ref="B11:B12"/>
    <mergeCell ref="B13:B14"/>
    <mergeCell ref="B16:B17"/>
    <mergeCell ref="E7:E9"/>
    <mergeCell ref="F8:F9"/>
    <mergeCell ref="E16:E17"/>
    <mergeCell ref="F16:F17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2:I33"/>
  <sheetViews>
    <sheetView tabSelected="1" zoomScaleNormal="100" workbookViewId="0">
      <selection activeCell="B1" sqref="B1:I1048576"/>
    </sheetView>
  </sheetViews>
  <sheetFormatPr defaultColWidth="11.42578125" defaultRowHeight="13.9"/>
  <cols>
    <col min="1" max="1" width="8.85546875" customWidth="1"/>
    <col min="2" max="2" width="17.5703125" customWidth="1"/>
    <col min="3" max="3" width="23.42578125" customWidth="1"/>
    <col min="4" max="4" width="17.42578125" customWidth="1"/>
    <col min="5" max="5" width="14.140625" customWidth="1"/>
    <col min="6" max="6" width="15.140625" customWidth="1"/>
    <col min="7" max="7" width="10.42578125" customWidth="1"/>
    <col min="8" max="8" width="9.5703125" customWidth="1"/>
    <col min="9" max="9" width="10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7" t="s">
        <v>73</v>
      </c>
      <c r="B2" s="67"/>
      <c r="C2" s="67"/>
      <c r="D2" s="67"/>
      <c r="E2" s="67"/>
      <c r="F2" s="67"/>
      <c r="G2" s="67"/>
      <c r="H2" s="67"/>
    </row>
    <row r="3" spans="1:9" ht="33.6" customHeight="1">
      <c r="A3" s="71" t="s">
        <v>74</v>
      </c>
      <c r="B3" s="71" t="s">
        <v>75</v>
      </c>
      <c r="C3" s="71" t="s">
        <v>76</v>
      </c>
      <c r="D3" s="71" t="s">
        <v>77</v>
      </c>
      <c r="E3" s="71"/>
      <c r="F3" s="71" t="s">
        <v>14</v>
      </c>
      <c r="G3" s="21" t="s">
        <v>78</v>
      </c>
      <c r="H3" s="21" t="s">
        <v>79</v>
      </c>
      <c r="I3" s="21" t="s">
        <v>80</v>
      </c>
    </row>
    <row r="4" spans="1:9">
      <c r="A4" s="71"/>
      <c r="B4" s="71"/>
      <c r="C4" s="71"/>
      <c r="D4" s="21" t="s">
        <v>81</v>
      </c>
      <c r="E4" s="21" t="s">
        <v>82</v>
      </c>
      <c r="F4" s="71"/>
      <c r="G4" s="21" t="s">
        <v>83</v>
      </c>
      <c r="H4" s="21" t="s">
        <v>83</v>
      </c>
      <c r="I4" s="21" t="s">
        <v>83</v>
      </c>
    </row>
    <row r="5" spans="1:9" ht="14.45" customHeight="1">
      <c r="A5" s="72" t="s">
        <v>84</v>
      </c>
      <c r="B5" s="11" t="s">
        <v>85</v>
      </c>
      <c r="C5" s="23" t="s">
        <v>64</v>
      </c>
      <c r="D5" s="11" t="s">
        <v>86</v>
      </c>
      <c r="E5" s="24">
        <v>1</v>
      </c>
      <c r="F5" s="11" t="s">
        <v>31</v>
      </c>
      <c r="G5" s="18">
        <v>1000</v>
      </c>
      <c r="H5" s="18">
        <v>18000</v>
      </c>
      <c r="I5" s="41">
        <f t="shared" ref="I5:I15" si="0">G5/H5</f>
        <v>5.5555555555555552E-2</v>
      </c>
    </row>
    <row r="6" spans="1:9" ht="22.9">
      <c r="A6" s="73"/>
      <c r="B6" s="11" t="s">
        <v>87</v>
      </c>
      <c r="C6" s="23" t="s">
        <v>36</v>
      </c>
      <c r="D6" s="11" t="s">
        <v>88</v>
      </c>
      <c r="E6" s="24" t="s">
        <v>89</v>
      </c>
      <c r="F6" s="11" t="s">
        <v>66</v>
      </c>
      <c r="G6" s="18">
        <v>0</v>
      </c>
      <c r="H6" s="18">
        <v>9000</v>
      </c>
      <c r="I6" s="40">
        <f t="shared" si="0"/>
        <v>0</v>
      </c>
    </row>
    <row r="7" spans="1:9" ht="14.45" customHeight="1">
      <c r="A7" s="73"/>
      <c r="B7" s="11" t="s">
        <v>42</v>
      </c>
      <c r="C7" s="9" t="s">
        <v>68</v>
      </c>
      <c r="D7" s="11" t="s">
        <v>86</v>
      </c>
      <c r="E7" s="24">
        <v>1</v>
      </c>
      <c r="F7" s="11" t="s">
        <v>66</v>
      </c>
      <c r="G7" s="18">
        <v>0</v>
      </c>
      <c r="H7" s="18">
        <v>4000</v>
      </c>
      <c r="I7" s="40">
        <f t="shared" si="0"/>
        <v>0</v>
      </c>
    </row>
    <row r="8" spans="1:9" ht="14.45" customHeight="1">
      <c r="A8" s="73"/>
      <c r="B8" s="11" t="s">
        <v>90</v>
      </c>
      <c r="C8" s="23" t="s">
        <v>69</v>
      </c>
      <c r="D8" s="11" t="s">
        <v>91</v>
      </c>
      <c r="E8" s="24">
        <v>1</v>
      </c>
      <c r="F8" s="11" t="s">
        <v>66</v>
      </c>
      <c r="G8" s="18">
        <v>0</v>
      </c>
      <c r="H8" s="18">
        <v>2800</v>
      </c>
      <c r="I8" s="40">
        <f t="shared" si="0"/>
        <v>0</v>
      </c>
    </row>
    <row r="9" spans="1:9" ht="14.45" customHeight="1">
      <c r="A9" s="74"/>
      <c r="B9" s="11" t="s">
        <v>49</v>
      </c>
      <c r="C9" s="9" t="s">
        <v>61</v>
      </c>
      <c r="D9" s="11" t="s">
        <v>86</v>
      </c>
      <c r="E9" s="24">
        <v>1</v>
      </c>
      <c r="F9" s="11" t="s">
        <v>31</v>
      </c>
      <c r="G9" s="18">
        <v>100</v>
      </c>
      <c r="H9" s="18">
        <v>3200</v>
      </c>
      <c r="I9" s="42">
        <f t="shared" si="0"/>
        <v>3.125E-2</v>
      </c>
    </row>
    <row r="10" spans="1:9" ht="14.45" customHeight="1">
      <c r="A10" s="72" t="s">
        <v>92</v>
      </c>
      <c r="B10" s="11" t="s">
        <v>93</v>
      </c>
      <c r="C10" s="9" t="s">
        <v>71</v>
      </c>
      <c r="D10" s="25" t="s">
        <v>86</v>
      </c>
      <c r="E10" s="26">
        <v>1</v>
      </c>
      <c r="F10" s="25" t="s">
        <v>31</v>
      </c>
      <c r="G10" s="3">
        <v>416</v>
      </c>
      <c r="H10" s="3">
        <v>5000</v>
      </c>
      <c r="I10" s="41">
        <f t="shared" si="0"/>
        <v>8.3199999999999996E-2</v>
      </c>
    </row>
    <row r="11" spans="1:9" ht="14.45" customHeight="1">
      <c r="A11" s="73"/>
      <c r="B11" s="11" t="s">
        <v>43</v>
      </c>
      <c r="C11" s="9" t="s">
        <v>68</v>
      </c>
      <c r="D11" s="11" t="s">
        <v>86</v>
      </c>
      <c r="E11" s="24">
        <v>1</v>
      </c>
      <c r="F11" s="11" t="s">
        <v>66</v>
      </c>
      <c r="G11" s="18">
        <v>0</v>
      </c>
      <c r="H11" s="18">
        <v>2800</v>
      </c>
      <c r="I11" s="40">
        <f t="shared" si="0"/>
        <v>0</v>
      </c>
    </row>
    <row r="12" spans="1:9" ht="14.45" customHeight="1">
      <c r="A12" s="74"/>
      <c r="B12" s="11" t="s">
        <v>52</v>
      </c>
      <c r="C12" s="9" t="s">
        <v>72</v>
      </c>
      <c r="D12" s="11" t="s">
        <v>86</v>
      </c>
      <c r="E12" s="24">
        <v>1</v>
      </c>
      <c r="F12" s="11" t="s">
        <v>31</v>
      </c>
      <c r="G12" s="18">
        <v>500</v>
      </c>
      <c r="H12" s="18">
        <v>1760</v>
      </c>
      <c r="I12" s="41">
        <f t="shared" si="0"/>
        <v>0.28409090909090912</v>
      </c>
    </row>
    <row r="13" spans="1:9" ht="22.9">
      <c r="A13" s="39" t="s">
        <v>94</v>
      </c>
      <c r="B13" s="11" t="s">
        <v>95</v>
      </c>
      <c r="C13" s="9" t="s">
        <v>16</v>
      </c>
      <c r="D13" s="11" t="s">
        <v>96</v>
      </c>
      <c r="E13" s="11" t="s">
        <v>97</v>
      </c>
      <c r="F13" s="11" t="s">
        <v>31</v>
      </c>
      <c r="G13" s="18">
        <v>33</v>
      </c>
      <c r="H13" s="18">
        <v>833</v>
      </c>
      <c r="I13" s="42">
        <f t="shared" si="0"/>
        <v>3.9615846338535411E-2</v>
      </c>
    </row>
    <row r="14" spans="1:9" ht="14.45">
      <c r="A14" s="39" t="s">
        <v>98</v>
      </c>
      <c r="B14" s="11" t="s">
        <v>99</v>
      </c>
      <c r="C14" s="9" t="s">
        <v>68</v>
      </c>
      <c r="D14" s="11" t="s">
        <v>86</v>
      </c>
      <c r="E14" s="24">
        <v>1</v>
      </c>
      <c r="F14" s="11" t="s">
        <v>66</v>
      </c>
      <c r="G14" s="18">
        <v>0</v>
      </c>
      <c r="H14" s="18">
        <v>4400</v>
      </c>
      <c r="I14" s="40">
        <f t="shared" si="0"/>
        <v>0</v>
      </c>
    </row>
    <row r="15" spans="1:9" ht="14.45">
      <c r="A15" s="39" t="s">
        <v>100</v>
      </c>
      <c r="B15" s="11" t="s">
        <v>30</v>
      </c>
      <c r="C15" s="1" t="s">
        <v>61</v>
      </c>
      <c r="D15" s="11" t="s">
        <v>86</v>
      </c>
      <c r="E15" s="24">
        <v>1</v>
      </c>
      <c r="F15" s="11" t="s">
        <v>31</v>
      </c>
      <c r="G15" s="18">
        <v>240</v>
      </c>
      <c r="H15" s="18">
        <v>22400</v>
      </c>
      <c r="I15" s="42">
        <f t="shared" si="0"/>
        <v>1.0714285714285714E-2</v>
      </c>
    </row>
    <row r="16" spans="1:9">
      <c r="A16" s="67" t="s">
        <v>21</v>
      </c>
      <c r="B16" s="67"/>
      <c r="C16" s="67"/>
      <c r="D16" s="67"/>
      <c r="E16" s="67"/>
      <c r="F16" s="67"/>
      <c r="G16" s="67"/>
      <c r="H16" s="67"/>
    </row>
    <row r="20" spans="2:3">
      <c r="B20" t="s">
        <v>101</v>
      </c>
    </row>
    <row r="21" spans="2:3" ht="14.45">
      <c r="B21" s="34" t="s">
        <v>102</v>
      </c>
      <c r="C21" s="34" t="s">
        <v>103</v>
      </c>
    </row>
    <row r="22" spans="2:3" ht="14.45">
      <c r="B22" s="34"/>
      <c r="C22" s="34"/>
    </row>
    <row r="23" spans="2:3" ht="14.45" hidden="1">
      <c r="B23" s="35" t="s">
        <v>104</v>
      </c>
      <c r="C23" s="35" t="s">
        <v>84</v>
      </c>
    </row>
    <row r="24" spans="2:3" ht="14.45" hidden="1">
      <c r="B24" s="35" t="s">
        <v>105</v>
      </c>
      <c r="C24" s="35" t="s">
        <v>84</v>
      </c>
    </row>
    <row r="25" spans="2:3" ht="14.45" hidden="1">
      <c r="B25" s="35" t="s">
        <v>106</v>
      </c>
      <c r="C25" s="35" t="s">
        <v>84</v>
      </c>
    </row>
    <row r="26" spans="2:3" ht="14.45" hidden="1">
      <c r="B26" s="35" t="s">
        <v>107</v>
      </c>
      <c r="C26" s="35" t="s">
        <v>84</v>
      </c>
    </row>
    <row r="27" spans="2:3" ht="14.45" hidden="1">
      <c r="B27" s="35" t="s">
        <v>108</v>
      </c>
      <c r="C27" s="35" t="s">
        <v>84</v>
      </c>
    </row>
    <row r="28" spans="2:3" ht="14.45" hidden="1">
      <c r="B28" s="35" t="s">
        <v>109</v>
      </c>
      <c r="C28" s="35" t="s">
        <v>92</v>
      </c>
    </row>
    <row r="29" spans="2:3" ht="14.45" hidden="1">
      <c r="B29" s="35" t="s">
        <v>110</v>
      </c>
      <c r="C29" s="35" t="s">
        <v>92</v>
      </c>
    </row>
    <row r="30" spans="2:3" ht="14.45" hidden="1">
      <c r="B30" s="35" t="s">
        <v>111</v>
      </c>
      <c r="C30" s="35" t="s">
        <v>92</v>
      </c>
    </row>
    <row r="31" spans="2:3" ht="14.45" hidden="1">
      <c r="B31" s="35" t="s">
        <v>112</v>
      </c>
      <c r="C31" s="35" t="s">
        <v>94</v>
      </c>
    </row>
    <row r="32" spans="2:3" ht="14.45" hidden="1">
      <c r="B32" s="35" t="s">
        <v>113</v>
      </c>
      <c r="C32" s="35" t="s">
        <v>98</v>
      </c>
    </row>
    <row r="33" spans="2:3" ht="14.45">
      <c r="B33" s="35" t="s">
        <v>114</v>
      </c>
      <c r="C33" s="35" t="s">
        <v>100</v>
      </c>
    </row>
  </sheetData>
  <autoFilter ref="B22:C33" xr:uid="{00000000-0009-0000-0000-000004000000}">
    <filterColumn colId="1">
      <filters>
        <filter val="10Lf2s1-30"/>
      </filters>
    </filterColumn>
  </autoFilter>
  <mergeCells count="9">
    <mergeCell ref="A16:H16"/>
    <mergeCell ref="A3:A4"/>
    <mergeCell ref="D3:E3"/>
    <mergeCell ref="F3:F4"/>
    <mergeCell ref="A2:H2"/>
    <mergeCell ref="B3:B4"/>
    <mergeCell ref="C3:C4"/>
    <mergeCell ref="A5:A9"/>
    <mergeCell ref="A10:A1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32"/>
  <sheetViews>
    <sheetView topLeftCell="G1" zoomScaleNormal="100" workbookViewId="0">
      <selection activeCell="C12" sqref="C12"/>
    </sheetView>
  </sheetViews>
  <sheetFormatPr defaultColWidth="11.42578125" defaultRowHeight="13.9"/>
  <cols>
    <col min="1" max="1" width="8.85546875" customWidth="1"/>
    <col min="2" max="2" width="11" customWidth="1"/>
    <col min="3" max="3" width="20.42578125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0.42578125" customWidth="1"/>
    <col min="11" max="11" width="11.42578125" customWidth="1"/>
    <col min="13" max="13" width="8.5703125" customWidth="1"/>
    <col min="14" max="14" width="6" customWidth="1"/>
  </cols>
  <sheetData>
    <row r="2" spans="2:13">
      <c r="B2" s="75" t="s">
        <v>115</v>
      </c>
      <c r="C2" s="76"/>
      <c r="D2" s="76"/>
      <c r="E2" s="76"/>
      <c r="F2" s="76"/>
      <c r="G2" s="76"/>
    </row>
    <row r="3" spans="2:13" ht="28.5" customHeight="1">
      <c r="B3" s="60" t="s">
        <v>74</v>
      </c>
      <c r="C3" s="60" t="s">
        <v>75</v>
      </c>
      <c r="D3" s="60" t="s">
        <v>76</v>
      </c>
      <c r="E3" s="20" t="s">
        <v>116</v>
      </c>
      <c r="F3" s="20" t="s">
        <v>117</v>
      </c>
      <c r="G3" s="20" t="s">
        <v>79</v>
      </c>
      <c r="I3" s="60" t="s">
        <v>75</v>
      </c>
      <c r="J3" s="20" t="s">
        <v>116</v>
      </c>
      <c r="K3" s="20" t="s">
        <v>117</v>
      </c>
      <c r="L3" s="20" t="s">
        <v>79</v>
      </c>
      <c r="M3" s="60" t="s">
        <v>118</v>
      </c>
    </row>
    <row r="4" spans="2:13" ht="15.75" customHeight="1">
      <c r="B4" s="60"/>
      <c r="C4" s="60"/>
      <c r="D4" s="60"/>
      <c r="E4" s="20" t="s">
        <v>83</v>
      </c>
      <c r="F4" s="20" t="s">
        <v>83</v>
      </c>
      <c r="G4" s="20" t="s">
        <v>83</v>
      </c>
      <c r="I4" s="60"/>
      <c r="J4" s="20" t="s">
        <v>83</v>
      </c>
      <c r="K4" s="20" t="s">
        <v>83</v>
      </c>
      <c r="L4" s="20" t="s">
        <v>83</v>
      </c>
      <c r="M4" s="60"/>
    </row>
    <row r="5" spans="2:13" ht="15.75" customHeight="1">
      <c r="B5" s="73" t="s">
        <v>84</v>
      </c>
      <c r="C5" s="43" t="s">
        <v>119</v>
      </c>
      <c r="D5" s="44" t="s">
        <v>69</v>
      </c>
      <c r="E5" s="45">
        <v>2200</v>
      </c>
      <c r="F5" s="45">
        <v>2800</v>
      </c>
      <c r="G5" s="46">
        <v>2800</v>
      </c>
      <c r="I5" s="47" t="s">
        <v>119</v>
      </c>
      <c r="J5" s="45">
        <v>2200</v>
      </c>
      <c r="K5" s="45">
        <v>2800</v>
      </c>
      <c r="L5" s="46">
        <v>2800</v>
      </c>
      <c r="M5" s="51">
        <f>K5/J5*100-100</f>
        <v>27.272727272727266</v>
      </c>
    </row>
    <row r="6" spans="2:13" ht="15.75" customHeight="1">
      <c r="B6" s="73"/>
      <c r="C6" s="11" t="s">
        <v>120</v>
      </c>
      <c r="D6" s="23" t="s">
        <v>36</v>
      </c>
      <c r="E6" s="2">
        <v>6500</v>
      </c>
      <c r="F6" s="2">
        <v>11000</v>
      </c>
      <c r="G6" s="2">
        <v>9000</v>
      </c>
      <c r="I6" s="27" t="s">
        <v>120</v>
      </c>
      <c r="J6" s="2">
        <v>6500</v>
      </c>
      <c r="K6" s="2">
        <v>11000</v>
      </c>
      <c r="L6" s="2">
        <v>9000</v>
      </c>
      <c r="M6" s="48">
        <f t="shared" ref="M6:M15" si="0">K6/J6*100-100</f>
        <v>69.230769230769226</v>
      </c>
    </row>
    <row r="7" spans="2:13" ht="15.75" customHeight="1">
      <c r="B7" s="73"/>
      <c r="C7" s="11" t="s">
        <v>49</v>
      </c>
      <c r="D7" s="9" t="s">
        <v>61</v>
      </c>
      <c r="E7" s="3">
        <v>1400</v>
      </c>
      <c r="F7" s="18">
        <v>9600</v>
      </c>
      <c r="G7" s="2">
        <v>3200</v>
      </c>
      <c r="I7" s="27" t="s">
        <v>49</v>
      </c>
      <c r="J7" s="3">
        <v>1400</v>
      </c>
      <c r="K7" s="18">
        <v>9600</v>
      </c>
      <c r="L7" s="2">
        <v>3200</v>
      </c>
      <c r="M7" s="49">
        <f t="shared" si="0"/>
        <v>585.71428571428567</v>
      </c>
    </row>
    <row r="8" spans="2:13" ht="15.75" customHeight="1">
      <c r="B8" s="73"/>
      <c r="C8" s="11" t="s">
        <v>42</v>
      </c>
      <c r="D8" s="9" t="s">
        <v>68</v>
      </c>
      <c r="E8" s="3">
        <v>2500</v>
      </c>
      <c r="F8" s="3">
        <v>5000</v>
      </c>
      <c r="G8" s="2">
        <v>4000</v>
      </c>
      <c r="I8" s="27" t="s">
        <v>42</v>
      </c>
      <c r="J8" s="3">
        <v>2500</v>
      </c>
      <c r="K8" s="3">
        <v>5000</v>
      </c>
      <c r="L8" s="2">
        <v>4000</v>
      </c>
      <c r="M8" s="48">
        <f t="shared" si="0"/>
        <v>100</v>
      </c>
    </row>
    <row r="9" spans="2:13" ht="15.75" customHeight="1">
      <c r="B9" s="74"/>
      <c r="C9" s="11" t="s">
        <v>121</v>
      </c>
      <c r="D9" s="23" t="s">
        <v>64</v>
      </c>
      <c r="E9" s="3">
        <v>17000</v>
      </c>
      <c r="F9" s="3">
        <v>18000</v>
      </c>
      <c r="G9" s="2">
        <v>18000</v>
      </c>
      <c r="I9" s="27" t="s">
        <v>121</v>
      </c>
      <c r="J9" s="3">
        <v>17000</v>
      </c>
      <c r="K9" s="3">
        <v>18000</v>
      </c>
      <c r="L9" s="2">
        <v>18000</v>
      </c>
      <c r="M9" s="50">
        <f t="shared" si="0"/>
        <v>5.8823529411764781</v>
      </c>
    </row>
    <row r="10" spans="2:13" ht="15.75" customHeight="1">
      <c r="B10" s="72" t="s">
        <v>92</v>
      </c>
      <c r="C10" s="11" t="s">
        <v>93</v>
      </c>
      <c r="D10" s="9" t="s">
        <v>71</v>
      </c>
      <c r="E10" s="3">
        <v>2333</v>
      </c>
      <c r="F10" s="3">
        <v>8000</v>
      </c>
      <c r="G10" s="2">
        <v>5000</v>
      </c>
      <c r="I10" s="27" t="s">
        <v>93</v>
      </c>
      <c r="J10" s="3">
        <v>2333</v>
      </c>
      <c r="K10" s="3">
        <v>8000</v>
      </c>
      <c r="L10" s="2">
        <v>5000</v>
      </c>
      <c r="M10" s="49">
        <f t="shared" si="0"/>
        <v>242.90612944706385</v>
      </c>
    </row>
    <row r="11" spans="2:13" ht="15.75" customHeight="1">
      <c r="B11" s="73"/>
      <c r="C11" s="11" t="s">
        <v>43</v>
      </c>
      <c r="D11" s="9" t="s">
        <v>68</v>
      </c>
      <c r="E11" s="3">
        <v>1200</v>
      </c>
      <c r="F11" s="18">
        <v>3600</v>
      </c>
      <c r="G11" s="2">
        <v>2800</v>
      </c>
      <c r="I11" s="27" t="s">
        <v>43</v>
      </c>
      <c r="J11" s="3">
        <v>1200</v>
      </c>
      <c r="K11" s="18">
        <v>3600</v>
      </c>
      <c r="L11" s="2">
        <v>2800</v>
      </c>
      <c r="M11" s="49">
        <f t="shared" si="0"/>
        <v>200</v>
      </c>
    </row>
    <row r="12" spans="2:13" ht="15.75" customHeight="1">
      <c r="B12" s="74"/>
      <c r="C12" s="11" t="s">
        <v>52</v>
      </c>
      <c r="D12" s="9" t="s">
        <v>72</v>
      </c>
      <c r="E12" s="3">
        <v>1000</v>
      </c>
      <c r="F12" s="18">
        <v>2160</v>
      </c>
      <c r="G12" s="2">
        <v>1760</v>
      </c>
      <c r="I12" s="27" t="s">
        <v>52</v>
      </c>
      <c r="J12" s="3">
        <v>1000</v>
      </c>
      <c r="K12" s="18">
        <v>2160</v>
      </c>
      <c r="L12" s="2">
        <v>1760</v>
      </c>
      <c r="M12" s="48">
        <f t="shared" si="0"/>
        <v>116</v>
      </c>
    </row>
    <row r="13" spans="2:13" ht="15.75" customHeight="1">
      <c r="B13" s="34" t="s">
        <v>94</v>
      </c>
      <c r="C13" s="11" t="s">
        <v>122</v>
      </c>
      <c r="D13" s="9" t="s">
        <v>16</v>
      </c>
      <c r="E13" s="3">
        <v>667</v>
      </c>
      <c r="F13" s="3">
        <v>933</v>
      </c>
      <c r="G13" s="2">
        <v>833</v>
      </c>
      <c r="I13" s="27" t="s">
        <v>122</v>
      </c>
      <c r="J13" s="3">
        <v>667</v>
      </c>
      <c r="K13" s="3">
        <v>933</v>
      </c>
      <c r="L13" s="2">
        <v>833</v>
      </c>
      <c r="M13" s="48">
        <f t="shared" si="0"/>
        <v>39.880059970014997</v>
      </c>
    </row>
    <row r="14" spans="2:13" ht="15.75" customHeight="1">
      <c r="B14" s="34" t="s">
        <v>98</v>
      </c>
      <c r="C14" s="11" t="s">
        <v>99</v>
      </c>
      <c r="D14" s="9" t="s">
        <v>68</v>
      </c>
      <c r="E14" s="3">
        <v>3800</v>
      </c>
      <c r="F14" s="18">
        <v>5000</v>
      </c>
      <c r="G14" s="2">
        <v>4400</v>
      </c>
      <c r="I14" s="27" t="s">
        <v>99</v>
      </c>
      <c r="J14" s="3">
        <v>3800</v>
      </c>
      <c r="K14" s="18">
        <v>5000</v>
      </c>
      <c r="L14" s="2">
        <v>4400</v>
      </c>
      <c r="M14" s="50">
        <f t="shared" si="0"/>
        <v>31.578947368421069</v>
      </c>
    </row>
    <row r="15" spans="2:13" ht="15.75" customHeight="1">
      <c r="B15" s="34" t="s">
        <v>100</v>
      </c>
      <c r="C15" s="11" t="s">
        <v>123</v>
      </c>
      <c r="D15" s="1" t="s">
        <v>61</v>
      </c>
      <c r="E15" s="3">
        <v>13600</v>
      </c>
      <c r="F15" s="3">
        <v>24800</v>
      </c>
      <c r="G15" s="2">
        <v>22400</v>
      </c>
      <c r="I15" s="27" t="s">
        <v>123</v>
      </c>
      <c r="J15" s="3">
        <v>13600</v>
      </c>
      <c r="K15" s="3">
        <v>24800</v>
      </c>
      <c r="L15" s="2">
        <v>22400</v>
      </c>
      <c r="M15" s="48">
        <f t="shared" si="0"/>
        <v>82.35294117647058</v>
      </c>
    </row>
    <row r="16" spans="2:13" ht="15.75" customHeight="1">
      <c r="B16" s="36"/>
      <c r="C16" s="36"/>
      <c r="D16" s="36"/>
      <c r="E16" s="36"/>
      <c r="F16" s="36"/>
      <c r="G16" s="36"/>
      <c r="I16" s="36"/>
      <c r="J16" s="36"/>
      <c r="K16" s="36"/>
      <c r="L16" s="36"/>
      <c r="M16" s="36"/>
    </row>
    <row r="17" spans="2:13" ht="15.75" customHeight="1">
      <c r="B17" s="36"/>
      <c r="C17" s="36"/>
      <c r="D17" s="36"/>
      <c r="E17" s="36"/>
      <c r="F17" s="36"/>
      <c r="G17" s="36"/>
      <c r="I17" s="36"/>
      <c r="J17" s="36"/>
      <c r="K17" s="36"/>
      <c r="L17" s="36"/>
      <c r="M17" s="36"/>
    </row>
    <row r="19" spans="2:13">
      <c r="C19" t="s">
        <v>101</v>
      </c>
    </row>
    <row r="20" spans="2:13" ht="14.45">
      <c r="C20" s="34" t="s">
        <v>102</v>
      </c>
      <c r="D20" s="34" t="s">
        <v>103</v>
      </c>
    </row>
    <row r="21" spans="2:13" ht="14.45">
      <c r="C21" s="34"/>
      <c r="D21" s="34"/>
    </row>
    <row r="22" spans="2:13" ht="14.45">
      <c r="C22" s="35" t="s">
        <v>104</v>
      </c>
      <c r="D22" s="35" t="s">
        <v>84</v>
      </c>
    </row>
    <row r="23" spans="2:13" ht="14.45">
      <c r="C23" s="35" t="s">
        <v>105</v>
      </c>
      <c r="D23" s="35" t="s">
        <v>84</v>
      </c>
    </row>
    <row r="24" spans="2:13" ht="14.45">
      <c r="C24" s="35" t="s">
        <v>106</v>
      </c>
      <c r="D24" s="35" t="s">
        <v>84</v>
      </c>
    </row>
    <row r="25" spans="2:13" ht="14.45">
      <c r="C25" s="35" t="s">
        <v>107</v>
      </c>
      <c r="D25" s="35" t="s">
        <v>84</v>
      </c>
    </row>
    <row r="26" spans="2:13" ht="14.45">
      <c r="C26" s="35" t="s">
        <v>108</v>
      </c>
      <c r="D26" s="35" t="s">
        <v>84</v>
      </c>
    </row>
    <row r="27" spans="2:13" ht="14.45">
      <c r="C27" s="35" t="s">
        <v>109</v>
      </c>
      <c r="D27" s="35" t="s">
        <v>92</v>
      </c>
    </row>
    <row r="28" spans="2:13" ht="14.45">
      <c r="C28" s="35" t="s">
        <v>110</v>
      </c>
      <c r="D28" s="35" t="s">
        <v>92</v>
      </c>
    </row>
    <row r="29" spans="2:13" ht="14.45">
      <c r="C29" s="35" t="s">
        <v>111</v>
      </c>
      <c r="D29" s="35" t="s">
        <v>92</v>
      </c>
    </row>
    <row r="30" spans="2:13" ht="14.45">
      <c r="C30" s="35" t="s">
        <v>112</v>
      </c>
      <c r="D30" s="35" t="s">
        <v>94</v>
      </c>
    </row>
    <row r="31" spans="2:13" ht="14.45">
      <c r="C31" s="35" t="s">
        <v>113</v>
      </c>
      <c r="D31" s="35" t="s">
        <v>98</v>
      </c>
    </row>
    <row r="32" spans="2:13" ht="14.45">
      <c r="C32" s="35" t="s">
        <v>114</v>
      </c>
      <c r="D32" s="35" t="s">
        <v>100</v>
      </c>
    </row>
  </sheetData>
  <autoFilter ref="C21:D32" xr:uid="{00000000-0009-0000-0000-000005000000}"/>
  <mergeCells count="8">
    <mergeCell ref="B5:B9"/>
    <mergeCell ref="B10:B12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41"/>
  <sheetViews>
    <sheetView topLeftCell="A17" zoomScaleNormal="100" workbookViewId="0">
      <selection activeCell="A24" sqref="A24:A34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1" spans="1:8">
      <c r="A1" s="12" t="s">
        <v>124</v>
      </c>
      <c r="B1" s="10">
        <v>2019</v>
      </c>
      <c r="C1" s="10">
        <v>2020</v>
      </c>
      <c r="D1" s="10">
        <v>2021</v>
      </c>
      <c r="E1" s="10">
        <v>2022</v>
      </c>
      <c r="F1" s="10">
        <v>2023</v>
      </c>
      <c r="G1" s="10" t="s">
        <v>125</v>
      </c>
      <c r="H1" s="10" t="s">
        <v>126</v>
      </c>
    </row>
    <row r="2" spans="1:8">
      <c r="A2" s="31" t="s">
        <v>49</v>
      </c>
      <c r="B2" s="5">
        <v>5299.8983050847464</v>
      </c>
      <c r="C2" s="5">
        <v>5693.1854838709678</v>
      </c>
      <c r="D2" s="5">
        <v>6089.1166666666659</v>
      </c>
      <c r="E2" s="5">
        <v>10969.196078431371</v>
      </c>
      <c r="F2" s="5">
        <v>10304.76835016835</v>
      </c>
      <c r="G2" s="5">
        <f>AVERAGE(B2:F2)</f>
        <v>7671.2329768444206</v>
      </c>
      <c r="H2" s="5">
        <f>SUM(B2:F2)/5</f>
        <v>7671.2329768444206</v>
      </c>
    </row>
    <row r="3" spans="1:8">
      <c r="A3" s="28" t="s">
        <v>42</v>
      </c>
      <c r="B3" s="5">
        <v>4326.8625770680637</v>
      </c>
      <c r="C3" s="5">
        <v>4120.2616137803943</v>
      </c>
      <c r="D3" s="5">
        <v>4768.7514061707152</v>
      </c>
      <c r="E3" s="5">
        <v>6765.5959176223232</v>
      </c>
      <c r="F3" s="5">
        <v>7238.2144510454973</v>
      </c>
      <c r="G3" s="5">
        <f>AVERAGE(B3:F3)</f>
        <v>5443.9371931373989</v>
      </c>
      <c r="H3" s="5">
        <f>SUM(B3:F3)/5</f>
        <v>5443.9371931373989</v>
      </c>
    </row>
    <row r="4" spans="1:8">
      <c r="A4" s="31" t="s">
        <v>93</v>
      </c>
      <c r="B4" s="5">
        <v>2122.5</v>
      </c>
      <c r="C4" s="5">
        <v>2949.5</v>
      </c>
      <c r="D4" s="5">
        <v>3543.916666666667</v>
      </c>
      <c r="E4" s="5">
        <v>3183.666666666667</v>
      </c>
      <c r="F4" s="5">
        <v>3313.333333333333</v>
      </c>
      <c r="G4" s="5">
        <f>AVERAGE(B4:F4)</f>
        <v>3022.5833333333335</v>
      </c>
      <c r="H4" s="5">
        <f>SUM(B4:F4)/5</f>
        <v>3022.5833333333335</v>
      </c>
    </row>
    <row r="5" spans="1:8">
      <c r="A5" s="31" t="s">
        <v>43</v>
      </c>
      <c r="B5" s="5">
        <v>2538.3694863051401</v>
      </c>
      <c r="C5" s="5">
        <v>2207.1455390712331</v>
      </c>
      <c r="D5" s="5">
        <v>3005.3363207547168</v>
      </c>
      <c r="E5" s="5">
        <v>4308.6790633608807</v>
      </c>
      <c r="F5" s="5">
        <v>4003.6502267573701</v>
      </c>
      <c r="G5" s="5">
        <f>AVERAGE(B5:F5)</f>
        <v>3212.636127249868</v>
      </c>
      <c r="H5" s="5">
        <f>SUM(B5:F5)/5</f>
        <v>3212.636127249868</v>
      </c>
    </row>
    <row r="6" spans="1:8">
      <c r="A6" s="28" t="s">
        <v>52</v>
      </c>
      <c r="B6" s="5">
        <v>1133.214357937311</v>
      </c>
      <c r="C6" s="5">
        <v>1256.9477969348659</v>
      </c>
      <c r="D6" s="5">
        <v>1572.4232389833321</v>
      </c>
      <c r="E6" s="5">
        <v>1859.2405975128911</v>
      </c>
      <c r="F6" s="5">
        <v>1913.9655477031799</v>
      </c>
      <c r="G6" s="5">
        <f>AVERAGE(B6:F6)</f>
        <v>1547.1583078143162</v>
      </c>
      <c r="H6" s="5">
        <f>SUM(B6:F6)/5</f>
        <v>1547.1583078143162</v>
      </c>
    </row>
    <row r="7" spans="1:8">
      <c r="A7" s="31" t="s">
        <v>99</v>
      </c>
      <c r="B7" s="32">
        <v>4591</v>
      </c>
      <c r="C7" s="32">
        <v>4384.916666666667</v>
      </c>
      <c r="D7" s="32">
        <v>5326.166666666667</v>
      </c>
      <c r="E7" s="32">
        <v>5676.0833333333321</v>
      </c>
      <c r="F7" s="32">
        <v>6328.7729956494732</v>
      </c>
      <c r="G7" s="32">
        <f>AVERAGE(B7:F7)</f>
        <v>5261.387932463228</v>
      </c>
      <c r="H7" s="5">
        <f>SUM(B7:F7)/5</f>
        <v>5261.387932463228</v>
      </c>
    </row>
    <row r="8" spans="1:8">
      <c r="A8" s="29" t="s">
        <v>123</v>
      </c>
      <c r="B8" s="5">
        <v>15780.17385719515</v>
      </c>
      <c r="C8" s="5">
        <v>17606.816489883211</v>
      </c>
      <c r="D8" s="5">
        <v>17487.304071229901</v>
      </c>
      <c r="E8" s="5">
        <v>23990.219039319461</v>
      </c>
      <c r="F8" s="5">
        <v>32187.149128823159</v>
      </c>
      <c r="G8" s="5">
        <f>AVERAGE(B8:F8)</f>
        <v>21410.332517290175</v>
      </c>
      <c r="H8" s="5">
        <f>SUM(B8:F8)/5</f>
        <v>21410.332517290175</v>
      </c>
    </row>
    <row r="9" spans="1:8">
      <c r="A9" s="28" t="s">
        <v>127</v>
      </c>
      <c r="B9" s="32">
        <v>986.77491508612707</v>
      </c>
      <c r="C9" s="32">
        <v>1015.47891279256</v>
      </c>
      <c r="D9" s="32">
        <v>1139.662355463415</v>
      </c>
      <c r="E9" s="32">
        <v>1491.89383206518</v>
      </c>
      <c r="F9" s="32">
        <v>1931.471359410011</v>
      </c>
      <c r="G9" s="32">
        <f>AVERAGE(B9:F9)</f>
        <v>1313.0562749634587</v>
      </c>
      <c r="H9" s="5">
        <f>SUM(B9:F9)/5</f>
        <v>1313.0562749634587</v>
      </c>
    </row>
    <row r="10" spans="1:8">
      <c r="A10" s="30" t="s">
        <v>128</v>
      </c>
      <c r="B10" s="5">
        <v>5174</v>
      </c>
      <c r="C10" s="5">
        <v>5481</v>
      </c>
      <c r="D10" s="5">
        <v>7564</v>
      </c>
      <c r="E10" s="5">
        <v>8609</v>
      </c>
      <c r="F10" s="5">
        <v>9687</v>
      </c>
      <c r="G10" s="5">
        <v>7303</v>
      </c>
      <c r="H10" s="5">
        <f>SUM(B10:F10)/5</f>
        <v>7303</v>
      </c>
    </row>
    <row r="11" spans="1:8">
      <c r="A11" s="29" t="s">
        <v>121</v>
      </c>
      <c r="B11" s="5">
        <v>13928.24002747938</v>
      </c>
      <c r="C11" s="5">
        <v>13658.617946098801</v>
      </c>
      <c r="D11" s="5">
        <v>16945.402372465549</v>
      </c>
      <c r="E11" s="5">
        <v>18717.659763361731</v>
      </c>
      <c r="F11" s="5">
        <v>21018.751707416279</v>
      </c>
      <c r="G11" s="5">
        <f>AVERAGE(B11:F11)</f>
        <v>16853.734363364347</v>
      </c>
      <c r="H11" s="5">
        <f>SUM(B11:F11)/5</f>
        <v>16853.734363364347</v>
      </c>
    </row>
    <row r="12" spans="1:8">
      <c r="A12" s="28" t="s">
        <v>129</v>
      </c>
      <c r="B12" s="5">
        <v>312.39341742382737</v>
      </c>
      <c r="C12" s="5">
        <v>292.39583333333343</v>
      </c>
      <c r="D12" s="5">
        <v>365.00438108544432</v>
      </c>
      <c r="E12" s="5">
        <v>487.87838932117887</v>
      </c>
      <c r="F12" s="5">
        <v>550.20995114833147</v>
      </c>
      <c r="G12" s="5">
        <f>AVERAGE(B12:F12)</f>
        <v>401.57639446242308</v>
      </c>
      <c r="H12" s="5">
        <f>SUM(B12:F12)/5</f>
        <v>401.57639446242308</v>
      </c>
    </row>
    <row r="14" spans="1:8" ht="14.45" thickBot="1"/>
    <row r="15" spans="1:8">
      <c r="A15" s="52" t="s">
        <v>130</v>
      </c>
    </row>
    <row r="16" spans="1:8">
      <c r="A16" s="53" t="s">
        <v>131</v>
      </c>
    </row>
    <row r="17" spans="1:2">
      <c r="A17" s="14" t="s">
        <v>132</v>
      </c>
    </row>
    <row r="18" spans="1:2" ht="14.45" thickBot="1">
      <c r="A18" s="15" t="s">
        <v>133</v>
      </c>
    </row>
    <row r="23" spans="1:2">
      <c r="A23" s="10" t="s">
        <v>75</v>
      </c>
      <c r="B23" s="10" t="s">
        <v>125</v>
      </c>
    </row>
    <row r="24" spans="1:2">
      <c r="A24" s="27" t="s">
        <v>52</v>
      </c>
      <c r="B24" s="5">
        <v>1547.1583078143162</v>
      </c>
    </row>
    <row r="25" spans="1:2">
      <c r="A25" s="27" t="s">
        <v>93</v>
      </c>
      <c r="B25" s="5">
        <v>3022.5833333333335</v>
      </c>
    </row>
    <row r="26" spans="1:2">
      <c r="A26" s="27" t="s">
        <v>43</v>
      </c>
      <c r="B26" s="5">
        <v>3212.636127249868</v>
      </c>
    </row>
    <row r="27" spans="1:2">
      <c r="A27" s="27" t="s">
        <v>99</v>
      </c>
      <c r="B27" s="5">
        <v>5261.387932463228</v>
      </c>
    </row>
    <row r="28" spans="1:2">
      <c r="A28" s="27" t="s">
        <v>42</v>
      </c>
      <c r="B28" s="5">
        <v>5443.9371931373989</v>
      </c>
    </row>
    <row r="29" spans="1:2">
      <c r="A29" s="27" t="s">
        <v>49</v>
      </c>
      <c r="B29" s="5">
        <v>7671.2329768444206</v>
      </c>
    </row>
    <row r="30" spans="1:2">
      <c r="A30" s="27" t="s">
        <v>123</v>
      </c>
      <c r="B30" s="5">
        <v>21410.332517290175</v>
      </c>
    </row>
    <row r="31" spans="1:2">
      <c r="A31" s="27" t="s">
        <v>121</v>
      </c>
      <c r="B31" s="5">
        <v>16853.734363364347</v>
      </c>
    </row>
    <row r="32" spans="1:2">
      <c r="A32" s="27" t="s">
        <v>120</v>
      </c>
      <c r="B32" s="5">
        <v>7303</v>
      </c>
    </row>
    <row r="33" spans="1:2">
      <c r="A33" s="27" t="s">
        <v>127</v>
      </c>
      <c r="B33" s="5">
        <v>1313.0562749634587</v>
      </c>
    </row>
    <row r="34" spans="1:2">
      <c r="A34" s="27" t="s">
        <v>129</v>
      </c>
      <c r="B34" s="5">
        <v>401.57639446242308</v>
      </c>
    </row>
    <row r="41" spans="1:2">
      <c r="A41" s="37"/>
      <c r="B41" s="38"/>
    </row>
  </sheetData>
  <sortState xmlns:xlrd2="http://schemas.microsoft.com/office/spreadsheetml/2017/richdata2" ref="A24:B30">
    <sortCondition ref="B24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H38"/>
  <sheetViews>
    <sheetView topLeftCell="A12" zoomScale="90" zoomScaleNormal="90" workbookViewId="0">
      <selection activeCell="A24" sqref="A24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1:8" ht="15" customHeight="1">
      <c r="B2" s="4" t="s">
        <v>124</v>
      </c>
      <c r="C2" s="4">
        <v>2019</v>
      </c>
      <c r="D2" s="4">
        <v>2020</v>
      </c>
      <c r="E2" s="4">
        <v>2021</v>
      </c>
      <c r="F2" s="4">
        <v>2022</v>
      </c>
      <c r="G2" s="54">
        <v>2023</v>
      </c>
      <c r="H2" s="4" t="s">
        <v>125</v>
      </c>
    </row>
    <row r="3" spans="1:8" ht="15" customHeight="1">
      <c r="B3" s="31" t="s">
        <v>49</v>
      </c>
      <c r="C3" s="5">
        <v>5299.8983050847464</v>
      </c>
      <c r="D3" s="5">
        <v>5693.1854838709678</v>
      </c>
      <c r="E3" s="5">
        <v>6089.1166666666659</v>
      </c>
      <c r="F3" s="5">
        <v>10969.196078431371</v>
      </c>
      <c r="G3" s="33">
        <v>10304.76835016835</v>
      </c>
      <c r="H3" s="5">
        <f>AVERAGE(C3:G3)</f>
        <v>7671.2329768444206</v>
      </c>
    </row>
    <row r="4" spans="1:8" ht="15" customHeight="1">
      <c r="B4" s="28" t="s">
        <v>42</v>
      </c>
      <c r="C4" s="5">
        <v>4326.8625770680637</v>
      </c>
      <c r="D4" s="5">
        <v>4120.2616137803943</v>
      </c>
      <c r="E4" s="5">
        <v>4768.7514061707152</v>
      </c>
      <c r="F4" s="5">
        <v>6765.5959176223232</v>
      </c>
      <c r="G4" s="33">
        <v>7238.2144510454973</v>
      </c>
      <c r="H4" s="5">
        <f>AVERAGE(C4:G4)</f>
        <v>5443.9371931373989</v>
      </c>
    </row>
    <row r="5" spans="1:8" ht="15" customHeight="1">
      <c r="B5" s="31" t="s">
        <v>93</v>
      </c>
      <c r="C5" s="5">
        <v>2122.5</v>
      </c>
      <c r="D5" s="5">
        <v>2949.5</v>
      </c>
      <c r="E5" s="5">
        <v>3543.916666666667</v>
      </c>
      <c r="F5" s="5">
        <v>3183.666666666667</v>
      </c>
      <c r="G5" s="33">
        <v>3313.333333333333</v>
      </c>
      <c r="H5" s="5">
        <f>AVERAGE(C5:G5)</f>
        <v>3022.5833333333335</v>
      </c>
    </row>
    <row r="6" spans="1:8" ht="15" customHeight="1">
      <c r="B6" s="31" t="s">
        <v>43</v>
      </c>
      <c r="C6" s="5">
        <v>2538.3694863051401</v>
      </c>
      <c r="D6" s="5">
        <v>2207.1455390712331</v>
      </c>
      <c r="E6" s="5">
        <v>3005.3363207547168</v>
      </c>
      <c r="F6" s="5">
        <v>4308.6790633608807</v>
      </c>
      <c r="G6" s="33">
        <v>4003.6502267573701</v>
      </c>
      <c r="H6" s="5">
        <f>AVERAGE(C6:G6)</f>
        <v>3212.636127249868</v>
      </c>
    </row>
    <row r="7" spans="1:8" ht="15" customHeight="1">
      <c r="B7" s="28" t="s">
        <v>52</v>
      </c>
      <c r="C7" s="5">
        <v>1133.214357937311</v>
      </c>
      <c r="D7" s="5">
        <v>1256.9477969348659</v>
      </c>
      <c r="E7" s="5">
        <v>1572.4232389833321</v>
      </c>
      <c r="F7" s="5">
        <v>1859.2405975128911</v>
      </c>
      <c r="G7" s="33">
        <v>1913.9655477031799</v>
      </c>
      <c r="H7" s="5">
        <f>AVERAGE(C7:G7)</f>
        <v>1547.1583078143162</v>
      </c>
    </row>
    <row r="8" spans="1:8" ht="15" customHeight="1">
      <c r="B8" s="31" t="s">
        <v>99</v>
      </c>
      <c r="C8" s="32">
        <v>4591</v>
      </c>
      <c r="D8" s="32">
        <v>4384.916666666667</v>
      </c>
      <c r="E8" s="32">
        <v>5326.166666666667</v>
      </c>
      <c r="F8" s="32">
        <v>5676.0833333333321</v>
      </c>
      <c r="G8" s="32">
        <v>6328.7729956494732</v>
      </c>
      <c r="H8" s="5">
        <f>AVERAGE(C8:G8)</f>
        <v>5261.387932463228</v>
      </c>
    </row>
    <row r="9" spans="1:8" ht="15" customHeight="1">
      <c r="B9" s="29" t="s">
        <v>123</v>
      </c>
      <c r="C9" s="5">
        <v>15780.17385719515</v>
      </c>
      <c r="D9" s="5">
        <v>17606.816489883211</v>
      </c>
      <c r="E9" s="5">
        <v>17487.304071229901</v>
      </c>
      <c r="F9" s="5">
        <v>23990.219039319461</v>
      </c>
      <c r="G9" s="33">
        <v>32187.149128823159</v>
      </c>
      <c r="H9" s="5">
        <f>AVERAGE(C9:G9)</f>
        <v>21410.332517290175</v>
      </c>
    </row>
    <row r="10" spans="1:8" ht="15" customHeight="1">
      <c r="B10" s="28" t="s">
        <v>127</v>
      </c>
      <c r="C10" s="32">
        <v>986.77491508612707</v>
      </c>
      <c r="D10" s="32">
        <v>1015.47891279256</v>
      </c>
      <c r="E10" s="32">
        <v>1139.662355463415</v>
      </c>
      <c r="F10" s="32">
        <v>1491.89383206518</v>
      </c>
      <c r="G10" s="32">
        <v>1931.471359410011</v>
      </c>
      <c r="H10" s="5">
        <f>AVERAGE(C10:G10)</f>
        <v>1313.0562749634587</v>
      </c>
    </row>
    <row r="11" spans="1:8" ht="15" customHeight="1">
      <c r="B11" s="30" t="s">
        <v>128</v>
      </c>
      <c r="C11" s="5">
        <v>5174</v>
      </c>
      <c r="D11" s="5">
        <v>5481</v>
      </c>
      <c r="E11" s="5">
        <v>7564</v>
      </c>
      <c r="F11" s="5">
        <v>8609</v>
      </c>
      <c r="G11" s="33">
        <v>9687</v>
      </c>
      <c r="H11" s="5">
        <v>7303</v>
      </c>
    </row>
    <row r="12" spans="1:8" ht="15" customHeight="1">
      <c r="B12" s="29" t="s">
        <v>121</v>
      </c>
      <c r="C12" s="5">
        <v>13928.24002747938</v>
      </c>
      <c r="D12" s="5">
        <v>13658.617946098801</v>
      </c>
      <c r="E12" s="5">
        <v>16945.402372465549</v>
      </c>
      <c r="F12" s="5">
        <v>18717.659763361731</v>
      </c>
      <c r="G12" s="33">
        <v>21018.751707416279</v>
      </c>
      <c r="H12" s="5">
        <f>AVERAGE(C12:G12)</f>
        <v>16853.734363364347</v>
      </c>
    </row>
    <row r="13" spans="1:8" ht="15" customHeight="1">
      <c r="B13" s="28" t="s">
        <v>129</v>
      </c>
      <c r="C13" s="5">
        <v>312.39341742382737</v>
      </c>
      <c r="D13" s="5">
        <v>292.39583333333343</v>
      </c>
      <c r="E13" s="5">
        <v>365.00438108544432</v>
      </c>
      <c r="F13" s="5">
        <v>487.87838932117887</v>
      </c>
      <c r="G13" s="33">
        <v>550.20995114833147</v>
      </c>
      <c r="H13" s="5">
        <f>AVERAGE(C13:G13)</f>
        <v>401.57639446242308</v>
      </c>
    </row>
    <row r="15" spans="1:8">
      <c r="A15" s="7"/>
      <c r="B15" s="8"/>
      <c r="E15" s="8"/>
      <c r="H15" s="8"/>
    </row>
    <row r="16" spans="1:8" ht="14.45" thickBot="1">
      <c r="A16" s="7"/>
      <c r="B16" s="8"/>
      <c r="E16" s="8"/>
      <c r="H16" s="8"/>
    </row>
    <row r="17" spans="2:8">
      <c r="B17" s="16" t="s">
        <v>134</v>
      </c>
      <c r="C17" s="7"/>
      <c r="D17" s="7"/>
      <c r="E17" s="8"/>
      <c r="H17" s="8"/>
    </row>
    <row r="18" spans="2:8">
      <c r="B18" s="17" t="s">
        <v>135</v>
      </c>
      <c r="C18" s="7"/>
      <c r="D18" s="7"/>
      <c r="E18" s="8"/>
      <c r="H18" s="8"/>
    </row>
    <row r="19" spans="2:8">
      <c r="B19" s="14" t="s">
        <v>132</v>
      </c>
      <c r="C19" s="7"/>
      <c r="D19" s="7"/>
      <c r="E19" s="8"/>
      <c r="H19" s="8"/>
    </row>
    <row r="20" spans="2:8" ht="23.45" thickBot="1">
      <c r="B20" s="15" t="s">
        <v>136</v>
      </c>
      <c r="C20" s="7"/>
      <c r="D20" s="7"/>
      <c r="E20" s="8"/>
      <c r="H20" s="8"/>
    </row>
    <row r="21" spans="2:8">
      <c r="B21" s="7"/>
      <c r="C21" s="7"/>
      <c r="D21" s="7"/>
      <c r="E21" s="8"/>
      <c r="H21" s="8"/>
    </row>
    <row r="22" spans="2:8">
      <c r="B22" s="6"/>
      <c r="C22" s="6"/>
      <c r="D22" s="7"/>
      <c r="E22" s="7"/>
      <c r="F22" s="7"/>
      <c r="G22" s="7"/>
      <c r="H22" s="8"/>
    </row>
    <row r="23" spans="2:8">
      <c r="B23" s="6"/>
      <c r="C23" s="6"/>
      <c r="D23" s="7"/>
      <c r="E23" s="7"/>
      <c r="F23" s="7"/>
      <c r="G23" s="7"/>
      <c r="H23" s="8"/>
    </row>
    <row r="24" spans="2:8">
      <c r="B24" s="6"/>
      <c r="C24" s="6"/>
      <c r="D24" s="7"/>
      <c r="E24" s="7"/>
      <c r="F24" s="7"/>
      <c r="G24" s="7"/>
      <c r="H24" s="8"/>
    </row>
    <row r="25" spans="2:8">
      <c r="B25" s="4" t="s">
        <v>124</v>
      </c>
      <c r="C25" s="4">
        <v>2020</v>
      </c>
      <c r="D25" s="4">
        <v>2021</v>
      </c>
      <c r="E25" s="4">
        <v>2022</v>
      </c>
      <c r="F25" s="4">
        <v>2023</v>
      </c>
      <c r="G25" s="7"/>
      <c r="H25" s="8"/>
    </row>
    <row r="26" spans="2:8">
      <c r="B26" s="31" t="s">
        <v>49</v>
      </c>
      <c r="C26" s="13">
        <f>D3/C3*100-100</f>
        <v>7.4206551927401989</v>
      </c>
      <c r="D26" s="13">
        <f t="shared" ref="D26:F26" si="0">E3/D3*100-100</f>
        <v>6.9544753796866132</v>
      </c>
      <c r="E26" s="13">
        <f t="shared" si="0"/>
        <v>80.144291510778061</v>
      </c>
      <c r="F26" s="13">
        <f t="shared" si="0"/>
        <v>-6.05721443497103</v>
      </c>
      <c r="G26" s="55">
        <f t="array" ref="G26">+AVERAGE(ABS(C26:F26))</f>
        <v>25.144159129543976</v>
      </c>
      <c r="H26" s="8"/>
    </row>
    <row r="27" spans="2:8">
      <c r="B27" s="28" t="s">
        <v>42</v>
      </c>
      <c r="C27" s="13">
        <f t="shared" ref="C27:F36" si="1">D4/C4*100-100</f>
        <v>-4.7748445809819344</v>
      </c>
      <c r="D27" s="13">
        <f t="shared" si="1"/>
        <v>15.739044099078995</v>
      </c>
      <c r="E27" s="13">
        <f t="shared" si="1"/>
        <v>41.873529177212134</v>
      </c>
      <c r="F27" s="13">
        <f t="shared" si="1"/>
        <v>6.9856157414330085</v>
      </c>
      <c r="G27" s="19">
        <f t="array" ref="G27">+AVERAGE(ABS(C27:F27))</f>
        <v>17.343258399676518</v>
      </c>
      <c r="H27" s="8"/>
    </row>
    <row r="28" spans="2:8">
      <c r="B28" s="31" t="s">
        <v>93</v>
      </c>
      <c r="C28" s="13">
        <f t="shared" si="1"/>
        <v>38.963486454652525</v>
      </c>
      <c r="D28" s="13">
        <f t="shared" si="1"/>
        <v>20.1531332994293</v>
      </c>
      <c r="E28" s="13">
        <f t="shared" si="1"/>
        <v>-10.165306746302349</v>
      </c>
      <c r="F28" s="13">
        <f t="shared" si="1"/>
        <v>4.0728719505810744</v>
      </c>
      <c r="G28" s="19">
        <f t="array" ref="G28">+AVERAGE(ABS(C28:F28))</f>
        <v>18.338699612741312</v>
      </c>
      <c r="H28" s="8"/>
    </row>
    <row r="29" spans="2:8">
      <c r="B29" s="31" t="s">
        <v>43</v>
      </c>
      <c r="C29" s="13">
        <f t="shared" si="1"/>
        <v>-13.048689287391241</v>
      </c>
      <c r="D29" s="13">
        <f t="shared" si="1"/>
        <v>36.163939692865142</v>
      </c>
      <c r="E29" s="13">
        <f t="shared" si="1"/>
        <v>43.367616915462605</v>
      </c>
      <c r="F29" s="13">
        <f t="shared" si="1"/>
        <v>-7.0794048969054586</v>
      </c>
      <c r="G29" s="55">
        <f t="array" ref="G29">+AVERAGE(ABS(C29:F29))</f>
        <v>24.914912698156112</v>
      </c>
      <c r="H29" s="8"/>
    </row>
    <row r="30" spans="2:8">
      <c r="B30" s="28" t="s">
        <v>52</v>
      </c>
      <c r="C30" s="13">
        <f t="shared" si="1"/>
        <v>10.918802619371661</v>
      </c>
      <c r="D30" s="13">
        <f t="shared" si="1"/>
        <v>25.098531762239446</v>
      </c>
      <c r="E30" s="13">
        <f t="shared" si="1"/>
        <v>18.240468050765003</v>
      </c>
      <c r="F30" s="13">
        <f t="shared" si="1"/>
        <v>2.9434033585268367</v>
      </c>
      <c r="G30" s="56">
        <f t="array" ref="G30">+AVERAGE(ABS(C30:F30))</f>
        <v>14.300301447725737</v>
      </c>
      <c r="H30" s="8"/>
    </row>
    <row r="31" spans="2:8">
      <c r="B31" s="31" t="s">
        <v>99</v>
      </c>
      <c r="C31" s="13">
        <f t="shared" si="1"/>
        <v>-4.4888550061714909</v>
      </c>
      <c r="D31" s="13">
        <f t="shared" si="1"/>
        <v>21.465630285638255</v>
      </c>
      <c r="E31" s="13">
        <f t="shared" si="1"/>
        <v>6.5697656225552947</v>
      </c>
      <c r="F31" s="13">
        <f t="shared" si="1"/>
        <v>11.49894432456901</v>
      </c>
      <c r="G31" s="56">
        <f t="array" ref="G31">+AVERAGE(ABS(C31:F31))</f>
        <v>11.005798809733513</v>
      </c>
    </row>
    <row r="32" spans="2:8" ht="15" customHeight="1">
      <c r="B32" s="29" t="s">
        <v>123</v>
      </c>
      <c r="C32" s="13">
        <f t="shared" si="1"/>
        <v>11.575554548501898</v>
      </c>
      <c r="D32" s="13">
        <f t="shared" si="1"/>
        <v>-0.67878493946922447</v>
      </c>
      <c r="E32" s="13">
        <f t="shared" si="1"/>
        <v>37.186492220880126</v>
      </c>
      <c r="F32" s="13">
        <f t="shared" si="1"/>
        <v>34.167800119161484</v>
      </c>
      <c r="G32" s="55">
        <f t="array" ref="G32">+AVERAGE(ABS(C32:F32))</f>
        <v>20.902157957003183</v>
      </c>
    </row>
    <row r="33" spans="2:7">
      <c r="B33" s="28" t="s">
        <v>127</v>
      </c>
      <c r="C33" s="13">
        <f t="shared" si="1"/>
        <v>2.9088698210297963</v>
      </c>
      <c r="D33" s="13">
        <f t="shared" si="1"/>
        <v>12.229051840116639</v>
      </c>
      <c r="E33" s="13">
        <f t="shared" si="1"/>
        <v>30.906651861685731</v>
      </c>
      <c r="F33" s="13">
        <f t="shared" si="1"/>
        <v>29.464397391893385</v>
      </c>
      <c r="G33" s="19">
        <f t="array" ref="G33">+AVERAGE(ABS(C33:F33))</f>
        <v>18.877242728681388</v>
      </c>
    </row>
    <row r="34" spans="2:7">
      <c r="B34" s="30" t="s">
        <v>120</v>
      </c>
      <c r="C34" s="13">
        <f t="shared" si="1"/>
        <v>5.9335137224584571</v>
      </c>
      <c r="D34" s="13">
        <f t="shared" si="1"/>
        <v>38.004013866082829</v>
      </c>
      <c r="E34" s="13">
        <f t="shared" si="1"/>
        <v>13.815441565309357</v>
      </c>
      <c r="F34" s="13">
        <f t="shared" si="1"/>
        <v>12.521779533046811</v>
      </c>
      <c r="G34" s="19">
        <f t="array" ref="G34">+AVERAGE(ABS(C34:F34))</f>
        <v>17.568687171724363</v>
      </c>
    </row>
    <row r="35" spans="2:7">
      <c r="B35" s="29" t="s">
        <v>121</v>
      </c>
      <c r="C35" s="13">
        <f t="shared" si="1"/>
        <v>-1.9357943347374515</v>
      </c>
      <c r="D35" s="13">
        <f t="shared" si="1"/>
        <v>24.063814064771648</v>
      </c>
      <c r="E35" s="13">
        <f t="shared" si="1"/>
        <v>10.458632683611626</v>
      </c>
      <c r="F35" s="13">
        <f t="shared" si="1"/>
        <v>12.293694688043971</v>
      </c>
      <c r="G35" s="56">
        <f t="array" ref="G35">+AVERAGE(ABS(C35:F35))</f>
        <v>12.187983942791174</v>
      </c>
    </row>
    <row r="36" spans="2:7">
      <c r="B36" s="28" t="s">
        <v>129</v>
      </c>
      <c r="C36" s="13">
        <f t="shared" si="1"/>
        <v>-6.4014102010872449</v>
      </c>
      <c r="D36" s="13">
        <f t="shared" si="1"/>
        <v>24.832278532962746</v>
      </c>
      <c r="E36" s="13">
        <f t="shared" si="1"/>
        <v>33.663707780803549</v>
      </c>
      <c r="F36" s="13">
        <f t="shared" si="1"/>
        <v>12.776044848774532</v>
      </c>
      <c r="G36" s="19">
        <f t="array" ref="G36">+AVERAGE(ABS(C36:F36))</f>
        <v>19.418360340907018</v>
      </c>
    </row>
    <row r="38" spans="2:7" ht="14.25" customHeight="1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2025-07-14T14:07:28+00:00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A4BE4C46-3D3D-4AB3-94BF-9E0806A343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2025-07-14T16:41:22Z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