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charts/colors7.xml" ContentType="application/vnd.ms-office.chartcolorstyle+xml"/>
  <Override PartName="/xl/charts/style7.xml" ContentType="application/vnd.ms-office.chartstyle+xml"/>
  <Override PartName="/xl/charts/chart7.xml" ContentType="application/vnd.openxmlformats-officedocument.drawingml.chart+xml"/>
  <Override PartName="/xl/worksheets/sheet1.xml" ContentType="application/vnd.openxmlformats-officedocument.spreadsheetml.workshee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drawings/drawing5.xml" ContentType="application/vnd.openxmlformats-officedocument.drawing+xml"/>
  <Override PartName="/xl/charts/chart6.xml" ContentType="application/vnd.openxmlformats-officedocument.drawingml.chart+xml"/>
  <Override PartName="/xl/charts/style5.xml" ContentType="application/vnd.ms-office.chartsty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colors5.xml" ContentType="application/vnd.ms-office.chartcolorstyle+xml"/>
  <Override PartName="/xl/charts/style2.xml" ContentType="application/vnd.ms-office.chartstyle+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5.xml" ContentType="application/vnd.openxmlformats-officedocument.drawingml.chart+xml"/>
  <Override PartName="/xl/charts/chart4.xml" ContentType="application/vnd.openxmlformats-officedocument.drawingml.chart+xml"/>
  <Override PartName="/xl/charts/colors2.xml" ContentType="application/vnd.ms-office.chartcolorstyle+xml"/>
  <Override PartName="/xl/charts/style3.xml" ContentType="application/vnd.ms-office.chartstyle+xml"/>
  <Override PartName="/xl/drawings/drawing2.xml" ContentType="application/vnd.openxmlformats-officedocument.drawing+xml"/>
  <Override PartName="/xl/charts/colors3.xml" ContentType="application/vnd.ms-office.chartcolorstyle+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Martha Patricia\Desktop\ANT\MUNICIPIOS ASIGNADOS\TESALIA\"/>
    </mc:Choice>
  </mc:AlternateContent>
  <bookViews>
    <workbookView xWindow="0" yWindow="0" windowWidth="20490" windowHeight="7335" firstSheet="6" activeTab="7"/>
  </bookViews>
  <sheets>
    <sheet name="4.1. ÁREA (ha, t)" sheetId="1" r:id="rId1"/>
    <sheet name="Inventario pecuario" sheetId="15" r:id="rId2"/>
    <sheet name="4.2.1PARTICIPACION PLAZAS -MY" sheetId="18" r:id="rId3"/>
    <sheet name="4.2.2 HISTORICO KG PLAZAS M" sheetId="19" r:id="rId4"/>
    <sheet name="4.2.3.% PART PRODUCTO" sheetId="16" r:id="rId5"/>
    <sheet name="4.3.1. % MERCADO FLETE PRODUCTO" sheetId="11" r:id="rId6"/>
    <sheet name="4.3.2. PRECIOS PAG PRODUCTOR" sheetId="12" r:id="rId7"/>
    <sheet name="4.3.3. PRECIOS PROMEDIO SIPSA 1" sheetId="13" r:id="rId8"/>
    <sheet name="4.3.4. VARIACION $ PLAZAS MAYOR" sheetId="14" r:id="rId9"/>
  </sheets>
  <externalReferences>
    <externalReference r:id="rId10"/>
  </externalReferences>
  <definedNames>
    <definedName name="_Hlk145616695" localSheetId="2">'4.2.1PARTICIPACION PLAZAS -MY'!$G$2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4" l="1"/>
  <c r="E24" i="14"/>
  <c r="D24" i="14"/>
  <c r="C24" i="14"/>
  <c r="F23" i="14"/>
  <c r="E23" i="14"/>
  <c r="D23" i="14"/>
  <c r="C23" i="14"/>
  <c r="F22" i="14"/>
  <c r="E22" i="14"/>
  <c r="D22" i="14"/>
  <c r="C22" i="14"/>
  <c r="F21" i="14"/>
  <c r="E21" i="14"/>
  <c r="D21" i="14"/>
  <c r="C21" i="14"/>
  <c r="F20" i="14"/>
  <c r="E20" i="14"/>
  <c r="D20" i="14"/>
  <c r="C20" i="14"/>
  <c r="E19" i="14"/>
  <c r="D19" i="14"/>
  <c r="C19" i="14"/>
  <c r="F18" i="14"/>
  <c r="E18" i="14"/>
  <c r="D18" i="14"/>
  <c r="C18" i="14"/>
  <c r="F17" i="14"/>
  <c r="E17" i="14"/>
  <c r="D17" i="14"/>
  <c r="C17" i="14"/>
  <c r="F16" i="14"/>
  <c r="E16" i="14"/>
  <c r="D16" i="14"/>
  <c r="C16" i="14"/>
  <c r="O13" i="12"/>
  <c r="J13" i="12"/>
  <c r="I13" i="12"/>
  <c r="H13" i="12"/>
  <c r="O12" i="12"/>
  <c r="J12" i="12"/>
  <c r="I12" i="12"/>
  <c r="H12" i="12"/>
  <c r="O11" i="12"/>
  <c r="J11" i="12"/>
  <c r="I11" i="12"/>
  <c r="H11" i="12"/>
  <c r="O10" i="12"/>
  <c r="O9" i="12"/>
  <c r="O8" i="12"/>
  <c r="O7" i="12"/>
  <c r="J7" i="12"/>
  <c r="I7" i="12"/>
  <c r="H7" i="12"/>
  <c r="O6" i="12"/>
  <c r="J6" i="12"/>
  <c r="I6" i="12"/>
  <c r="H6" i="12"/>
  <c r="O5" i="12"/>
  <c r="J5" i="12"/>
  <c r="I5" i="12"/>
  <c r="H5" i="12"/>
  <c r="L13" i="11"/>
  <c r="K13" i="11"/>
  <c r="L12" i="11"/>
  <c r="K12" i="11"/>
  <c r="L11" i="11"/>
  <c r="K11" i="11"/>
  <c r="L10" i="11"/>
  <c r="K10" i="11"/>
  <c r="L9" i="11"/>
  <c r="K9" i="11"/>
  <c r="L8" i="11"/>
  <c r="K8" i="11"/>
  <c r="L7" i="11"/>
  <c r="K7" i="11"/>
  <c r="L6" i="11"/>
  <c r="K6" i="11"/>
  <c r="L5" i="11"/>
  <c r="K5" i="11"/>
  <c r="C19" i="18"/>
  <c r="C18" i="18"/>
  <c r="C17" i="18"/>
  <c r="K16" i="18"/>
  <c r="C16" i="18"/>
  <c r="C15" i="18"/>
  <c r="C14" i="18"/>
  <c r="C13" i="18"/>
  <c r="C12" i="18"/>
  <c r="C11" i="18"/>
  <c r="C10" i="18"/>
  <c r="C9" i="18"/>
  <c r="C8" i="18"/>
</calcChain>
</file>

<file path=xl/sharedStrings.xml><?xml version="1.0" encoding="utf-8"?>
<sst xmlns="http://schemas.openxmlformats.org/spreadsheetml/2006/main" count="299" uniqueCount="162">
  <si>
    <t xml:space="preserve">Línea productiva </t>
  </si>
  <si>
    <t>PROMEDIO</t>
  </si>
  <si>
    <t>Café</t>
  </si>
  <si>
    <t>Cacao</t>
  </si>
  <si>
    <t>Kilogramo</t>
  </si>
  <si>
    <t>Intermediario</t>
  </si>
  <si>
    <t>Símbolo UFH líder</t>
  </si>
  <si>
    <t>Línea Productiva</t>
  </si>
  <si>
    <t>Presentación del producto</t>
  </si>
  <si>
    <t xml:space="preserve">Principales compradores </t>
  </si>
  <si>
    <t>Primer mercado destino</t>
  </si>
  <si>
    <r>
      <t xml:space="preserve"> Precios de fletes ($/kg) </t>
    </r>
    <r>
      <rPr>
        <sz val="9"/>
        <color rgb="FF000000"/>
        <rFont val="Arial"/>
        <family val="2"/>
      </rPr>
      <t> </t>
    </r>
  </si>
  <si>
    <t>Precio actual por Kg</t>
  </si>
  <si>
    <t>% Precio Flete</t>
  </si>
  <si>
    <t>Vr. Flete por Unidad de venta</t>
  </si>
  <si>
    <t xml:space="preserve">Tipo Cliente </t>
  </si>
  <si>
    <t>%</t>
  </si>
  <si>
    <t>Precio mínimo (pesos)</t>
  </si>
  <si>
    <t>Precio máximo (pesos)</t>
  </si>
  <si>
    <t>Variación Precio Máx. - Precio Mín.</t>
  </si>
  <si>
    <t xml:space="preserve">Variación Precio Actual y Precio Máx. </t>
  </si>
  <si>
    <t xml:space="preserve">Variación precio actual y Precio Mín. </t>
  </si>
  <si>
    <t>Símbolo UFH Líder</t>
  </si>
  <si>
    <t>cod_mpio</t>
  </si>
  <si>
    <t>ANO</t>
  </si>
  <si>
    <t>(Varios elementos)</t>
  </si>
  <si>
    <t>Suma de Cant,Kg</t>
  </si>
  <si>
    <t>Mercado</t>
  </si>
  <si>
    <t>Variedad</t>
  </si>
  <si>
    <t>Ciudad</t>
  </si>
  <si>
    <t>Porcentaje</t>
  </si>
  <si>
    <t>Total</t>
  </si>
  <si>
    <t>País</t>
  </si>
  <si>
    <t>Tabla 5. Principales mercados mayoristas que demandan productos provenientes del municipio de Marsella</t>
  </si>
  <si>
    <t>VOLUMENES DEMANDADOS</t>
  </si>
  <si>
    <t>LINEA PRODUCTIVA</t>
  </si>
  <si>
    <t>COLOMBIA</t>
  </si>
  <si>
    <t>Principales Productos</t>
  </si>
  <si>
    <t>Caña panelera</t>
  </si>
  <si>
    <t>Tomate cherry</t>
  </si>
  <si>
    <t>Agroindustria</t>
  </si>
  <si>
    <t>Tomate</t>
  </si>
  <si>
    <t>41797</t>
  </si>
  <si>
    <t>Kg en pie</t>
  </si>
  <si>
    <t>Tesalia 100%</t>
  </si>
  <si>
    <t>Campoalegre 100%</t>
  </si>
  <si>
    <t>No registra información para el municipio de Tesalia</t>
  </si>
  <si>
    <t>NO registra información para el municipio de Tesalia</t>
  </si>
  <si>
    <t>ID</t>
  </si>
  <si>
    <t>Línea productiva</t>
  </si>
  <si>
    <t>Área Cosechada Promedio (ha)</t>
  </si>
  <si>
    <t>Índice de Participación IP área Cosechada (%)</t>
  </si>
  <si>
    <t>Producción Promedio (t)</t>
  </si>
  <si>
    <t>Índice de Participación IP Producción Promedio (%)</t>
  </si>
  <si>
    <t>IP final (%)</t>
  </si>
  <si>
    <t>Arroz riego</t>
  </si>
  <si>
    <t>Maiz tecnificado</t>
  </si>
  <si>
    <t>Tomate*</t>
  </si>
  <si>
    <t>* EVAS reportan producción de tomate los años 2018-2019 y a partir del 2020 tomate invernadero</t>
  </si>
  <si>
    <r>
      <t>Línea productiva</t>
    </r>
    <r>
      <rPr>
        <sz val="10"/>
        <color rgb="FF000000"/>
        <rFont val="Arial"/>
        <family val="2"/>
      </rPr>
      <t>  </t>
    </r>
  </si>
  <si>
    <t>Inventario animal</t>
  </si>
  <si>
    <t>No predios (unidades)</t>
  </si>
  <si>
    <t>Avicultura  </t>
  </si>
  <si>
    <t>Porcicultura  </t>
  </si>
  <si>
    <t>Rendimiento Promedio (t/ha)</t>
  </si>
  <si>
    <t>TOTAL</t>
  </si>
  <si>
    <t>Maiz tradicional</t>
  </si>
  <si>
    <t>Porcicultura</t>
  </si>
  <si>
    <t>Ganadería </t>
  </si>
  <si>
    <t>Avicultura - engorde</t>
  </si>
  <si>
    <t>Ganaderia - DP</t>
  </si>
  <si>
    <t>Intermediario, Federación Nacional de Cafeteros</t>
  </si>
  <si>
    <t>Intermediario, Agroindustria</t>
  </si>
  <si>
    <t>Mayorista
consumidor final
 restaurantes</t>
  </si>
  <si>
    <t>20%
20%
20%</t>
  </si>
  <si>
    <t>Intermediario
 consumidor final</t>
  </si>
  <si>
    <t>50%
50%</t>
  </si>
  <si>
    <t>Intermediario
Minorista</t>
  </si>
  <si>
    <t>Autoconsumo 
Mayorista</t>
  </si>
  <si>
    <t>Bogotá 90%
Tesalia 10%</t>
  </si>
  <si>
    <t>Pacarni 60% Iquira-Yaguará 40%</t>
  </si>
  <si>
    <t>La Plata 50% Paicol 50%</t>
  </si>
  <si>
    <t>Tesalia 35%, Pacarni 33% Neiva 32%</t>
  </si>
  <si>
    <r>
      <rPr>
        <b/>
        <sz val="9"/>
        <color theme="1"/>
        <rFont val="Arial"/>
        <family val="2"/>
      </rPr>
      <t xml:space="preserve">01Va-92
</t>
    </r>
    <r>
      <rPr>
        <sz val="9"/>
        <color theme="1"/>
        <rFont val="Arial"/>
        <family val="2"/>
      </rPr>
      <t xml:space="preserve">Veredas Centro, Espinal, Las Delicias
</t>
    </r>
  </si>
  <si>
    <r>
      <rPr>
        <b/>
        <sz val="9"/>
        <color theme="1"/>
        <rFont val="Arial"/>
        <family val="2"/>
      </rPr>
      <t>01Va-92</t>
    </r>
    <r>
      <rPr>
        <sz val="9"/>
        <color theme="1"/>
        <rFont val="Arial"/>
        <family val="2"/>
      </rPr>
      <t xml:space="preserve">
Veredas Centro, Espinal, Las Delicias
</t>
    </r>
  </si>
  <si>
    <r>
      <t>Línea productiva</t>
    </r>
    <r>
      <rPr>
        <sz val="11"/>
        <color rgb="FFFFFFFF"/>
        <rFont val="Calibri"/>
        <family val="2"/>
      </rPr>
      <t> </t>
    </r>
  </si>
  <si>
    <r>
      <t>2018</t>
    </r>
    <r>
      <rPr>
        <sz val="11"/>
        <color rgb="FFFFFFFF"/>
        <rFont val="Calibri"/>
        <family val="2"/>
      </rPr>
      <t> </t>
    </r>
  </si>
  <si>
    <r>
      <t>2019</t>
    </r>
    <r>
      <rPr>
        <sz val="11"/>
        <color rgb="FFFFFFFF"/>
        <rFont val="Calibri"/>
        <family val="2"/>
      </rPr>
      <t> </t>
    </r>
  </si>
  <si>
    <r>
      <t>2020</t>
    </r>
    <r>
      <rPr>
        <sz val="11"/>
        <color rgb="FFFFFFFF"/>
        <rFont val="Calibri"/>
        <family val="2"/>
      </rPr>
      <t> </t>
    </r>
  </si>
  <si>
    <r>
      <t>2021</t>
    </r>
    <r>
      <rPr>
        <sz val="11"/>
        <color rgb="FFFFFFFF"/>
        <rFont val="Calibri"/>
        <family val="2"/>
      </rPr>
      <t> </t>
    </r>
  </si>
  <si>
    <r>
      <t>2022</t>
    </r>
    <r>
      <rPr>
        <sz val="11"/>
        <color rgb="FFFFFFFF"/>
        <rFont val="Calibri"/>
        <family val="2"/>
      </rPr>
      <t> </t>
    </r>
  </si>
  <si>
    <r>
      <t>PROMEDIO</t>
    </r>
    <r>
      <rPr>
        <sz val="11"/>
        <color rgb="FFFFFFFF"/>
        <rFont val="Calibri"/>
        <family val="2"/>
      </rPr>
      <t> </t>
    </r>
  </si>
  <si>
    <t>Arroz riego </t>
  </si>
  <si>
    <t>2230,04 </t>
  </si>
  <si>
    <t>2432,15 </t>
  </si>
  <si>
    <t>3058,62 </t>
  </si>
  <si>
    <t>2501,06 </t>
  </si>
  <si>
    <t>3326,36 </t>
  </si>
  <si>
    <t>2709,64 </t>
  </si>
  <si>
    <t>Caña panelera </t>
  </si>
  <si>
    <t>2084,06 </t>
  </si>
  <si>
    <t>1995,84 </t>
  </si>
  <si>
    <t>2851,91 </t>
  </si>
  <si>
    <t>3433,64 </t>
  </si>
  <si>
    <t>3292,71 </t>
  </si>
  <si>
    <t>2731,63 </t>
  </si>
  <si>
    <t>Café </t>
  </si>
  <si>
    <t>6252,32 </t>
  </si>
  <si>
    <t>6406,25 </t>
  </si>
  <si>
    <t>8393,43 </t>
  </si>
  <si>
    <t>11517,27 </t>
  </si>
  <si>
    <t>14401,24 </t>
  </si>
  <si>
    <t>9394,10 </t>
  </si>
  <si>
    <t>Cacao </t>
  </si>
  <si>
    <t>7756,94 </t>
  </si>
  <si>
    <t>8510,67 </t>
  </si>
  <si>
    <t>10059,02 </t>
  </si>
  <si>
    <t>9216,58 </t>
  </si>
  <si>
    <t>  </t>
  </si>
  <si>
    <t>8885,80 </t>
  </si>
  <si>
    <t>Maíz tecnificado </t>
  </si>
  <si>
    <t>1419,50 </t>
  </si>
  <si>
    <t>1603,46 </t>
  </si>
  <si>
    <t>1577,67 </t>
  </si>
  <si>
    <t>1737,41 </t>
  </si>
  <si>
    <t>2246,98 </t>
  </si>
  <si>
    <t>1717,00 </t>
  </si>
  <si>
    <t>Ganadería   </t>
  </si>
  <si>
    <t>5723,23 </t>
  </si>
  <si>
    <t>5332,50 </t>
  </si>
  <si>
    <t>5581,32 </t>
  </si>
  <si>
    <t>5545,68 </t>
  </si>
  <si>
    <t>Ganadería leche </t>
  </si>
  <si>
    <t>1072,25 </t>
  </si>
  <si>
    <t>1079,27 </t>
  </si>
  <si>
    <t>1118,83 </t>
  </si>
  <si>
    <t>1130,92 </t>
  </si>
  <si>
    <t>1125,60 </t>
  </si>
  <si>
    <t>1105,37 </t>
  </si>
  <si>
    <t>Avicultura (carne) </t>
  </si>
  <si>
    <t>6004,19 </t>
  </si>
  <si>
    <t>5785,65 </t>
  </si>
  <si>
    <t>5894,92 </t>
  </si>
  <si>
    <t>Avicultura (huevos) </t>
  </si>
  <si>
    <t>275,52 </t>
  </si>
  <si>
    <t>300,99 </t>
  </si>
  <si>
    <t>294,64 </t>
  </si>
  <si>
    <t>372,88 </t>
  </si>
  <si>
    <t>407,61 </t>
  </si>
  <si>
    <t>330,33 </t>
  </si>
  <si>
    <t>Porcicultura   </t>
  </si>
  <si>
    <t>6157,15 </t>
  </si>
  <si>
    <t>6282,17 </t>
  </si>
  <si>
    <t>6548,40 </t>
  </si>
  <si>
    <t>8556,49 </t>
  </si>
  <si>
    <t>6886,05 </t>
  </si>
  <si>
    <t>Ganaderia - DP leche</t>
  </si>
  <si>
    <t>Ganadería - DP Carne</t>
  </si>
  <si>
    <t>Validación</t>
  </si>
  <si>
    <t xml:space="preserve">Por otro lado, se muestra la oscilación de precios de los productos como muy significativa en los últimos cinco (5) años, especialmente en el caso del maíz tradicional con un 205%, para productos como el tomate Cherry, carne de cerdo, caña panelera y arroz riego, con un 186%, 133%, 117% y 103%,  respectivamente. Para los demás productos la oscilación de precios se encuentra entre el 90% y el 55%, lo cual resalta la inestabilidad de los precios del municipio. </t>
  </si>
  <si>
    <t>-</t>
  </si>
  <si>
    <t>En la gráfica anterior puede observarse que las variaciones más altas en los precios mayoristas de las líneas productivas de Tesalia se presentan en los años 2021 y 2022, donde los precios crecieron en promedio un 12% y 16% respectivamente. Esto pudo deberse a la movilización social del año 2021, el deterioro de las cadenas de suministro de insumos y productos debido a la pandemia del COVID-19, entre otros. En específico, las variaciones más altas las presentaron el arroz, carne de res y maíz, creciendo un 33%, 32% y 29%  respectivamente en el 2022. Mientras que, las variaciones negativas más altas, ocurrieron en el año 2021 con el precio del arroz y cacao que cayeron un -18%, y -8%. El maíz tradicional cayó un -2% en el 2020 . Los incremento del precio del arroz y el maíz en 2022 pueden explicarse como el efecto base de las dismunuciones de sus precios en el año 2020 y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</si>
</sst>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 #,##0.00_ ;_ * \-#,##0.00_ ;_ * &quot;-&quot;??_ ;_ @_ "/>
    <numFmt numFmtId="164" formatCode="_-* #,##0.00_-;\-* #,##0.00_-;_-* &quot;-&quot;??_-;_-@_-"/>
    <numFmt numFmtId="165" formatCode="_-&quot;$&quot;* #,##0.00_-;\-&quot;$&quot;* #,##0.00_-;_-&quot;$&quot;* &quot;-&quot;??_-;_-@_-"/>
    <numFmt numFmtId="166" formatCode="_-[$$-240A]\ * #,##0_-;\-[$$-240A]\ * #,##0_-;_-[$$-240A]\ * &quot;-&quot;??_-;_-@_-"/>
    <numFmt numFmtId="167" formatCode="_-&quot;$&quot;\ * #,##0_-;\-&quot;$&quot;\ * #,##0_-;_-&quot;$&quot;\ * &quot;-&quot;??_-;_-@_-"/>
    <numFmt numFmtId="168" formatCode="_-&quot;$&quot;* #,##0_-;\-&quot;$&quot;* #,##0_-;_-&quot;$&quot;* &quot;-&quot;??_-;_-@_-"/>
    <numFmt numFmtId="169" formatCode="0.0"/>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12"/>
      <color rgb="FF000000"/>
      <name val="Calibri"/>
      <family val="2"/>
      <scheme val="minor"/>
    </font>
    <font>
      <sz val="11"/>
      <name val="Calibri"/>
      <family val="2"/>
      <scheme val="minor"/>
    </font>
    <font>
      <b/>
      <sz val="10"/>
      <color rgb="FF000000"/>
      <name val="Arial"/>
      <family val="2"/>
    </font>
    <font>
      <b/>
      <sz val="9"/>
      <color rgb="FF000000"/>
      <name val="Arial"/>
      <family val="2"/>
    </font>
    <font>
      <sz val="9"/>
      <color rgb="FF000000"/>
      <name val="Arial"/>
      <family val="2"/>
    </font>
    <font>
      <sz val="9"/>
      <color theme="1"/>
      <name val="Arial"/>
      <family val="2"/>
    </font>
    <font>
      <b/>
      <sz val="9"/>
      <color theme="1"/>
      <name val="Arial"/>
      <family val="2"/>
    </font>
    <font>
      <sz val="11"/>
      <color theme="1"/>
      <name val="Arial"/>
      <family val="2"/>
    </font>
    <font>
      <b/>
      <sz val="12"/>
      <color rgb="FF000000"/>
      <name val="Calibri"/>
      <family val="2"/>
      <scheme val="minor"/>
    </font>
    <font>
      <sz val="12"/>
      <color theme="1"/>
      <name val="Calibri"/>
      <family val="2"/>
      <scheme val="minor"/>
    </font>
    <font>
      <b/>
      <sz val="10"/>
      <color rgb="FF000000"/>
      <name val="Calibri"/>
      <family val="2"/>
      <scheme val="minor"/>
    </font>
    <font>
      <b/>
      <sz val="11"/>
      <color rgb="FF000000"/>
      <name val="Calibri"/>
      <family val="2"/>
      <scheme val="minor"/>
    </font>
    <font>
      <b/>
      <sz val="11"/>
      <color rgb="FF000000"/>
      <name val="Calibri"/>
      <family val="2"/>
    </font>
    <font>
      <sz val="10"/>
      <color rgb="FF000000"/>
      <name val="Arial"/>
      <family val="2"/>
    </font>
    <font>
      <sz val="10"/>
      <name val="Arial"/>
      <family val="2"/>
    </font>
    <font>
      <b/>
      <sz val="11"/>
      <color rgb="FFFFFFFF"/>
      <name val="Calibri"/>
      <family val="2"/>
    </font>
    <font>
      <sz val="11"/>
      <color rgb="FFFFFFFF"/>
      <name val="Calibri"/>
      <family val="2"/>
    </font>
    <font>
      <sz val="11"/>
      <color rgb="FF000000"/>
      <name val="Calibri"/>
      <family val="2"/>
    </font>
  </fonts>
  <fills count="17">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4" tint="0.79998168889431442"/>
        <bgColor theme="4" tint="0.79998168889431442"/>
      </patternFill>
    </fill>
    <fill>
      <patternFill patternType="solid">
        <fgColor theme="2"/>
        <bgColor indexed="64"/>
      </patternFill>
    </fill>
    <fill>
      <patternFill patternType="solid">
        <fgColor theme="3" tint="0.59999389629810485"/>
        <bgColor indexed="64"/>
      </patternFill>
    </fill>
    <fill>
      <patternFill patternType="solid">
        <fgColor theme="2"/>
        <bgColor rgb="FF000000"/>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0"/>
        <bgColor rgb="FF000000"/>
      </patternFill>
    </fill>
    <fill>
      <patternFill patternType="solid">
        <fgColor rgb="FF2F75B5"/>
        <bgColor indexed="64"/>
      </patternFill>
    </fill>
    <fill>
      <patternFill patternType="solid">
        <fgColor rgb="FF305496"/>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theme="4" tint="0.39997558519241921"/>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theme="2" tint="-9.9978637043366805E-2"/>
      </left>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right style="thin">
        <color theme="2" tint="-9.9978637043366805E-2"/>
      </right>
      <top/>
      <bottom/>
      <diagonal/>
    </border>
    <border>
      <left style="thin">
        <color theme="2" tint="-9.9978637043366805E-2"/>
      </left>
      <right style="thin">
        <color theme="2" tint="-9.9978637043366805E-2"/>
      </right>
      <top/>
      <bottom style="thin">
        <color theme="2" tint="-9.9978637043366805E-2"/>
      </bottom>
      <diagonal/>
    </border>
    <border>
      <left/>
      <right style="thin">
        <color theme="2" tint="-9.9978637043366805E-2"/>
      </right>
      <top/>
      <bottom style="thin">
        <color theme="2" tint="-9.9978637043366805E-2"/>
      </bottom>
      <diagonal/>
    </border>
    <border>
      <left/>
      <right style="thin">
        <color theme="2" tint="-9.9978637043366805E-2"/>
      </right>
      <top style="thin">
        <color theme="2" tint="-9.9978637043366805E-2"/>
      </top>
      <bottom/>
      <diagonal/>
    </border>
    <border>
      <left style="thin">
        <color theme="2" tint="-9.9978637043366805E-2"/>
      </left>
      <right style="thin">
        <color theme="2" tint="-9.9978637043366805E-2"/>
      </right>
      <top/>
      <bottom/>
      <diagonal/>
    </border>
    <border>
      <left/>
      <right style="medium">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right style="thin">
        <color rgb="FF000000"/>
      </right>
      <top/>
      <bottom style="thin">
        <color rgb="FF000000"/>
      </bottom>
      <diagonal/>
    </border>
  </borders>
  <cellStyleXfs count="9">
    <xf numFmtId="0" fontId="0"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3" fillId="0" borderId="0"/>
    <xf numFmtId="9" fontId="3" fillId="0" borderId="0" applyFont="0" applyFill="0" applyBorder="0" applyAlignment="0" applyProtection="0"/>
    <xf numFmtId="164" fontId="1" fillId="0" borderId="0" applyFont="0" applyFill="0" applyBorder="0" applyAlignment="0" applyProtection="0"/>
    <xf numFmtId="43" fontId="18" fillId="0" borderId="0" applyFont="0" applyFill="0" applyBorder="0" applyAlignment="0" applyProtection="0"/>
    <xf numFmtId="0" fontId="18" fillId="0" borderId="0"/>
  </cellStyleXfs>
  <cellXfs count="139">
    <xf numFmtId="0" fontId="0" fillId="0" borderId="0" xfId="0"/>
    <xf numFmtId="0" fontId="2" fillId="0" borderId="0" xfId="0" applyFont="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0" fontId="0" fillId="0" borderId="0" xfId="2" applyNumberFormat="1" applyFont="1" applyAlignment="1">
      <alignment horizontal="center" vertical="center" wrapText="1"/>
    </xf>
    <xf numFmtId="0" fontId="0" fillId="0" borderId="1" xfId="0" applyBorder="1" applyAlignment="1">
      <alignment horizontal="center"/>
    </xf>
    <xf numFmtId="0" fontId="8" fillId="3" borderId="2" xfId="0" applyFont="1" applyFill="1" applyBorder="1" applyAlignment="1">
      <alignment horizontal="center" vertical="center" wrapText="1"/>
    </xf>
    <xf numFmtId="166" fontId="8" fillId="0" borderId="2" xfId="3" applyNumberFormat="1" applyFont="1" applyBorder="1" applyAlignment="1">
      <alignment horizontal="center" vertical="center"/>
    </xf>
    <xf numFmtId="167" fontId="8" fillId="0" borderId="2" xfId="1" applyNumberFormat="1" applyFont="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9" fontId="8" fillId="0" borderId="1" xfId="0" applyNumberFormat="1" applyFont="1" applyBorder="1" applyAlignment="1">
      <alignment horizontal="center" vertical="center"/>
    </xf>
    <xf numFmtId="9" fontId="8" fillId="0" borderId="1" xfId="0" applyNumberFormat="1" applyFont="1" applyBorder="1" applyAlignment="1">
      <alignment horizontal="center" vertical="center" wrapText="1"/>
    </xf>
    <xf numFmtId="166" fontId="8" fillId="0" borderId="1" xfId="3" applyNumberFormat="1" applyFont="1" applyBorder="1" applyAlignment="1">
      <alignment horizontal="center" vertical="center"/>
    </xf>
    <xf numFmtId="0" fontId="6"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9" fontId="8" fillId="0" borderId="1" xfId="2" applyFont="1" applyFill="1" applyBorder="1" applyAlignment="1">
      <alignment horizontal="center" vertical="center" wrapText="1"/>
    </xf>
    <xf numFmtId="166" fontId="9" fillId="0" borderId="1" xfId="3" applyNumberFormat="1" applyFont="1" applyBorder="1"/>
    <xf numFmtId="9" fontId="9" fillId="0" borderId="1" xfId="2" applyFont="1" applyBorder="1" applyAlignment="1">
      <alignment vertical="center"/>
    </xf>
    <xf numFmtId="0" fontId="8" fillId="0" borderId="3" xfId="0" applyFont="1" applyBorder="1" applyAlignment="1">
      <alignment horizontal="center" vertical="center" wrapText="1"/>
    </xf>
    <xf numFmtId="0" fontId="7" fillId="4" borderId="1" xfId="0" applyFont="1" applyFill="1" applyBorder="1" applyAlignment="1">
      <alignment horizontal="center" vertical="center" wrapText="1"/>
    </xf>
    <xf numFmtId="166" fontId="9" fillId="0" borderId="1" xfId="3" applyNumberFormat="1" applyFont="1" applyBorder="1" applyAlignment="1">
      <alignment vertical="center"/>
    </xf>
    <xf numFmtId="166" fontId="9" fillId="0" borderId="1" xfId="3" applyNumberFormat="1" applyFont="1" applyBorder="1" applyAlignment="1">
      <alignment horizontal="center" vertical="center"/>
    </xf>
    <xf numFmtId="168" fontId="3" fillId="0" borderId="1" xfId="1" applyNumberFormat="1" applyFont="1" applyBorder="1"/>
    <xf numFmtId="0" fontId="9" fillId="0" borderId="1" xfId="3" applyNumberFormat="1" applyFont="1" applyBorder="1" applyAlignment="1">
      <alignment horizontal="right"/>
    </xf>
    <xf numFmtId="0" fontId="9" fillId="0" borderId="1" xfId="3" applyNumberFormat="1" applyFont="1" applyBorder="1" applyAlignment="1">
      <alignment horizontal="right" vertical="center"/>
    </xf>
    <xf numFmtId="0" fontId="3" fillId="0" borderId="0" xfId="4"/>
    <xf numFmtId="0" fontId="0" fillId="0" borderId="0" xfId="0" pivotButton="1"/>
    <xf numFmtId="0" fontId="3" fillId="0" borderId="0" xfId="4" applyAlignment="1">
      <alignment wrapText="1"/>
    </xf>
    <xf numFmtId="0" fontId="4" fillId="0" borderId="1" xfId="4" applyFont="1" applyBorder="1" applyAlignment="1">
      <alignment horizontal="center" vertical="center" wrapText="1"/>
    </xf>
    <xf numFmtId="10" fontId="0" fillId="0" borderId="0" xfId="5" applyNumberFormat="1" applyFont="1"/>
    <xf numFmtId="0" fontId="0" fillId="0" borderId="0" xfId="0" applyAlignment="1">
      <alignment wrapText="1"/>
    </xf>
    <xf numFmtId="1" fontId="0" fillId="0" borderId="0" xfId="0" applyNumberFormat="1"/>
    <xf numFmtId="0" fontId="12" fillId="8" borderId="1" xfId="4" applyFont="1" applyFill="1" applyBorder="1" applyAlignment="1">
      <alignment horizontal="center" vertical="center" wrapText="1"/>
    </xf>
    <xf numFmtId="0" fontId="12" fillId="8" borderId="1" xfId="4" applyFont="1" applyFill="1" applyBorder="1" applyAlignment="1">
      <alignment horizontal="center" vertical="center"/>
    </xf>
    <xf numFmtId="0" fontId="0" fillId="0" borderId="1" xfId="0" applyBorder="1" applyAlignment="1">
      <alignment horizontal="center" wrapText="1"/>
    </xf>
    <xf numFmtId="10" fontId="13" fillId="0" borderId="1" xfId="5" applyNumberFormat="1" applyFont="1" applyBorder="1" applyAlignment="1">
      <alignment horizontal="center" vertical="center"/>
    </xf>
    <xf numFmtId="10" fontId="3" fillId="0" borderId="1" xfId="4" applyNumberFormat="1" applyBorder="1" applyAlignment="1">
      <alignment horizontal="center"/>
    </xf>
    <xf numFmtId="10" fontId="3" fillId="0" borderId="1" xfId="4" applyNumberFormat="1" applyBorder="1" applyAlignment="1">
      <alignment horizontal="center" vertical="center"/>
    </xf>
    <xf numFmtId="1" fontId="3" fillId="0" borderId="0" xfId="4" applyNumberFormat="1"/>
    <xf numFmtId="10" fontId="3" fillId="0" borderId="0" xfId="4" applyNumberFormat="1" applyAlignment="1">
      <alignment horizontal="center"/>
    </xf>
    <xf numFmtId="9" fontId="0" fillId="0" borderId="0" xfId="5" applyFont="1"/>
    <xf numFmtId="0" fontId="2" fillId="0" borderId="5" xfId="4" applyFont="1" applyBorder="1"/>
    <xf numFmtId="1" fontId="3" fillId="0" borderId="0" xfId="4" applyNumberFormat="1" applyAlignment="1">
      <alignment wrapText="1"/>
    </xf>
    <xf numFmtId="0" fontId="2" fillId="7" borderId="1" xfId="4" applyFont="1" applyFill="1" applyBorder="1"/>
    <xf numFmtId="0" fontId="2" fillId="0" borderId="0" xfId="4" applyFont="1"/>
    <xf numFmtId="10" fontId="5" fillId="9" borderId="0" xfId="5" applyNumberFormat="1" applyFont="1" applyFill="1"/>
    <xf numFmtId="10" fontId="13" fillId="0" borderId="4" xfId="5" applyNumberFormat="1" applyFont="1" applyBorder="1" applyAlignment="1">
      <alignment horizontal="center" vertical="center"/>
    </xf>
    <xf numFmtId="0" fontId="3" fillId="0" borderId="1" xfId="4" applyBorder="1"/>
    <xf numFmtId="0" fontId="3" fillId="0" borderId="1" xfId="4" applyBorder="1" applyAlignment="1">
      <alignment vertical="center"/>
    </xf>
    <xf numFmtId="0" fontId="0" fillId="0" borderId="0" xfId="0" applyAlignment="1">
      <alignment horizontal="center" vertical="center"/>
    </xf>
    <xf numFmtId="10" fontId="0" fillId="0" borderId="1" xfId="5" applyNumberFormat="1" applyFont="1" applyBorder="1" applyAlignment="1">
      <alignment horizontal="center" vertical="center"/>
    </xf>
    <xf numFmtId="0" fontId="3" fillId="0" borderId="1" xfId="4" applyBorder="1" applyAlignment="1">
      <alignment vertical="center" wrapText="1"/>
    </xf>
    <xf numFmtId="0" fontId="8" fillId="0" borderId="2" xfId="0" applyFont="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2" borderId="0" xfId="0" applyFill="1"/>
    <xf numFmtId="1" fontId="0" fillId="2" borderId="0" xfId="0" applyNumberFormat="1" applyFill="1"/>
    <xf numFmtId="0" fontId="14" fillId="10" borderId="19" xfId="0" applyFont="1" applyFill="1" applyBorder="1" applyAlignment="1">
      <alignment horizontal="center" vertical="center" wrapText="1"/>
    </xf>
    <xf numFmtId="0" fontId="14" fillId="10" borderId="20" xfId="0" applyFont="1" applyFill="1" applyBorder="1" applyAlignment="1">
      <alignment horizontal="center" vertical="center" wrapText="1"/>
    </xf>
    <xf numFmtId="2" fontId="0" fillId="11" borderId="19" xfId="0" applyNumberFormat="1" applyFill="1" applyBorder="1" applyAlignment="1">
      <alignment horizontal="center"/>
    </xf>
    <xf numFmtId="0" fontId="3" fillId="11" borderId="22" xfId="0" applyFont="1" applyFill="1" applyBorder="1" applyAlignment="1">
      <alignment horizontal="left" vertical="center"/>
    </xf>
    <xf numFmtId="2" fontId="0" fillId="11" borderId="24" xfId="0" applyNumberFormat="1" applyFill="1" applyBorder="1" applyAlignment="1">
      <alignment horizontal="center"/>
    </xf>
    <xf numFmtId="0" fontId="3" fillId="11" borderId="19" xfId="0" applyFont="1" applyFill="1" applyBorder="1" applyAlignment="1">
      <alignment horizontal="left" vertical="center"/>
    </xf>
    <xf numFmtId="0" fontId="3" fillId="11" borderId="24" xfId="0" applyFont="1" applyFill="1" applyBorder="1" applyAlignment="1">
      <alignment horizontal="left" vertical="center"/>
    </xf>
    <xf numFmtId="0" fontId="3" fillId="13" borderId="1" xfId="0" applyFont="1" applyFill="1" applyBorder="1" applyAlignment="1">
      <alignment horizontal="left" vertical="center"/>
    </xf>
    <xf numFmtId="0" fontId="2" fillId="11" borderId="0" xfId="0" applyFont="1" applyFill="1" applyAlignment="1">
      <alignment horizontal="center"/>
    </xf>
    <xf numFmtId="0" fontId="14" fillId="10" borderId="18" xfId="0" applyFont="1" applyFill="1" applyBorder="1" applyAlignment="1">
      <alignment horizontal="center" vertical="center" wrapText="1"/>
    </xf>
    <xf numFmtId="0" fontId="14" fillId="10" borderId="21" xfId="0" applyFont="1" applyFill="1" applyBorder="1" applyAlignment="1">
      <alignment horizontal="center" vertical="center" wrapText="1"/>
    </xf>
    <xf numFmtId="2" fontId="0" fillId="12" borderId="21" xfId="0" applyNumberFormat="1" applyFill="1" applyBorder="1" applyAlignment="1">
      <alignment horizontal="center"/>
    </xf>
    <xf numFmtId="2" fontId="0" fillId="11" borderId="23" xfId="0" applyNumberFormat="1" applyFill="1" applyBorder="1" applyAlignment="1">
      <alignment horizontal="center"/>
    </xf>
    <xf numFmtId="2" fontId="0" fillId="11" borderId="22" xfId="0" applyNumberFormat="1" applyFill="1" applyBorder="1" applyAlignment="1">
      <alignment horizontal="center"/>
    </xf>
    <xf numFmtId="2" fontId="0" fillId="11" borderId="27" xfId="0" applyNumberFormat="1" applyFill="1" applyBorder="1" applyAlignment="1">
      <alignment horizontal="center"/>
    </xf>
    <xf numFmtId="2" fontId="0" fillId="11" borderId="26" xfId="0" applyNumberFormat="1" applyFill="1" applyBorder="1" applyAlignment="1">
      <alignment horizontal="center"/>
    </xf>
    <xf numFmtId="2" fontId="0" fillId="12" borderId="25" xfId="0" applyNumberFormat="1" applyFill="1" applyBorder="1" applyAlignment="1">
      <alignment horizontal="center"/>
    </xf>
    <xf numFmtId="0" fontId="0" fillId="11" borderId="22" xfId="0" applyFill="1" applyBorder="1"/>
    <xf numFmtId="0" fontId="3" fillId="12" borderId="24" xfId="0" applyFont="1" applyFill="1" applyBorder="1" applyAlignment="1">
      <alignment horizontal="left" vertical="center"/>
    </xf>
    <xf numFmtId="2" fontId="0" fillId="12" borderId="24" xfId="0" applyNumberFormat="1" applyFill="1" applyBorder="1" applyAlignment="1">
      <alignment horizontal="center"/>
    </xf>
    <xf numFmtId="2" fontId="0" fillId="11" borderId="25" xfId="0" applyNumberFormat="1" applyFill="1" applyBorder="1" applyAlignment="1">
      <alignment horizontal="center"/>
    </xf>
    <xf numFmtId="2" fontId="0" fillId="11" borderId="21" xfId="0" applyNumberFormat="1" applyFill="1" applyBorder="1" applyAlignment="1">
      <alignment horizontal="center"/>
    </xf>
    <xf numFmtId="0" fontId="15" fillId="11" borderId="21" xfId="0" applyFont="1" applyFill="1" applyBorder="1" applyAlignment="1">
      <alignment horizontal="center" vertical="center"/>
    </xf>
    <xf numFmtId="0" fontId="15" fillId="11" borderId="19" xfId="0" applyFont="1" applyFill="1" applyBorder="1" applyAlignment="1">
      <alignment horizontal="center" vertical="center"/>
    </xf>
    <xf numFmtId="0" fontId="15" fillId="11" borderId="27" xfId="0" applyFont="1" applyFill="1" applyBorder="1" applyAlignment="1">
      <alignment horizontal="center" vertical="center"/>
    </xf>
    <xf numFmtId="0" fontId="15" fillId="12" borderId="24" xfId="0" applyFont="1" applyFill="1" applyBorder="1" applyAlignment="1">
      <alignment horizontal="center" vertical="center"/>
    </xf>
    <xf numFmtId="0" fontId="3" fillId="13" borderId="27" xfId="0" applyFont="1" applyFill="1" applyBorder="1" applyAlignment="1">
      <alignment horizontal="left" vertical="center"/>
    </xf>
    <xf numFmtId="0" fontId="3" fillId="12" borderId="24" xfId="0" applyFont="1" applyFill="1" applyBorder="1" applyAlignment="1">
      <alignment horizontal="center" vertical="center"/>
    </xf>
    <xf numFmtId="2" fontId="2" fillId="0" borderId="19" xfId="0" applyNumberFormat="1" applyFont="1" applyBorder="1" applyAlignment="1">
      <alignment horizontal="center"/>
    </xf>
    <xf numFmtId="0" fontId="3" fillId="0" borderId="1" xfId="0" applyFont="1" applyBorder="1"/>
    <xf numFmtId="0" fontId="14" fillId="14" borderId="1" xfId="0" applyFont="1" applyFill="1" applyBorder="1" applyAlignment="1">
      <alignment horizontal="center" vertical="center" wrapText="1"/>
    </xf>
    <xf numFmtId="0" fontId="0" fillId="13" borderId="1" xfId="0" applyFill="1" applyBorder="1"/>
    <xf numFmtId="1" fontId="0" fillId="13" borderId="1" xfId="0" applyNumberFormat="1" applyFill="1" applyBorder="1" applyAlignment="1">
      <alignment horizontal="center"/>
    </xf>
    <xf numFmtId="1" fontId="0" fillId="11" borderId="24" xfId="0" applyNumberFormat="1" applyFill="1" applyBorder="1" applyAlignment="1">
      <alignment horizontal="center"/>
    </xf>
    <xf numFmtId="1" fontId="0" fillId="11" borderId="19" xfId="0" applyNumberFormat="1" applyFill="1" applyBorder="1" applyAlignment="1">
      <alignment horizontal="center"/>
    </xf>
    <xf numFmtId="0" fontId="8" fillId="0" borderId="1" xfId="0" applyFont="1" applyBorder="1" applyAlignment="1">
      <alignment vertical="center"/>
    </xf>
    <xf numFmtId="9" fontId="8" fillId="0" borderId="2" xfId="0" applyNumberFormat="1" applyFont="1" applyBorder="1" applyAlignment="1">
      <alignment horizontal="center" vertical="center" wrapText="1"/>
    </xf>
    <xf numFmtId="9" fontId="9" fillId="13" borderId="1" xfId="2" applyFont="1" applyFill="1" applyBorder="1" applyAlignment="1">
      <alignment vertical="center"/>
    </xf>
    <xf numFmtId="9" fontId="9" fillId="0" borderId="2" xfId="2" applyFont="1" applyBorder="1" applyAlignment="1">
      <alignment vertical="center"/>
    </xf>
    <xf numFmtId="168" fontId="9" fillId="0" borderId="2" xfId="1" applyNumberFormat="1" applyFont="1" applyBorder="1" applyAlignment="1">
      <alignment vertical="center"/>
    </xf>
    <xf numFmtId="168" fontId="9" fillId="0" borderId="1" xfId="1" applyNumberFormat="1" applyFont="1" applyBorder="1" applyAlignment="1">
      <alignment vertical="center"/>
    </xf>
    <xf numFmtId="0" fontId="21" fillId="0" borderId="28" xfId="0" applyFont="1" applyBorder="1" applyAlignment="1">
      <alignment horizontal="right" vertical="center" wrapText="1"/>
    </xf>
    <xf numFmtId="0" fontId="21" fillId="0" borderId="28" xfId="0" applyFont="1" applyBorder="1" applyAlignment="1">
      <alignment horizontal="left" vertical="center" wrapText="1"/>
    </xf>
    <xf numFmtId="0" fontId="19" fillId="15" borderId="29" xfId="0" applyFont="1" applyFill="1" applyBorder="1" applyAlignment="1">
      <alignment horizontal="center" vertical="center" wrapText="1"/>
    </xf>
    <xf numFmtId="0" fontId="19" fillId="16" borderId="30" xfId="0" applyFont="1" applyFill="1" applyBorder="1" applyAlignment="1">
      <alignment horizontal="center" vertical="center" wrapText="1"/>
    </xf>
    <xf numFmtId="0" fontId="19" fillId="16" borderId="31" xfId="0" applyFont="1" applyFill="1" applyBorder="1" applyAlignment="1">
      <alignment horizontal="center" vertical="center" wrapText="1"/>
    </xf>
    <xf numFmtId="0" fontId="21" fillId="0" borderId="32" xfId="0" applyFont="1" applyBorder="1" applyAlignment="1">
      <alignment horizontal="left" vertical="center" wrapText="1"/>
    </xf>
    <xf numFmtId="0" fontId="21" fillId="0" borderId="33" xfId="0" applyFont="1" applyBorder="1" applyAlignment="1">
      <alignment horizontal="right" vertical="center" wrapText="1"/>
    </xf>
    <xf numFmtId="0" fontId="21" fillId="0" borderId="34" xfId="0" applyFont="1" applyBorder="1" applyAlignment="1">
      <alignment horizontal="left" vertical="center" wrapText="1"/>
    </xf>
    <xf numFmtId="0" fontId="21" fillId="0" borderId="35" xfId="0" applyFont="1" applyBorder="1" applyAlignment="1">
      <alignment horizontal="right" vertical="center" wrapText="1"/>
    </xf>
    <xf numFmtId="0" fontId="21" fillId="0" borderId="36" xfId="0" applyFont="1" applyBorder="1" applyAlignment="1">
      <alignment horizontal="right" vertical="center" wrapText="1"/>
    </xf>
    <xf numFmtId="0" fontId="21" fillId="0" borderId="35" xfId="0" applyFont="1" applyBorder="1" applyAlignment="1">
      <alignment horizontal="left" vertical="center" wrapText="1"/>
    </xf>
    <xf numFmtId="0" fontId="21" fillId="0" borderId="1" xfId="0" applyFont="1" applyBorder="1" applyAlignment="1">
      <alignment horizontal="right" vertical="center" wrapText="1"/>
    </xf>
    <xf numFmtId="166" fontId="21" fillId="0" borderId="1" xfId="1" applyNumberFormat="1" applyFont="1" applyBorder="1" applyAlignment="1">
      <alignment horizontal="right" vertical="center" wrapText="1"/>
    </xf>
    <xf numFmtId="166" fontId="21" fillId="0" borderId="1" xfId="1" applyNumberFormat="1" applyFont="1" applyBorder="1" applyAlignment="1">
      <alignment horizontal="left" vertical="center" wrapText="1"/>
    </xf>
    <xf numFmtId="1" fontId="0" fillId="2" borderId="1" xfId="0" applyNumberFormat="1" applyFill="1" applyBorder="1" applyAlignment="1">
      <alignment horizontal="center"/>
    </xf>
    <xf numFmtId="1" fontId="3" fillId="0" borderId="1" xfId="1" applyNumberFormat="1" applyFont="1" applyFill="1" applyBorder="1" applyAlignment="1">
      <alignment horizontal="center"/>
    </xf>
    <xf numFmtId="1" fontId="3" fillId="0" borderId="1" xfId="1" applyNumberFormat="1" applyFont="1" applyBorder="1" applyAlignment="1">
      <alignment horizontal="center"/>
    </xf>
    <xf numFmtId="1" fontId="3" fillId="2" borderId="1" xfId="1" applyNumberFormat="1" applyFont="1" applyFill="1" applyBorder="1" applyAlignment="1">
      <alignment horizontal="center"/>
    </xf>
    <xf numFmtId="0" fontId="15" fillId="0" borderId="19" xfId="0" applyFont="1" applyBorder="1" applyAlignment="1">
      <alignment horizontal="center" vertical="center"/>
    </xf>
    <xf numFmtId="0" fontId="16" fillId="0" borderId="0" xfId="0" applyFont="1" applyAlignment="1">
      <alignment horizontal="center"/>
    </xf>
    <xf numFmtId="0" fontId="11" fillId="0" borderId="0" xfId="0" applyFont="1" applyAlignment="1">
      <alignment horizontal="center"/>
    </xf>
    <xf numFmtId="0" fontId="3" fillId="2" borderId="0" xfId="4" applyFill="1" applyAlignment="1">
      <alignment horizontal="center" wrapText="1"/>
    </xf>
    <xf numFmtId="0" fontId="0" fillId="2" borderId="0" xfId="0" applyFill="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11" fillId="6" borderId="0" xfId="0" applyFont="1" applyFill="1" applyAlignment="1">
      <alignment horizontal="center" vertical="center" wrapText="1"/>
    </xf>
    <xf numFmtId="169" fontId="0" fillId="0" borderId="0" xfId="0" applyNumberFormat="1" applyAlignment="1">
      <alignment horizontal="center" vertical="top" wrapText="1"/>
    </xf>
  </cellXfs>
  <cellStyles count="9">
    <cellStyle name="Millares" xfId="3" builtinId="3"/>
    <cellStyle name="Millares 2" xfId="6"/>
    <cellStyle name="Millares 2 2 2" xfId="7"/>
    <cellStyle name="Moneda" xfId="1" builtinId="4"/>
    <cellStyle name="Normal" xfId="0" builtinId="0"/>
    <cellStyle name="Normal 2" xfId="4"/>
    <cellStyle name="Normal 2 2" xfId="8"/>
    <cellStyle name="Porcentaje" xfId="2" builtinId="5"/>
    <cellStyle name="Porcentaje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Area</a:t>
            </a:r>
            <a:r>
              <a:rPr lang="es-CO" baseline="0"/>
              <a:t> cosechada promedio (ha)</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D063-4255-B423-578AB27CFCB1}"/>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D063-4255-B423-578AB27CFCB1}"/>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D063-4255-B423-578AB27CFCB1}"/>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D063-4255-B423-578AB27CFCB1}"/>
              </c:ext>
            </c:extLst>
          </c:dPt>
          <c:dPt>
            <c:idx val="4"/>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9-D063-4255-B423-578AB27CFCB1}"/>
              </c:ext>
            </c:extLst>
          </c:dPt>
          <c:dPt>
            <c:idx val="5"/>
            <c:bubble3D val="0"/>
            <c:spPr>
              <a:solidFill>
                <a:schemeClr val="accent6"/>
              </a:solidFill>
              <a:ln w="19050">
                <a:solidFill>
                  <a:schemeClr val="lt1"/>
                </a:solidFill>
              </a:ln>
              <a:effectLst/>
            </c:spPr>
            <c:extLst xmlns:c16r2="http://schemas.microsoft.com/office/drawing/2015/06/chart">
              <c:ext xmlns:c16="http://schemas.microsoft.com/office/drawing/2014/chart" uri="{C3380CC4-5D6E-409C-BE32-E72D297353CC}">
                <c16:uniqueId val="{0000000B-D063-4255-B423-578AB27CFCB1}"/>
              </c:ext>
            </c:extLst>
          </c:dPt>
          <c:dPt>
            <c:idx val="6"/>
            <c:bubble3D val="0"/>
            <c:spPr>
              <a:solidFill>
                <a:schemeClr val="accent1">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D-D063-4255-B423-578AB27CFCB1}"/>
              </c:ext>
            </c:extLst>
          </c:dPt>
          <c:dPt>
            <c:idx val="7"/>
            <c:bubble3D val="0"/>
            <c:spPr>
              <a:solidFill>
                <a:schemeClr val="accent2">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F-D063-4255-B423-578AB27CFCB1}"/>
              </c:ext>
            </c:extLst>
          </c:dPt>
          <c:dPt>
            <c:idx val="8"/>
            <c:bubble3D val="0"/>
            <c:spPr>
              <a:solidFill>
                <a:schemeClr val="accent3">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11-D063-4255-B423-578AB27CFCB1}"/>
              </c:ext>
            </c:extLst>
          </c:dPt>
          <c:dLbls>
            <c:dLbl>
              <c:idx val="0"/>
              <c:layout>
                <c:manualLayout>
                  <c:x val="0.11944444444444445"/>
                  <c:y val="-1.8518518518518517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1-D063-4255-B423-578AB27CFCB1}"/>
                </c:ext>
                <c:ext xmlns:c15="http://schemas.microsoft.com/office/drawing/2012/chart" uri="{CE6537A1-D6FC-4f65-9D91-7224C49458BB}"/>
              </c:extLst>
            </c:dLbl>
            <c:dLbl>
              <c:idx val="1"/>
              <c:layout>
                <c:manualLayout>
                  <c:x val="0.11388888888888889"/>
                  <c:y val="6.9444444444444448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3-D063-4255-B423-578AB27CFCB1}"/>
                </c:ext>
                <c:ext xmlns:c15="http://schemas.microsoft.com/office/drawing/2012/chart" uri="{CE6537A1-D6FC-4f65-9D91-7224C49458BB}"/>
              </c:extLst>
            </c:dLbl>
            <c:dLbl>
              <c:idx val="2"/>
              <c:layout>
                <c:manualLayout>
                  <c:x val="-0.12222222222222222"/>
                  <c:y val="6.9444444444444364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5-D063-4255-B423-578AB27CFCB1}"/>
                </c:ext>
                <c:ext xmlns:c15="http://schemas.microsoft.com/office/drawing/2012/chart" uri="{CE6537A1-D6FC-4f65-9D91-7224C49458BB}"/>
              </c:extLst>
            </c:dLbl>
            <c:dLbl>
              <c:idx val="3"/>
              <c:layout>
                <c:manualLayout>
                  <c:x val="-0.13055555555555556"/>
                  <c:y val="-5.5555555555555552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7-D063-4255-B423-578AB27CFCB1}"/>
                </c:ext>
                <c:ext xmlns:c15="http://schemas.microsoft.com/office/drawing/2012/chart" uri="{CE6537A1-D6FC-4f65-9D91-7224C49458BB}"/>
              </c:extLst>
            </c:dLbl>
            <c:dLbl>
              <c:idx val="4"/>
              <c:layout>
                <c:manualLayout>
                  <c:x val="-0.13888888888888892"/>
                  <c:y val="-3.7037037037037035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9-D063-4255-B423-578AB27CFCB1}"/>
                </c:ext>
                <c:ext xmlns:c15="http://schemas.microsoft.com/office/drawing/2012/chart" uri="{CE6537A1-D6FC-4f65-9D91-7224C49458BB}"/>
              </c:extLst>
            </c:dLbl>
            <c:dLbl>
              <c:idx val="5"/>
              <c:layout>
                <c:manualLayout>
                  <c:x val="-8.3333333333333329E-2"/>
                  <c:y val="-8.3333333333333356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B-D063-4255-B423-578AB27CFCB1}"/>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val>
            <c:numRef>
              <c:f>'4.1. ÁREA (ha, t)'!#REF!</c:f>
              <c:numCache>
                <c:formatCode>General</c:formatCode>
                <c:ptCount val="9"/>
                <c:pt idx="0">
                  <c:v>65.599999999999994</c:v>
                </c:pt>
                <c:pt idx="1">
                  <c:v>41</c:v>
                </c:pt>
                <c:pt idx="2">
                  <c:v>36.200000000000003</c:v>
                </c:pt>
                <c:pt idx="3">
                  <c:v>35.07</c:v>
                </c:pt>
                <c:pt idx="4">
                  <c:v>22.92</c:v>
                </c:pt>
                <c:pt idx="5">
                  <c:v>11.5</c:v>
                </c:pt>
              </c:numCache>
            </c:numRef>
          </c:val>
          <c:extLst xmlns:c16r2="http://schemas.microsoft.com/office/drawing/2015/06/chart">
            <c:ext xmlns:c16="http://schemas.microsoft.com/office/drawing/2014/chart" uri="{C3380CC4-5D6E-409C-BE32-E72D297353CC}">
              <c16:uniqueId val="{00000012-D063-4255-B423-578AB27CFCB1}"/>
            </c:ext>
            <c:ext xmlns:c15="http://schemas.microsoft.com/office/drawing/2012/chart" uri="{02D57815-91ED-43cb-92C2-25804820EDAC}">
              <c15:filteredCategoryTitle>
                <c15:cat>
                  <c:strRef>
                    <c:extLst xmlns:c16="http://schemas.microsoft.com/office/drawing/2014/chart" xmlns:c16r2="http://schemas.microsoft.com/office/drawing/2015/06/chart">
                      <c:ext uri="{02D57815-91ED-43cb-92C2-25804820EDAC}">
                        <c15:formulaRef>
                          <c15:sqref>'4.1. ÁREA (ha, t)'!#REF!</c15:sqref>
                        </c15:formulaRef>
                      </c:ext>
                    </c:extLst>
                    <c:strCache>
                      <c:ptCount val="9"/>
                      <c:pt idx="0">
                        <c:v>Naranja </c:v>
                      </c:pt>
                      <c:pt idx="1">
                        <c:v>Limón Tahití </c:v>
                      </c:pt>
                      <c:pt idx="2">
                        <c:v>Mandarina </c:v>
                      </c:pt>
                      <c:pt idx="3">
                        <c:v>Café </c:v>
                      </c:pt>
                      <c:pt idx="4">
                        <c:v>Plátano </c:v>
                      </c:pt>
                      <c:pt idx="5">
                        <c:v>Cacao </c:v>
                      </c:pt>
                      <c:pt idx="6">
                        <c:v>Yuca </c:v>
                      </c:pt>
                      <c:pt idx="7">
                        <c:v>Maíz </c:v>
                      </c:pt>
                      <c:pt idx="8">
                        <c:v>Maracuyá </c:v>
                      </c:pt>
                    </c:strCache>
                  </c:strRef>
                </c15:cat>
              </c15:filteredCategoryTitle>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tx>
            <c:strRef>
              <c:f>'4.1. ÁREA (ha, t)'!$M$14</c:f>
              <c:strCache>
                <c:ptCount val="1"/>
                <c:pt idx="0">
                  <c:v>Área Cosechada Promedio (ha)</c:v>
                </c:pt>
              </c:strCache>
            </c:strRef>
          </c:tx>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C4B8-412E-A286-F217DE91F13D}"/>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C4B8-412E-A286-F217DE91F13D}"/>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C4B8-412E-A286-F217DE91F13D}"/>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C4B8-412E-A286-F217DE91F13D}"/>
              </c:ext>
            </c:extLst>
          </c:dPt>
          <c:dPt>
            <c:idx val="4"/>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9-C4B8-412E-A286-F217DE91F13D}"/>
              </c:ext>
            </c:extLst>
          </c:dPt>
          <c:dPt>
            <c:idx val="5"/>
            <c:bubble3D val="0"/>
            <c:spPr>
              <a:solidFill>
                <a:schemeClr val="accent6"/>
              </a:solidFill>
              <a:ln w="19050">
                <a:solidFill>
                  <a:schemeClr val="lt1"/>
                </a:solidFill>
              </a:ln>
              <a:effectLst/>
            </c:spPr>
            <c:extLst xmlns:c16r2="http://schemas.microsoft.com/office/drawing/2015/06/chart">
              <c:ext xmlns:c16="http://schemas.microsoft.com/office/drawing/2014/chart" uri="{C3380CC4-5D6E-409C-BE32-E72D297353CC}">
                <c16:uniqueId val="{0000000B-C4B8-412E-A286-F217DE91F13D}"/>
              </c:ext>
            </c:extLst>
          </c:dPt>
          <c:dLbls>
            <c:dLbl>
              <c:idx val="0"/>
              <c:layout>
                <c:manualLayout>
                  <c:x val="0.11666666666666667"/>
                  <c:y val="4.6296296296295444E-3"/>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1-C4B8-412E-A286-F217DE91F13D}"/>
                </c:ext>
                <c:ext xmlns:c15="http://schemas.microsoft.com/office/drawing/2012/chart" uri="{CE6537A1-D6FC-4f65-9D91-7224C49458BB}"/>
              </c:extLst>
            </c:dLbl>
            <c:dLbl>
              <c:idx val="1"/>
              <c:layout>
                <c:manualLayout>
                  <c:x val="-0.15555555555555556"/>
                  <c:y val="7.8703703703703623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3-C4B8-412E-A286-F217DE91F13D}"/>
                </c:ext>
                <c:ext xmlns:c15="http://schemas.microsoft.com/office/drawing/2012/chart" uri="{CE6537A1-D6FC-4f65-9D91-7224C49458BB}"/>
              </c:extLst>
            </c:dLbl>
            <c:dLbl>
              <c:idx val="2"/>
              <c:layout>
                <c:manualLayout>
                  <c:x val="-0.14166666666666666"/>
                  <c:y val="-8.4875562720133283E-17"/>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5-C4B8-412E-A286-F217DE91F13D}"/>
                </c:ext>
                <c:ext xmlns:c15="http://schemas.microsoft.com/office/drawing/2012/chart" uri="{CE6537A1-D6FC-4f65-9D91-7224C49458BB}"/>
              </c:extLst>
            </c:dLbl>
            <c:dLbl>
              <c:idx val="3"/>
              <c:layout>
                <c:manualLayout>
                  <c:x val="-0.15000000000000002"/>
                  <c:y val="-1.3888888888888931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7-C4B8-412E-A286-F217DE91F13D}"/>
                </c:ext>
                <c:ext xmlns:c15="http://schemas.microsoft.com/office/drawing/2012/chart" uri="{CE6537A1-D6FC-4f65-9D91-7224C49458BB}"/>
              </c:extLst>
            </c:dLbl>
            <c:dLbl>
              <c:idx val="4"/>
              <c:layout>
                <c:manualLayout>
                  <c:x val="-0.14166666666666672"/>
                  <c:y val="-8.7962962962962979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9-C4B8-412E-A286-F217DE91F13D}"/>
                </c:ext>
                <c:ext xmlns:c15="http://schemas.microsoft.com/office/drawing/2012/chart" uri="{CE6537A1-D6FC-4f65-9D91-7224C49458BB}"/>
              </c:extLst>
            </c:dLbl>
            <c:dLbl>
              <c:idx val="5"/>
              <c:layout>
                <c:manualLayout>
                  <c:x val="0.1888888888888888"/>
                  <c:y val="-2.7777777777777776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B-C4B8-412E-A286-F217DE91F13D}"/>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'4.1. ÁREA (ha, t)'!$L$15:$L$20</c:f>
              <c:strCache>
                <c:ptCount val="6"/>
                <c:pt idx="0">
                  <c:v>Arroz riego</c:v>
                </c:pt>
                <c:pt idx="1">
                  <c:v>Caña panelera</c:v>
                </c:pt>
                <c:pt idx="2">
                  <c:v>Café</c:v>
                </c:pt>
                <c:pt idx="3">
                  <c:v>Cacao</c:v>
                </c:pt>
                <c:pt idx="4">
                  <c:v>Maiz tecnificado</c:v>
                </c:pt>
                <c:pt idx="5">
                  <c:v>Tomate</c:v>
                </c:pt>
              </c:strCache>
            </c:strRef>
          </c:cat>
          <c:val>
            <c:numRef>
              <c:f>'4.1. ÁREA (ha, t)'!$M$15:$M$20</c:f>
              <c:numCache>
                <c:formatCode>0</c:formatCode>
                <c:ptCount val="6"/>
                <c:pt idx="0">
                  <c:v>1380</c:v>
                </c:pt>
                <c:pt idx="1">
                  <c:v>66</c:v>
                </c:pt>
                <c:pt idx="2">
                  <c:v>584</c:v>
                </c:pt>
                <c:pt idx="3">
                  <c:v>289</c:v>
                </c:pt>
                <c:pt idx="4">
                  <c:v>166</c:v>
                </c:pt>
                <c:pt idx="5">
                  <c:v>3</c:v>
                </c:pt>
              </c:numCache>
            </c:numRef>
          </c:val>
          <c:extLst xmlns:c16r2="http://schemas.microsoft.com/office/drawing/2015/06/chart">
            <c:ext xmlns:c16="http://schemas.microsoft.com/office/drawing/2014/chart" uri="{C3380CC4-5D6E-409C-BE32-E72D297353CC}">
              <c16:uniqueId val="{0000000C-C4B8-412E-A286-F217DE91F13D}"/>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tx>
            <c:strRef>
              <c:f>'4.1. ÁREA (ha, t)'!$M$33</c:f>
              <c:strCache>
                <c:ptCount val="1"/>
                <c:pt idx="0">
                  <c:v>Producción Promedio (t)</c:v>
                </c:pt>
              </c:strCache>
            </c:strRef>
          </c:tx>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85B0-4EEC-BC75-5CF4727E150C}"/>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85B0-4EEC-BC75-5CF4727E150C}"/>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85B0-4EEC-BC75-5CF4727E150C}"/>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85B0-4EEC-BC75-5CF4727E150C}"/>
              </c:ext>
            </c:extLst>
          </c:dPt>
          <c:dPt>
            <c:idx val="4"/>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9-85B0-4EEC-BC75-5CF4727E150C}"/>
              </c:ext>
            </c:extLst>
          </c:dPt>
          <c:dPt>
            <c:idx val="5"/>
            <c:bubble3D val="0"/>
            <c:spPr>
              <a:solidFill>
                <a:schemeClr val="accent6"/>
              </a:solidFill>
              <a:ln w="19050">
                <a:solidFill>
                  <a:schemeClr val="lt1"/>
                </a:solidFill>
              </a:ln>
              <a:effectLst/>
            </c:spPr>
            <c:extLst xmlns:c16r2="http://schemas.microsoft.com/office/drawing/2015/06/chart">
              <c:ext xmlns:c16="http://schemas.microsoft.com/office/drawing/2014/chart" uri="{C3380CC4-5D6E-409C-BE32-E72D297353CC}">
                <c16:uniqueId val="{0000000B-85B0-4EEC-BC75-5CF4727E150C}"/>
              </c:ext>
            </c:extLst>
          </c:dPt>
          <c:dLbls>
            <c:dLbl>
              <c:idx val="0"/>
              <c:layout>
                <c:manualLayout>
                  <c:x val="0.17777777777777767"/>
                  <c:y val="-0.10185185185185194"/>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1-85B0-4EEC-BC75-5CF4727E150C}"/>
                </c:ext>
                <c:ext xmlns:c15="http://schemas.microsoft.com/office/drawing/2012/chart" uri="{CE6537A1-D6FC-4f65-9D91-7224C49458BB}"/>
              </c:extLst>
            </c:dLbl>
            <c:dLbl>
              <c:idx val="1"/>
              <c:layout>
                <c:manualLayout>
                  <c:x val="-0.16944444444444445"/>
                  <c:y val="-2.7777777777777863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3-85B0-4EEC-BC75-5CF4727E150C}"/>
                </c:ext>
                <c:ext xmlns:c15="http://schemas.microsoft.com/office/drawing/2012/chart" uri="{CE6537A1-D6FC-4f65-9D91-7224C49458BB}"/>
              </c:extLst>
            </c:dLbl>
            <c:dLbl>
              <c:idx val="2"/>
              <c:layout>
                <c:manualLayout>
                  <c:x val="-0.2638888888888889"/>
                  <c:y val="3.7037037037037035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5-85B0-4EEC-BC75-5CF4727E150C}"/>
                </c:ext>
                <c:ext xmlns:c15="http://schemas.microsoft.com/office/drawing/2012/chart" uri="{CE6537A1-D6FC-4f65-9D91-7224C49458BB}"/>
              </c:extLst>
            </c:dLbl>
            <c:dLbl>
              <c:idx val="3"/>
              <c:layout>
                <c:manualLayout>
                  <c:x val="-0.17777777777777778"/>
                  <c:y val="-8.7962962962962965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7-85B0-4EEC-BC75-5CF4727E150C}"/>
                </c:ext>
                <c:ext xmlns:c15="http://schemas.microsoft.com/office/drawing/2012/chart" uri="{CE6537A1-D6FC-4f65-9D91-7224C49458BB}"/>
              </c:extLst>
            </c:dLbl>
            <c:dLbl>
              <c:idx val="4"/>
              <c:layout>
                <c:manualLayout>
                  <c:x val="0.22222222222222221"/>
                  <c:y val="-7.870370370370372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9-85B0-4EEC-BC75-5CF4727E150C}"/>
                </c:ext>
                <c:ext xmlns:c15="http://schemas.microsoft.com/office/drawing/2012/chart" uri="{CE6537A1-D6FC-4f65-9D91-7224C49458BB}"/>
              </c:extLst>
            </c:dLbl>
            <c:dLbl>
              <c:idx val="5"/>
              <c:layout>
                <c:manualLayout>
                  <c:x val="0.31944444444444442"/>
                  <c:y val="5.5555555555555511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B-85B0-4EEC-BC75-5CF4727E150C}"/>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'4.1. ÁREA (ha, t)'!$L$34:$L$39</c:f>
              <c:strCache>
                <c:ptCount val="6"/>
                <c:pt idx="0">
                  <c:v>Arroz riego</c:v>
                </c:pt>
                <c:pt idx="1">
                  <c:v>Caña panelera</c:v>
                </c:pt>
                <c:pt idx="2">
                  <c:v>Café</c:v>
                </c:pt>
                <c:pt idx="3">
                  <c:v>Cacao</c:v>
                </c:pt>
                <c:pt idx="4">
                  <c:v>Maiz tecnificado</c:v>
                </c:pt>
                <c:pt idx="5">
                  <c:v>Tomate</c:v>
                </c:pt>
              </c:strCache>
            </c:strRef>
          </c:cat>
          <c:val>
            <c:numRef>
              <c:f>'4.1. ÁREA (ha, t)'!$M$34:$M$39</c:f>
              <c:numCache>
                <c:formatCode>0</c:formatCode>
                <c:ptCount val="6"/>
                <c:pt idx="0">
                  <c:v>10168</c:v>
                </c:pt>
                <c:pt idx="1">
                  <c:v>4236</c:v>
                </c:pt>
                <c:pt idx="2">
                  <c:v>672</c:v>
                </c:pt>
                <c:pt idx="3">
                  <c:v>220</c:v>
                </c:pt>
                <c:pt idx="4">
                  <c:v>645</c:v>
                </c:pt>
                <c:pt idx="5">
                  <c:v>42</c:v>
                </c:pt>
              </c:numCache>
            </c:numRef>
          </c:val>
          <c:extLst xmlns:c16r2="http://schemas.microsoft.com/office/drawing/2015/06/chart">
            <c:ext xmlns:c16="http://schemas.microsoft.com/office/drawing/2014/chart" uri="{C3380CC4-5D6E-409C-BE32-E72D297353CC}">
              <c16:uniqueId val="{0000000C-85B0-4EEC-BC75-5CF4727E150C}"/>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Inventario Animal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percentStacked"/>
        <c:varyColors val="0"/>
        <c:ser>
          <c:idx val="0"/>
          <c:order val="0"/>
          <c:tx>
            <c:strRef>
              <c:f>'Inventario pecuario'!$C$3:$C$4</c:f>
              <c:strCache>
                <c:ptCount val="2"/>
                <c:pt idx="1">
                  <c:v>Inventario animal</c:v>
                </c:pt>
              </c:strCache>
            </c:strRef>
          </c:tx>
          <c:spPr>
            <a:solidFill>
              <a:schemeClr val="accent1"/>
            </a:solidFill>
            <a:ln>
              <a:noFill/>
            </a:ln>
            <a:effectLst/>
            <a:sp3d/>
          </c:spPr>
          <c:invertIfNegative val="0"/>
          <c:dLbls>
            <c:dLbl>
              <c:idx val="0"/>
              <c:layout>
                <c:manualLayout>
                  <c:x val="0.1"/>
                  <c:y val="9.2592592592592587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514-4486-AA81-5B1669229B3F}"/>
                </c:ext>
                <c:ext xmlns:c15="http://schemas.microsoft.com/office/drawing/2012/chart" uri="{CE6537A1-D6FC-4f65-9D91-7224C49458BB}"/>
              </c:extLst>
            </c:dLbl>
            <c:dLbl>
              <c:idx val="1"/>
              <c:layout>
                <c:manualLayout>
                  <c:x val="0.10555555555555546"/>
                  <c:y val="1.388888888888888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D514-4486-AA81-5B1669229B3F}"/>
                </c:ext>
                <c:ext xmlns:c15="http://schemas.microsoft.com/office/drawing/2012/chart" uri="{CE6537A1-D6FC-4f65-9D91-7224C49458BB}"/>
              </c:extLst>
            </c:dLbl>
            <c:dLbl>
              <c:idx val="2"/>
              <c:layout>
                <c:manualLayout>
                  <c:x val="0.10555555555555546"/>
                  <c:y val="9.2592592592591737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514-4486-AA81-5B1669229B3F}"/>
                </c:ext>
                <c:ext xmlns:c15="http://schemas.microsoft.com/office/drawing/2012/chart" uri="{CE6537A1-D6FC-4f65-9D91-7224C49458BB}"/>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1"/>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'Inventario pecuario'!$B$5:$B$7</c:f>
              <c:strCache>
                <c:ptCount val="3"/>
                <c:pt idx="0">
                  <c:v>Ganadería </c:v>
                </c:pt>
                <c:pt idx="1">
                  <c:v>Avicultura  </c:v>
                </c:pt>
                <c:pt idx="2">
                  <c:v>Porcicultura  </c:v>
                </c:pt>
              </c:strCache>
            </c:strRef>
          </c:cat>
          <c:val>
            <c:numRef>
              <c:f>'Inventario pecuario'!$C$5:$C$7</c:f>
              <c:numCache>
                <c:formatCode>General</c:formatCode>
                <c:ptCount val="3"/>
                <c:pt idx="0">
                  <c:v>17536</c:v>
                </c:pt>
                <c:pt idx="1">
                  <c:v>8760</c:v>
                </c:pt>
                <c:pt idx="2">
                  <c:v>4891</c:v>
                </c:pt>
              </c:numCache>
            </c:numRef>
          </c:val>
          <c:extLst xmlns:c16r2="http://schemas.microsoft.com/office/drawing/2015/06/chart">
            <c:ext xmlns:c16="http://schemas.microsoft.com/office/drawing/2014/chart" uri="{C3380CC4-5D6E-409C-BE32-E72D297353CC}">
              <c16:uniqueId val="{00000003-D514-4486-AA81-5B1669229B3F}"/>
            </c:ext>
          </c:extLst>
        </c:ser>
        <c:ser>
          <c:idx val="1"/>
          <c:order val="1"/>
          <c:tx>
            <c:strRef>
              <c:f>'Inventario pecuario'!$D$3:$D$4</c:f>
              <c:strCache>
                <c:ptCount val="2"/>
                <c:pt idx="1">
                  <c:v>No predios (unidades)</c:v>
                </c:pt>
              </c:strCache>
            </c:strRef>
          </c:tx>
          <c:spPr>
            <a:solidFill>
              <a:schemeClr val="accent2"/>
            </a:solidFill>
            <a:ln>
              <a:noFill/>
            </a:ln>
            <a:effectLst/>
            <a:sp3d/>
          </c:spPr>
          <c:invertIfNegative val="0"/>
          <c:dLbls>
            <c:dLbl>
              <c:idx val="0"/>
              <c:layout>
                <c:manualLayout>
                  <c:x val="0.1"/>
                  <c:y val="-5.555555555555560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D514-4486-AA81-5B1669229B3F}"/>
                </c:ext>
                <c:ext xmlns:c15="http://schemas.microsoft.com/office/drawing/2012/chart" uri="{CE6537A1-D6FC-4f65-9D91-7224C49458BB}"/>
              </c:extLst>
            </c:dLbl>
            <c:dLbl>
              <c:idx val="1"/>
              <c:layout>
                <c:manualLayout>
                  <c:x val="0.1"/>
                  <c:y val="-5.555555555555555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D514-4486-AA81-5B1669229B3F}"/>
                </c:ext>
                <c:ext xmlns:c15="http://schemas.microsoft.com/office/drawing/2012/chart" uri="{CE6537A1-D6FC-4f65-9D91-7224C49458BB}"/>
              </c:extLst>
            </c:dLbl>
            <c:dLbl>
              <c:idx val="2"/>
              <c:layout>
                <c:manualLayout>
                  <c:x val="9.4444444444444442E-2"/>
                  <c:y val="-6.01851851851852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D514-4486-AA81-5B1669229B3F}"/>
                </c:ext>
                <c:ext xmlns:c15="http://schemas.microsoft.com/office/drawing/2012/chart" uri="{CE6537A1-D6FC-4f65-9D91-7224C49458BB}"/>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'Inventario pecuario'!$B$5:$B$7</c:f>
              <c:strCache>
                <c:ptCount val="3"/>
                <c:pt idx="0">
                  <c:v>Ganadería </c:v>
                </c:pt>
                <c:pt idx="1">
                  <c:v>Avicultura  </c:v>
                </c:pt>
                <c:pt idx="2">
                  <c:v>Porcicultura  </c:v>
                </c:pt>
              </c:strCache>
            </c:strRef>
          </c:cat>
          <c:val>
            <c:numRef>
              <c:f>'Inventario pecuario'!$D$5:$D$7</c:f>
              <c:numCache>
                <c:formatCode>0</c:formatCode>
                <c:ptCount val="3"/>
                <c:pt idx="0">
                  <c:v>470</c:v>
                </c:pt>
                <c:pt idx="1">
                  <c:v>75</c:v>
                </c:pt>
                <c:pt idx="2">
                  <c:v>36</c:v>
                </c:pt>
              </c:numCache>
            </c:numRef>
          </c:val>
          <c:extLst xmlns:c16r2="http://schemas.microsoft.com/office/drawing/2015/06/chart">
            <c:ext xmlns:c16="http://schemas.microsoft.com/office/drawing/2014/chart" uri="{C3380CC4-5D6E-409C-BE32-E72D297353CC}">
              <c16:uniqueId val="{00000007-D514-4486-AA81-5B1669229B3F}"/>
            </c:ext>
          </c:extLst>
        </c:ser>
        <c:dLbls>
          <c:showLegendKey val="0"/>
          <c:showVal val="1"/>
          <c:showCatName val="0"/>
          <c:showSerName val="0"/>
          <c:showPercent val="0"/>
          <c:showBubbleSize val="0"/>
        </c:dLbls>
        <c:gapWidth val="150"/>
        <c:shape val="box"/>
        <c:axId val="344612960"/>
        <c:axId val="344609040"/>
        <c:axId val="0"/>
      </c:bar3DChart>
      <c:catAx>
        <c:axId val="344612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Línea Productiva</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4609040"/>
        <c:crosses val="autoZero"/>
        <c:auto val="1"/>
        <c:lblAlgn val="ctr"/>
        <c:lblOffset val="100"/>
        <c:noMultiLvlLbl val="0"/>
      </c:catAx>
      <c:valAx>
        <c:axId val="3446090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Inventario animal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4612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'4.2.2 HISTORICO KG PLAZAS M'!$B$13</c:f>
              <c:strCache>
                <c:ptCount val="1"/>
              </c:strCache>
            </c:strRef>
          </c:tx>
          <c:spPr>
            <a:ln w="28575" cap="rnd">
              <a:solidFill>
                <a:schemeClr val="accent1"/>
              </a:solidFill>
              <a:round/>
            </a:ln>
            <a:effectLst/>
          </c:spPr>
          <c:marker>
            <c:symbol val="none"/>
          </c:marker>
          <c:cat>
            <c:numRef>
              <c:f>'4.2.2 HISTORICO KG PLAZAS M'!$C$12:$G$12</c:f>
              <c:numCache>
                <c:formatCode>General</c:formatCode>
                <c:ptCount val="5"/>
                <c:pt idx="0">
                  <c:v>2018</c:v>
                </c:pt>
                <c:pt idx="1">
                  <c:v>2019</c:v>
                </c:pt>
                <c:pt idx="2">
                  <c:v>2020</c:v>
                </c:pt>
                <c:pt idx="3">
                  <c:v>2021</c:v>
                </c:pt>
                <c:pt idx="4">
                  <c:v>2022</c:v>
                </c:pt>
              </c:numCache>
            </c:numRef>
          </c:cat>
          <c:val>
            <c:numRef>
              <c:f>'4.2.2 HISTORICO KG PLAZAS M'!$C$13:$G$13</c:f>
              <c:numCache>
                <c:formatCode>0</c:formatCode>
                <c:ptCount val="5"/>
              </c:numCache>
            </c:numRef>
          </c:val>
          <c:smooth val="0"/>
          <c:extLst xmlns:c16r2="http://schemas.microsoft.com/office/drawing/2015/06/chart">
            <c:ext xmlns:c16="http://schemas.microsoft.com/office/drawing/2014/chart" uri="{C3380CC4-5D6E-409C-BE32-E72D297353CC}">
              <c16:uniqueId val="{00000000-F1F5-43E4-8C50-3027402CCF32}"/>
            </c:ext>
          </c:extLst>
        </c:ser>
        <c:ser>
          <c:idx val="1"/>
          <c:order val="1"/>
          <c:tx>
            <c:strRef>
              <c:f>'4.2.2 HISTORICO KG PLAZAS M'!$B$14</c:f>
              <c:strCache>
                <c:ptCount val="1"/>
              </c:strCache>
            </c:strRef>
          </c:tx>
          <c:spPr>
            <a:ln w="28575" cap="rnd">
              <a:solidFill>
                <a:schemeClr val="accent2"/>
              </a:solidFill>
              <a:round/>
            </a:ln>
            <a:effectLst/>
          </c:spPr>
          <c:marker>
            <c:symbol val="none"/>
          </c:marker>
          <c:cat>
            <c:numRef>
              <c:f>'4.2.2 HISTORICO KG PLAZAS M'!$C$12:$G$12</c:f>
              <c:numCache>
                <c:formatCode>General</c:formatCode>
                <c:ptCount val="5"/>
                <c:pt idx="0">
                  <c:v>2018</c:v>
                </c:pt>
                <c:pt idx="1">
                  <c:v>2019</c:v>
                </c:pt>
                <c:pt idx="2">
                  <c:v>2020</c:v>
                </c:pt>
                <c:pt idx="3">
                  <c:v>2021</c:v>
                </c:pt>
                <c:pt idx="4">
                  <c:v>2022</c:v>
                </c:pt>
              </c:numCache>
            </c:numRef>
          </c:cat>
          <c:val>
            <c:numRef>
              <c:f>'4.2.2 HISTORICO KG PLAZAS M'!$C$14:$G$14</c:f>
              <c:numCache>
                <c:formatCode>0</c:formatCode>
                <c:ptCount val="5"/>
              </c:numCache>
            </c:numRef>
          </c:val>
          <c:smooth val="0"/>
          <c:extLst xmlns:c16r2="http://schemas.microsoft.com/office/drawing/2015/06/chart">
            <c:ext xmlns:c16="http://schemas.microsoft.com/office/drawing/2014/chart" uri="{C3380CC4-5D6E-409C-BE32-E72D297353CC}">
              <c16:uniqueId val="{00000001-F1F5-43E4-8C50-3027402CCF32}"/>
            </c:ext>
          </c:extLst>
        </c:ser>
        <c:ser>
          <c:idx val="2"/>
          <c:order val="2"/>
          <c:tx>
            <c:strRef>
              <c:f>'4.2.2 HISTORICO KG PLAZAS M'!$B$15</c:f>
              <c:strCache>
                <c:ptCount val="1"/>
              </c:strCache>
            </c:strRef>
          </c:tx>
          <c:spPr>
            <a:ln w="28575" cap="rnd">
              <a:solidFill>
                <a:schemeClr val="accent3"/>
              </a:solidFill>
              <a:round/>
            </a:ln>
            <a:effectLst/>
          </c:spPr>
          <c:marker>
            <c:symbol val="none"/>
          </c:marker>
          <c:cat>
            <c:numRef>
              <c:f>'4.2.2 HISTORICO KG PLAZAS M'!$C$12:$G$12</c:f>
              <c:numCache>
                <c:formatCode>General</c:formatCode>
                <c:ptCount val="5"/>
                <c:pt idx="0">
                  <c:v>2018</c:v>
                </c:pt>
                <c:pt idx="1">
                  <c:v>2019</c:v>
                </c:pt>
                <c:pt idx="2">
                  <c:v>2020</c:v>
                </c:pt>
                <c:pt idx="3">
                  <c:v>2021</c:v>
                </c:pt>
                <c:pt idx="4">
                  <c:v>2022</c:v>
                </c:pt>
              </c:numCache>
            </c:numRef>
          </c:cat>
          <c:val>
            <c:numRef>
              <c:f>'4.2.2 HISTORICO KG PLAZAS M'!$C$15:$G$15</c:f>
              <c:numCache>
                <c:formatCode>0</c:formatCode>
                <c:ptCount val="5"/>
              </c:numCache>
            </c:numRef>
          </c:val>
          <c:smooth val="0"/>
          <c:extLst xmlns:c16r2="http://schemas.microsoft.com/office/drawing/2015/06/chart">
            <c:ext xmlns:c16="http://schemas.microsoft.com/office/drawing/2014/chart" uri="{C3380CC4-5D6E-409C-BE32-E72D297353CC}">
              <c16:uniqueId val="{00000002-F1F5-43E4-8C50-3027402CCF32}"/>
            </c:ext>
          </c:extLst>
        </c:ser>
        <c:ser>
          <c:idx val="3"/>
          <c:order val="3"/>
          <c:tx>
            <c:strRef>
              <c:f>'4.2.2 HISTORICO KG PLAZAS M'!$B$16</c:f>
              <c:strCache>
                <c:ptCount val="1"/>
              </c:strCache>
            </c:strRef>
          </c:tx>
          <c:spPr>
            <a:ln w="28575" cap="rnd">
              <a:solidFill>
                <a:schemeClr val="accent4"/>
              </a:solidFill>
              <a:round/>
            </a:ln>
            <a:effectLst/>
          </c:spPr>
          <c:marker>
            <c:symbol val="none"/>
          </c:marker>
          <c:cat>
            <c:numRef>
              <c:f>'4.2.2 HISTORICO KG PLAZAS M'!$C$12:$G$12</c:f>
              <c:numCache>
                <c:formatCode>General</c:formatCode>
                <c:ptCount val="5"/>
                <c:pt idx="0">
                  <c:v>2018</c:v>
                </c:pt>
                <c:pt idx="1">
                  <c:v>2019</c:v>
                </c:pt>
                <c:pt idx="2">
                  <c:v>2020</c:v>
                </c:pt>
                <c:pt idx="3">
                  <c:v>2021</c:v>
                </c:pt>
                <c:pt idx="4">
                  <c:v>2022</c:v>
                </c:pt>
              </c:numCache>
            </c:numRef>
          </c:cat>
          <c:val>
            <c:numRef>
              <c:f>'4.2.2 HISTORICO KG PLAZAS M'!$C$16:$G$16</c:f>
              <c:numCache>
                <c:formatCode>0</c:formatCode>
                <c:ptCount val="5"/>
              </c:numCache>
            </c:numRef>
          </c:val>
          <c:smooth val="0"/>
          <c:extLst xmlns:c16r2="http://schemas.microsoft.com/office/drawing/2015/06/chart">
            <c:ext xmlns:c16="http://schemas.microsoft.com/office/drawing/2014/chart" uri="{C3380CC4-5D6E-409C-BE32-E72D297353CC}">
              <c16:uniqueId val="{00000003-F1F5-43E4-8C50-3027402CCF32}"/>
            </c:ext>
          </c:extLst>
        </c:ser>
        <c:ser>
          <c:idx val="4"/>
          <c:order val="4"/>
          <c:tx>
            <c:strRef>
              <c:f>'4.2.2 HISTORICO KG PLAZAS M'!$B$17</c:f>
              <c:strCache>
                <c:ptCount val="1"/>
              </c:strCache>
            </c:strRef>
          </c:tx>
          <c:spPr>
            <a:ln w="28575" cap="rnd">
              <a:solidFill>
                <a:schemeClr val="accent5"/>
              </a:solidFill>
              <a:round/>
            </a:ln>
            <a:effectLst/>
          </c:spPr>
          <c:marker>
            <c:symbol val="none"/>
          </c:marker>
          <c:cat>
            <c:numRef>
              <c:f>'4.2.2 HISTORICO KG PLAZAS M'!$C$12:$G$12</c:f>
              <c:numCache>
                <c:formatCode>General</c:formatCode>
                <c:ptCount val="5"/>
                <c:pt idx="0">
                  <c:v>2018</c:v>
                </c:pt>
                <c:pt idx="1">
                  <c:v>2019</c:v>
                </c:pt>
                <c:pt idx="2">
                  <c:v>2020</c:v>
                </c:pt>
                <c:pt idx="3">
                  <c:v>2021</c:v>
                </c:pt>
                <c:pt idx="4">
                  <c:v>2022</c:v>
                </c:pt>
              </c:numCache>
            </c:numRef>
          </c:cat>
          <c:val>
            <c:numRef>
              <c:f>'4.2.2 HISTORICO KG PLAZAS M'!$C$17:$G$17</c:f>
              <c:numCache>
                <c:formatCode>0</c:formatCode>
                <c:ptCount val="5"/>
              </c:numCache>
            </c:numRef>
          </c:val>
          <c:smooth val="0"/>
          <c:extLst xmlns:c16r2="http://schemas.microsoft.com/office/drawing/2015/06/chart">
            <c:ext xmlns:c16="http://schemas.microsoft.com/office/drawing/2014/chart" uri="{C3380CC4-5D6E-409C-BE32-E72D297353CC}">
              <c16:uniqueId val="{00000004-F1F5-43E4-8C50-3027402CCF32}"/>
            </c:ext>
          </c:extLst>
        </c:ser>
        <c:ser>
          <c:idx val="5"/>
          <c:order val="5"/>
          <c:tx>
            <c:strRef>
              <c:f>'4.2.2 HISTORICO KG PLAZAS M'!$B$18</c:f>
              <c:strCache>
                <c:ptCount val="1"/>
              </c:strCache>
            </c:strRef>
          </c:tx>
          <c:spPr>
            <a:ln w="28575" cap="rnd">
              <a:solidFill>
                <a:schemeClr val="accent6"/>
              </a:solidFill>
              <a:round/>
            </a:ln>
            <a:effectLst/>
          </c:spPr>
          <c:marker>
            <c:symbol val="none"/>
          </c:marker>
          <c:cat>
            <c:numRef>
              <c:f>'4.2.2 HISTORICO KG PLAZAS M'!$C$12:$G$12</c:f>
              <c:numCache>
                <c:formatCode>General</c:formatCode>
                <c:ptCount val="5"/>
                <c:pt idx="0">
                  <c:v>2018</c:v>
                </c:pt>
                <c:pt idx="1">
                  <c:v>2019</c:v>
                </c:pt>
                <c:pt idx="2">
                  <c:v>2020</c:v>
                </c:pt>
                <c:pt idx="3">
                  <c:v>2021</c:v>
                </c:pt>
                <c:pt idx="4">
                  <c:v>2022</c:v>
                </c:pt>
              </c:numCache>
            </c:numRef>
          </c:cat>
          <c:val>
            <c:numRef>
              <c:f>'4.2.2 HISTORICO KG PLAZAS M'!$C$18:$G$18</c:f>
              <c:numCache>
                <c:formatCode>0</c:formatCode>
                <c:ptCount val="5"/>
              </c:numCache>
            </c:numRef>
          </c:val>
          <c:smooth val="0"/>
          <c:extLst xmlns:c16r2="http://schemas.microsoft.com/office/drawing/2015/06/chart">
            <c:ext xmlns:c16="http://schemas.microsoft.com/office/drawing/2014/chart" uri="{C3380CC4-5D6E-409C-BE32-E72D297353CC}">
              <c16:uniqueId val="{00000005-F1F5-43E4-8C50-3027402CCF32}"/>
            </c:ext>
          </c:extLst>
        </c:ser>
        <c:ser>
          <c:idx val="6"/>
          <c:order val="6"/>
          <c:tx>
            <c:strRef>
              <c:f>'4.2.2 HISTORICO KG PLAZAS M'!$B$19</c:f>
              <c:strCache>
                <c:ptCount val="1"/>
              </c:strCache>
            </c:strRef>
          </c:tx>
          <c:spPr>
            <a:ln w="28575" cap="rnd">
              <a:solidFill>
                <a:schemeClr val="accent1">
                  <a:lumMod val="60000"/>
                </a:schemeClr>
              </a:solidFill>
              <a:round/>
            </a:ln>
            <a:effectLst/>
          </c:spPr>
          <c:marker>
            <c:symbol val="none"/>
          </c:marker>
          <c:cat>
            <c:numRef>
              <c:f>'4.2.2 HISTORICO KG PLAZAS M'!$C$12:$G$12</c:f>
              <c:numCache>
                <c:formatCode>General</c:formatCode>
                <c:ptCount val="5"/>
                <c:pt idx="0">
                  <c:v>2018</c:v>
                </c:pt>
                <c:pt idx="1">
                  <c:v>2019</c:v>
                </c:pt>
                <c:pt idx="2">
                  <c:v>2020</c:v>
                </c:pt>
                <c:pt idx="3">
                  <c:v>2021</c:v>
                </c:pt>
                <c:pt idx="4">
                  <c:v>2022</c:v>
                </c:pt>
              </c:numCache>
            </c:numRef>
          </c:cat>
          <c:val>
            <c:numRef>
              <c:f>'4.2.2 HISTORICO KG PLAZAS M'!$C$19:$G$19</c:f>
              <c:numCache>
                <c:formatCode>0</c:formatCode>
                <c:ptCount val="5"/>
              </c:numCache>
            </c:numRef>
          </c:val>
          <c:smooth val="0"/>
          <c:extLst xmlns:c16r2="http://schemas.microsoft.com/office/drawing/2015/06/chart">
            <c:ext xmlns:c16="http://schemas.microsoft.com/office/drawing/2014/chart" uri="{C3380CC4-5D6E-409C-BE32-E72D297353CC}">
              <c16:uniqueId val="{00000006-F1F5-43E4-8C50-3027402CCF32}"/>
            </c:ext>
          </c:extLst>
        </c:ser>
        <c:dLbls>
          <c:showLegendKey val="0"/>
          <c:showVal val="0"/>
          <c:showCatName val="0"/>
          <c:showSerName val="0"/>
          <c:showPercent val="0"/>
          <c:showBubbleSize val="0"/>
        </c:dLbls>
        <c:smooth val="0"/>
        <c:axId val="344611000"/>
        <c:axId val="344611392"/>
      </c:lineChart>
      <c:catAx>
        <c:axId val="344611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4611392"/>
        <c:crosses val="autoZero"/>
        <c:auto val="1"/>
        <c:lblAlgn val="ctr"/>
        <c:lblOffset val="100"/>
        <c:noMultiLvlLbl val="0"/>
      </c:catAx>
      <c:valAx>
        <c:axId val="3446113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KG</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4611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PRECIOS PROMEDIO</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'[1]4.3.3. PRECIOS PROMEDIO SIPSA 1'!$C$38</c:f>
              <c:strCache>
                <c:ptCount val="1"/>
                <c:pt idx="0">
                  <c:v>PROMEDIO</c:v>
                </c:pt>
              </c:strCache>
            </c:strRef>
          </c:tx>
          <c:spPr>
            <a:solidFill>
              <a:schemeClr val="accent1"/>
            </a:solidFill>
            <a:ln>
              <a:noFill/>
            </a:ln>
            <a:effectLst/>
            <a:sp3d/>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'[1]4.3.3. PRECIOS PROMEDIO SIPSA 1'!$B$39:$B$48</c:f>
              <c:strCache>
                <c:ptCount val="10"/>
                <c:pt idx="0">
                  <c:v>Maiz tradicional</c:v>
                </c:pt>
                <c:pt idx="1">
                  <c:v>Tomate</c:v>
                </c:pt>
                <c:pt idx="2">
                  <c:v>Arroz riego</c:v>
                </c:pt>
                <c:pt idx="3">
                  <c:v>Caña panelera</c:v>
                </c:pt>
                <c:pt idx="4">
                  <c:v>Cacao</c:v>
                </c:pt>
                <c:pt idx="5">
                  <c:v>Café</c:v>
                </c:pt>
                <c:pt idx="6">
                  <c:v>Avicultura - engorde</c:v>
                </c:pt>
                <c:pt idx="7">
                  <c:v>Porcicultura</c:v>
                </c:pt>
                <c:pt idx="8">
                  <c:v>Ganadería - DP Carne</c:v>
                </c:pt>
                <c:pt idx="9">
                  <c:v>Ganaderia - DP leche</c:v>
                </c:pt>
              </c:strCache>
            </c:strRef>
          </c:cat>
          <c:val>
            <c:numRef>
              <c:f>'[1]4.3.3. PRECIOS PROMEDIO SIPSA 1'!$C$39:$C$48</c:f>
              <c:numCache>
                <c:formatCode>General</c:formatCode>
                <c:ptCount val="10"/>
                <c:pt idx="0">
                  <c:v>1717</c:v>
                </c:pt>
                <c:pt idx="1">
                  <c:v>2603</c:v>
                </c:pt>
                <c:pt idx="2">
                  <c:v>2710</c:v>
                </c:pt>
                <c:pt idx="3">
                  <c:v>2732</c:v>
                </c:pt>
                <c:pt idx="4">
                  <c:v>8886</c:v>
                </c:pt>
                <c:pt idx="5">
                  <c:v>9394</c:v>
                </c:pt>
                <c:pt idx="6">
                  <c:v>9891</c:v>
                </c:pt>
                <c:pt idx="7">
                  <c:v>7230</c:v>
                </c:pt>
                <c:pt idx="8">
                  <c:v>6090</c:v>
                </c:pt>
                <c:pt idx="9">
                  <c:v>1105</c:v>
                </c:pt>
              </c:numCache>
            </c:numRef>
          </c:val>
        </c:ser>
        <c:dLbls>
          <c:showLegendKey val="0"/>
          <c:showVal val="1"/>
          <c:showCatName val="0"/>
          <c:showSerName val="0"/>
          <c:showPercent val="0"/>
          <c:showBubbleSize val="0"/>
        </c:dLbls>
        <c:gapWidth val="150"/>
        <c:shape val="box"/>
        <c:axId val="270134216"/>
        <c:axId val="270135392"/>
        <c:axId val="335027736"/>
      </c:bar3DChart>
      <c:catAx>
        <c:axId val="2701342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Línea Productiva</a:t>
                </a:r>
              </a:p>
            </c:rich>
          </c:tx>
          <c:layout>
            <c:manualLayout>
              <c:xMode val="edge"/>
              <c:yMode val="edge"/>
              <c:x val="0.4090787401574803"/>
              <c:y val="0.8583103674540681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70135392"/>
        <c:crosses val="autoZero"/>
        <c:auto val="1"/>
        <c:lblAlgn val="ctr"/>
        <c:lblOffset val="100"/>
        <c:noMultiLvlLbl val="0"/>
      </c:catAx>
      <c:valAx>
        <c:axId val="2701353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Precios Promedio</a:t>
                </a:r>
              </a:p>
            </c:rich>
          </c:tx>
          <c:layout>
            <c:manualLayout>
              <c:xMode val="edge"/>
              <c:yMode val="edge"/>
              <c:x val="1.7432852143482065E-2"/>
              <c:y val="0.195212160979877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70134216"/>
        <c:crosses val="autoZero"/>
        <c:crossBetween val="between"/>
      </c:valAx>
      <c:serAx>
        <c:axId val="335027736"/>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70135392"/>
        <c:crosses val="autoZero"/>
      </c:ser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'4.3.4. VARIACION $ PLAZAS MAYOR'!$B$16</c:f>
              <c:strCache>
                <c:ptCount val="1"/>
                <c:pt idx="0">
                  <c:v>Caña panelera</c:v>
                </c:pt>
              </c:strCache>
            </c:strRef>
          </c:tx>
          <c:spPr>
            <a:ln w="28575" cap="rnd">
              <a:solidFill>
                <a:schemeClr val="accent1"/>
              </a:solidFill>
              <a:round/>
            </a:ln>
            <a:effectLst/>
          </c:spPr>
          <c:marker>
            <c:symbol val="none"/>
          </c:marker>
          <c:cat>
            <c:numRef>
              <c:f>'4.3.4. VARIACION $ PLAZAS MAYOR'!$C$15:$F$15</c:f>
              <c:numCache>
                <c:formatCode>General</c:formatCode>
                <c:ptCount val="4"/>
                <c:pt idx="0">
                  <c:v>2019</c:v>
                </c:pt>
                <c:pt idx="1">
                  <c:v>2020</c:v>
                </c:pt>
                <c:pt idx="2">
                  <c:v>2021</c:v>
                </c:pt>
                <c:pt idx="3">
                  <c:v>2022</c:v>
                </c:pt>
              </c:numCache>
            </c:numRef>
          </c:cat>
          <c:val>
            <c:numRef>
              <c:f>'4.3.4. VARIACION $ PLAZAS MAYOR'!$C$16:$F$16</c:f>
              <c:numCache>
                <c:formatCode>0</c:formatCode>
                <c:ptCount val="4"/>
                <c:pt idx="0">
                  <c:v>-4.2226487523992233</c:v>
                </c:pt>
                <c:pt idx="1">
                  <c:v>42.885771543086179</c:v>
                </c:pt>
                <c:pt idx="2">
                  <c:v>20.406732117812055</c:v>
                </c:pt>
                <c:pt idx="3">
                  <c:v>-4.105998835177644</c:v>
                </c:pt>
              </c:numCache>
            </c:numRef>
          </c:val>
          <c:smooth val="0"/>
          <c:extLst xmlns:c16r2="http://schemas.microsoft.com/office/drawing/2015/06/chart">
            <c:ext xmlns:c16="http://schemas.microsoft.com/office/drawing/2014/chart" uri="{C3380CC4-5D6E-409C-BE32-E72D297353CC}">
              <c16:uniqueId val="{00000000-CFA2-434E-A203-95234A9B071B}"/>
            </c:ext>
          </c:extLst>
        </c:ser>
        <c:ser>
          <c:idx val="1"/>
          <c:order val="1"/>
          <c:tx>
            <c:strRef>
              <c:f>'4.3.4. VARIACION $ PLAZAS MAYOR'!$B$17</c:f>
              <c:strCache>
                <c:ptCount val="1"/>
                <c:pt idx="0">
                  <c:v>Maiz tradicional</c:v>
                </c:pt>
              </c:strCache>
            </c:strRef>
          </c:tx>
          <c:spPr>
            <a:ln w="28575" cap="rnd">
              <a:solidFill>
                <a:schemeClr val="accent2"/>
              </a:solidFill>
              <a:round/>
            </a:ln>
            <a:effectLst/>
          </c:spPr>
          <c:marker>
            <c:symbol val="none"/>
          </c:marker>
          <c:cat>
            <c:numRef>
              <c:f>'4.3.4. VARIACION $ PLAZAS MAYOR'!$C$15:$F$15</c:f>
              <c:numCache>
                <c:formatCode>General</c:formatCode>
                <c:ptCount val="4"/>
                <c:pt idx="0">
                  <c:v>2019</c:v>
                </c:pt>
                <c:pt idx="1">
                  <c:v>2020</c:v>
                </c:pt>
                <c:pt idx="2">
                  <c:v>2021</c:v>
                </c:pt>
                <c:pt idx="3">
                  <c:v>2022</c:v>
                </c:pt>
              </c:numCache>
            </c:numRef>
          </c:cat>
          <c:val>
            <c:numRef>
              <c:f>'4.3.4. VARIACION $ PLAZAS MAYOR'!$C$17:$F$17</c:f>
              <c:numCache>
                <c:formatCode>0</c:formatCode>
                <c:ptCount val="4"/>
                <c:pt idx="0">
                  <c:v>12.887323943661968</c:v>
                </c:pt>
                <c:pt idx="1">
                  <c:v>-1.5595757953836653</c:v>
                </c:pt>
                <c:pt idx="2">
                  <c:v>10.076045627376431</c:v>
                </c:pt>
                <c:pt idx="3">
                  <c:v>29.360967184801382</c:v>
                </c:pt>
              </c:numCache>
            </c:numRef>
          </c:val>
          <c:smooth val="0"/>
          <c:extLst xmlns:c16r2="http://schemas.microsoft.com/office/drawing/2015/06/chart">
            <c:ext xmlns:c16="http://schemas.microsoft.com/office/drawing/2014/chart" uri="{C3380CC4-5D6E-409C-BE32-E72D297353CC}">
              <c16:uniqueId val="{00000001-CFA2-434E-A203-95234A9B071B}"/>
            </c:ext>
          </c:extLst>
        </c:ser>
        <c:ser>
          <c:idx val="2"/>
          <c:order val="2"/>
          <c:tx>
            <c:strRef>
              <c:f>'4.3.4. VARIACION $ PLAZAS MAYOR'!$B$18</c:f>
              <c:strCache>
                <c:ptCount val="1"/>
                <c:pt idx="0">
                  <c:v>Arroz riego</c:v>
                </c:pt>
              </c:strCache>
            </c:strRef>
          </c:tx>
          <c:spPr>
            <a:ln w="28575" cap="rnd">
              <a:solidFill>
                <a:schemeClr val="accent3"/>
              </a:solidFill>
              <a:round/>
            </a:ln>
            <a:effectLst/>
          </c:spPr>
          <c:marker>
            <c:symbol val="none"/>
          </c:marker>
          <c:cat>
            <c:numRef>
              <c:f>'4.3.4. VARIACION $ PLAZAS MAYOR'!$C$15:$F$15</c:f>
              <c:numCache>
                <c:formatCode>General</c:formatCode>
                <c:ptCount val="4"/>
                <c:pt idx="0">
                  <c:v>2019</c:v>
                </c:pt>
                <c:pt idx="1">
                  <c:v>2020</c:v>
                </c:pt>
                <c:pt idx="2">
                  <c:v>2021</c:v>
                </c:pt>
                <c:pt idx="3">
                  <c:v>2022</c:v>
                </c:pt>
              </c:numCache>
            </c:numRef>
          </c:cat>
          <c:val>
            <c:numRef>
              <c:f>'4.3.4. VARIACION $ PLAZAS MAYOR'!$C$18:$F$18</c:f>
              <c:numCache>
                <c:formatCode>0</c:formatCode>
                <c:ptCount val="4"/>
                <c:pt idx="0">
                  <c:v>9.0582959641255485</c:v>
                </c:pt>
                <c:pt idx="1">
                  <c:v>25.78125</c:v>
                </c:pt>
                <c:pt idx="2">
                  <c:v>-18.208564890487082</c:v>
                </c:pt>
                <c:pt idx="3">
                  <c:v>32.933653077537969</c:v>
                </c:pt>
              </c:numCache>
            </c:numRef>
          </c:val>
          <c:smooth val="0"/>
          <c:extLst xmlns:c16r2="http://schemas.microsoft.com/office/drawing/2015/06/chart">
            <c:ext xmlns:c16="http://schemas.microsoft.com/office/drawing/2014/chart" uri="{C3380CC4-5D6E-409C-BE32-E72D297353CC}">
              <c16:uniqueId val="{00000002-CFA2-434E-A203-95234A9B071B}"/>
            </c:ext>
          </c:extLst>
        </c:ser>
        <c:ser>
          <c:idx val="3"/>
          <c:order val="3"/>
          <c:tx>
            <c:strRef>
              <c:f>'4.3.4. VARIACION $ PLAZAS MAYOR'!$B$19</c:f>
              <c:strCache>
                <c:ptCount val="1"/>
                <c:pt idx="0">
                  <c:v>Cacao</c:v>
                </c:pt>
              </c:strCache>
            </c:strRef>
          </c:tx>
          <c:spPr>
            <a:ln w="28575" cap="rnd">
              <a:solidFill>
                <a:schemeClr val="accent4"/>
              </a:solidFill>
              <a:round/>
            </a:ln>
            <a:effectLst/>
          </c:spPr>
          <c:marker>
            <c:symbol val="none"/>
          </c:marker>
          <c:cat>
            <c:numRef>
              <c:f>'4.3.4. VARIACION $ PLAZAS MAYOR'!$C$15:$F$15</c:f>
              <c:numCache>
                <c:formatCode>General</c:formatCode>
                <c:ptCount val="4"/>
                <c:pt idx="0">
                  <c:v>2019</c:v>
                </c:pt>
                <c:pt idx="1">
                  <c:v>2020</c:v>
                </c:pt>
                <c:pt idx="2">
                  <c:v>2021</c:v>
                </c:pt>
                <c:pt idx="3">
                  <c:v>2022</c:v>
                </c:pt>
              </c:numCache>
            </c:numRef>
          </c:cat>
          <c:val>
            <c:numRef>
              <c:f>'4.3.4. VARIACION $ PLAZAS MAYOR'!$C$19:$F$19</c:f>
              <c:numCache>
                <c:formatCode>0</c:formatCode>
                <c:ptCount val="4"/>
                <c:pt idx="0">
                  <c:v>9.7202526750032234</c:v>
                </c:pt>
                <c:pt idx="1">
                  <c:v>18.18822700035247</c:v>
                </c:pt>
                <c:pt idx="2">
                  <c:v>-8.3706133810517969</c:v>
                </c:pt>
                <c:pt idx="3">
                  <c:v>0</c:v>
                </c:pt>
              </c:numCache>
            </c:numRef>
          </c:val>
          <c:smooth val="0"/>
          <c:extLst xmlns:c16r2="http://schemas.microsoft.com/office/drawing/2015/06/chart">
            <c:ext xmlns:c16="http://schemas.microsoft.com/office/drawing/2014/chart" uri="{C3380CC4-5D6E-409C-BE32-E72D297353CC}">
              <c16:uniqueId val="{00000003-CFA2-434E-A203-95234A9B071B}"/>
            </c:ext>
          </c:extLst>
        </c:ser>
        <c:ser>
          <c:idx val="4"/>
          <c:order val="4"/>
          <c:tx>
            <c:strRef>
              <c:f>'4.3.4. VARIACION $ PLAZAS MAYOR'!$B$20</c:f>
              <c:strCache>
                <c:ptCount val="1"/>
                <c:pt idx="0">
                  <c:v>Café</c:v>
                </c:pt>
              </c:strCache>
            </c:strRef>
          </c:tx>
          <c:spPr>
            <a:ln w="28575" cap="rnd">
              <a:solidFill>
                <a:schemeClr val="accent5"/>
              </a:solidFill>
              <a:round/>
            </a:ln>
            <a:effectLst/>
          </c:spPr>
          <c:marker>
            <c:symbol val="none"/>
          </c:marker>
          <c:cat>
            <c:numRef>
              <c:f>'4.3.4. VARIACION $ PLAZAS MAYOR'!$C$15:$F$15</c:f>
              <c:numCache>
                <c:formatCode>General</c:formatCode>
                <c:ptCount val="4"/>
                <c:pt idx="0">
                  <c:v>2019</c:v>
                </c:pt>
                <c:pt idx="1">
                  <c:v>2020</c:v>
                </c:pt>
                <c:pt idx="2">
                  <c:v>2021</c:v>
                </c:pt>
                <c:pt idx="3">
                  <c:v>2022</c:v>
                </c:pt>
              </c:numCache>
            </c:numRef>
          </c:cat>
          <c:val>
            <c:numRef>
              <c:f>'4.3.4. VARIACION $ PLAZAS MAYOR'!$C$20:$F$20</c:f>
              <c:numCache>
                <c:formatCode>0</c:formatCode>
                <c:ptCount val="4"/>
                <c:pt idx="0">
                  <c:v>2.4632117722328815</c:v>
                </c:pt>
                <c:pt idx="1">
                  <c:v>31.017795816422108</c:v>
                </c:pt>
                <c:pt idx="2">
                  <c:v>37.221494102228036</c:v>
                </c:pt>
                <c:pt idx="3">
                  <c:v>25.041243379352252</c:v>
                </c:pt>
              </c:numCache>
            </c:numRef>
          </c:val>
          <c:smooth val="0"/>
          <c:extLst xmlns:c16r2="http://schemas.microsoft.com/office/drawing/2015/06/chart">
            <c:ext xmlns:c16="http://schemas.microsoft.com/office/drawing/2014/chart" uri="{C3380CC4-5D6E-409C-BE32-E72D297353CC}">
              <c16:uniqueId val="{00000004-CFA2-434E-A203-95234A9B071B}"/>
            </c:ext>
          </c:extLst>
        </c:ser>
        <c:ser>
          <c:idx val="5"/>
          <c:order val="5"/>
          <c:tx>
            <c:strRef>
              <c:f>'4.3.4. VARIACION $ PLAZAS MAYOR'!$B$21</c:f>
              <c:strCache>
                <c:ptCount val="1"/>
                <c:pt idx="0">
                  <c:v>Ganaderia - DP leche</c:v>
                </c:pt>
              </c:strCache>
            </c:strRef>
          </c:tx>
          <c:spPr>
            <a:ln w="28575" cap="rnd">
              <a:solidFill>
                <a:schemeClr val="accent6"/>
              </a:solidFill>
              <a:round/>
            </a:ln>
            <a:effectLst/>
          </c:spPr>
          <c:marker>
            <c:symbol val="none"/>
          </c:marker>
          <c:cat>
            <c:numRef>
              <c:f>'4.3.4. VARIACION $ PLAZAS MAYOR'!$C$15:$F$15</c:f>
              <c:numCache>
                <c:formatCode>General</c:formatCode>
                <c:ptCount val="4"/>
                <c:pt idx="0">
                  <c:v>2019</c:v>
                </c:pt>
                <c:pt idx="1">
                  <c:v>2020</c:v>
                </c:pt>
                <c:pt idx="2">
                  <c:v>2021</c:v>
                </c:pt>
                <c:pt idx="3">
                  <c:v>2022</c:v>
                </c:pt>
              </c:numCache>
            </c:numRef>
          </c:cat>
          <c:val>
            <c:numRef>
              <c:f>'4.3.4. VARIACION $ PLAZAS MAYOR'!$C$21:$F$21</c:f>
              <c:numCache>
                <c:formatCode>0</c:formatCode>
                <c:ptCount val="4"/>
                <c:pt idx="0">
                  <c:v>0.65298507462685507</c:v>
                </c:pt>
                <c:pt idx="1">
                  <c:v>3.7071362372567194</c:v>
                </c:pt>
                <c:pt idx="2">
                  <c:v>1.0723860589812375</c:v>
                </c:pt>
                <c:pt idx="3">
                  <c:v>-0.44208664898319228</c:v>
                </c:pt>
              </c:numCache>
            </c:numRef>
          </c:val>
          <c:smooth val="0"/>
          <c:extLst xmlns:c16r2="http://schemas.microsoft.com/office/drawing/2015/06/chart">
            <c:ext xmlns:c16="http://schemas.microsoft.com/office/drawing/2014/chart" uri="{C3380CC4-5D6E-409C-BE32-E72D297353CC}">
              <c16:uniqueId val="{00000005-CFA2-434E-A203-95234A9B071B}"/>
            </c:ext>
          </c:extLst>
        </c:ser>
        <c:ser>
          <c:idx val="6"/>
          <c:order val="6"/>
          <c:tx>
            <c:strRef>
              <c:f>'4.3.4. VARIACION $ PLAZAS MAYOR'!$B$22</c:f>
              <c:strCache>
                <c:ptCount val="1"/>
                <c:pt idx="0">
                  <c:v>Ganadería - DP Carne</c:v>
                </c:pt>
              </c:strCache>
            </c:strRef>
          </c:tx>
          <c:spPr>
            <a:ln w="28575" cap="rnd">
              <a:solidFill>
                <a:schemeClr val="accent1">
                  <a:lumMod val="60000"/>
                </a:schemeClr>
              </a:solidFill>
              <a:round/>
            </a:ln>
            <a:effectLst/>
          </c:spPr>
          <c:marker>
            <c:symbol val="none"/>
          </c:marker>
          <c:cat>
            <c:numRef>
              <c:f>'4.3.4. VARIACION $ PLAZAS MAYOR'!$C$15:$F$15</c:f>
              <c:numCache>
                <c:formatCode>General</c:formatCode>
                <c:ptCount val="4"/>
                <c:pt idx="0">
                  <c:v>2019</c:v>
                </c:pt>
                <c:pt idx="1">
                  <c:v>2020</c:v>
                </c:pt>
                <c:pt idx="2">
                  <c:v>2021</c:v>
                </c:pt>
                <c:pt idx="3">
                  <c:v>2022</c:v>
                </c:pt>
              </c:numCache>
            </c:numRef>
          </c:cat>
          <c:val>
            <c:numRef>
              <c:f>'4.3.4. VARIACION $ PLAZAS MAYOR'!$C$22:$F$22</c:f>
              <c:numCache>
                <c:formatCode>0</c:formatCode>
                <c:ptCount val="4"/>
                <c:pt idx="0">
                  <c:v>-6.8146077232220819</c:v>
                </c:pt>
                <c:pt idx="1">
                  <c:v>4.6502906431652065</c:v>
                </c:pt>
                <c:pt idx="2">
                  <c:v>6.8088156244400722</c:v>
                </c:pt>
                <c:pt idx="3">
                  <c:v>31.689313873511139</c:v>
                </c:pt>
              </c:numCache>
            </c:numRef>
          </c:val>
          <c:smooth val="0"/>
          <c:extLst xmlns:c16r2="http://schemas.microsoft.com/office/drawing/2015/06/chart">
            <c:ext xmlns:c16="http://schemas.microsoft.com/office/drawing/2014/chart" uri="{C3380CC4-5D6E-409C-BE32-E72D297353CC}">
              <c16:uniqueId val="{00000006-CFA2-434E-A203-95234A9B071B}"/>
            </c:ext>
          </c:extLst>
        </c:ser>
        <c:ser>
          <c:idx val="7"/>
          <c:order val="7"/>
          <c:tx>
            <c:strRef>
              <c:f>'4.3.4. VARIACION $ PLAZAS MAYOR'!$B$23</c:f>
              <c:strCache>
                <c:ptCount val="1"/>
                <c:pt idx="0">
                  <c:v>Avicultura - engorde</c:v>
                </c:pt>
              </c:strCache>
            </c:strRef>
          </c:tx>
          <c:spPr>
            <a:ln w="28575" cap="rnd">
              <a:solidFill>
                <a:schemeClr val="accent2">
                  <a:lumMod val="60000"/>
                </a:schemeClr>
              </a:solidFill>
              <a:round/>
            </a:ln>
            <a:effectLst/>
          </c:spPr>
          <c:marker>
            <c:symbol val="none"/>
          </c:marker>
          <c:cat>
            <c:numRef>
              <c:f>'4.3.4. VARIACION $ PLAZAS MAYOR'!$C$15:$F$15</c:f>
              <c:numCache>
                <c:formatCode>General</c:formatCode>
                <c:ptCount val="4"/>
                <c:pt idx="0">
                  <c:v>2019</c:v>
                </c:pt>
                <c:pt idx="1">
                  <c:v>2020</c:v>
                </c:pt>
                <c:pt idx="2">
                  <c:v>2021</c:v>
                </c:pt>
                <c:pt idx="3">
                  <c:v>2022</c:v>
                </c:pt>
              </c:numCache>
            </c:numRef>
          </c:cat>
          <c:val>
            <c:numRef>
              <c:f>'4.3.4. VARIACION $ PLAZAS MAYOR'!$C$23:$F$23</c:f>
              <c:numCache>
                <c:formatCode>0</c:formatCode>
                <c:ptCount val="4"/>
                <c:pt idx="0">
                  <c:v>-5.3447512180717496</c:v>
                </c:pt>
                <c:pt idx="1">
                  <c:v>3.4004055529558599</c:v>
                </c:pt>
                <c:pt idx="2">
                  <c:v>26.821541710665258</c:v>
                </c:pt>
                <c:pt idx="3">
                  <c:v>16.402997502081604</c:v>
                </c:pt>
              </c:numCache>
            </c:numRef>
          </c:val>
          <c:smooth val="0"/>
          <c:extLst xmlns:c16r2="http://schemas.microsoft.com/office/drawing/2015/06/chart">
            <c:ext xmlns:c16="http://schemas.microsoft.com/office/drawing/2014/chart" uri="{C3380CC4-5D6E-409C-BE32-E72D297353CC}">
              <c16:uniqueId val="{00000007-CFA2-434E-A203-95234A9B071B}"/>
            </c:ext>
          </c:extLst>
        </c:ser>
        <c:ser>
          <c:idx val="8"/>
          <c:order val="8"/>
          <c:tx>
            <c:strRef>
              <c:f>'4.3.4. VARIACION $ PLAZAS MAYOR'!$B$24</c:f>
              <c:strCache>
                <c:ptCount val="1"/>
                <c:pt idx="0">
                  <c:v>Porcicultura</c:v>
                </c:pt>
              </c:strCache>
            </c:strRef>
          </c:tx>
          <c:spPr>
            <a:ln w="28575" cap="rnd">
              <a:solidFill>
                <a:schemeClr val="accent3">
                  <a:lumMod val="60000"/>
                </a:schemeClr>
              </a:solidFill>
              <a:round/>
            </a:ln>
            <a:effectLst/>
          </c:spPr>
          <c:marker>
            <c:symbol val="none"/>
          </c:marker>
          <c:cat>
            <c:numRef>
              <c:f>'4.3.4. VARIACION $ PLAZAS MAYOR'!$C$15:$F$15</c:f>
              <c:numCache>
                <c:formatCode>General</c:formatCode>
                <c:ptCount val="4"/>
                <c:pt idx="0">
                  <c:v>2019</c:v>
                </c:pt>
                <c:pt idx="1">
                  <c:v>2020</c:v>
                </c:pt>
                <c:pt idx="2">
                  <c:v>2021</c:v>
                </c:pt>
                <c:pt idx="3">
                  <c:v>2022</c:v>
                </c:pt>
              </c:numCache>
            </c:numRef>
          </c:cat>
          <c:val>
            <c:numRef>
              <c:f>'4.3.4. VARIACION $ PLAZAS MAYOR'!$C$24:$F$24</c:f>
              <c:numCache>
                <c:formatCode>0</c:formatCode>
                <c:ptCount val="4"/>
                <c:pt idx="0">
                  <c:v>2.0302095176222252</c:v>
                </c:pt>
                <c:pt idx="1">
                  <c:v>4.234320280165548</c:v>
                </c:pt>
                <c:pt idx="2">
                  <c:v>30.665852168601106</c:v>
                </c:pt>
                <c:pt idx="3">
                  <c:v>0.60776063581111828</c:v>
                </c:pt>
              </c:numCache>
            </c:numRef>
          </c:val>
          <c:smooth val="0"/>
          <c:extLst xmlns:c16r2="http://schemas.microsoft.com/office/drawing/2015/06/chart">
            <c:ext xmlns:c16="http://schemas.microsoft.com/office/drawing/2014/chart" uri="{C3380CC4-5D6E-409C-BE32-E72D297353CC}">
              <c16:uniqueId val="{00000008-CFA2-434E-A203-95234A9B071B}"/>
            </c:ext>
          </c:extLst>
        </c:ser>
        <c:dLbls>
          <c:showLegendKey val="0"/>
          <c:showVal val="0"/>
          <c:showCatName val="0"/>
          <c:showSerName val="0"/>
          <c:showPercent val="0"/>
          <c:showBubbleSize val="0"/>
        </c:dLbls>
        <c:smooth val="0"/>
        <c:axId val="344616880"/>
        <c:axId val="333777784"/>
      </c:lineChart>
      <c:catAx>
        <c:axId val="34461688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333777784"/>
        <c:crosses val="autoZero"/>
        <c:auto val="1"/>
        <c:lblAlgn val="ctr"/>
        <c:lblOffset val="100"/>
        <c:noMultiLvlLbl val="0"/>
      </c:catAx>
      <c:valAx>
        <c:axId val="333777784"/>
        <c:scaling>
          <c:orientation val="minMax"/>
          <c:min val="-2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3446168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0</xdr:colOff>
      <xdr:row>1</xdr:row>
      <xdr:rowOff>0</xdr:rowOff>
    </xdr:to>
    <xdr:graphicFrame macro="">
      <xdr:nvGraphicFramePr>
        <xdr:cNvPr id="4" name="Gráfico 3">
          <a:extLst>
            <a:ext uri="{FF2B5EF4-FFF2-40B4-BE49-F238E27FC236}">
              <a16:creationId xmlns=""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304800</xdr:colOff>
      <xdr:row>13</xdr:row>
      <xdr:rowOff>633412</xdr:rowOff>
    </xdr:from>
    <xdr:to>
      <xdr:col>20</xdr:col>
      <xdr:colOff>304800</xdr:colOff>
      <xdr:row>27</xdr:row>
      <xdr:rowOff>119062</xdr:rowOff>
    </xdr:to>
    <xdr:graphicFrame macro="">
      <xdr:nvGraphicFramePr>
        <xdr:cNvPr id="2" name="Gráfico 1">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347662</xdr:colOff>
      <xdr:row>30</xdr:row>
      <xdr:rowOff>180974</xdr:rowOff>
    </xdr:from>
    <xdr:to>
      <xdr:col>20</xdr:col>
      <xdr:colOff>347662</xdr:colOff>
      <xdr:row>44</xdr:row>
      <xdr:rowOff>119061</xdr:rowOff>
    </xdr:to>
    <xdr:graphicFrame macro="">
      <xdr:nvGraphicFramePr>
        <xdr:cNvPr id="3" name="Gráfico 2">
          <a:extLst>
            <a:ext uri="{FF2B5EF4-FFF2-40B4-BE49-F238E27FC236}">
              <a16:creationId xmlns=""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471487</xdr:colOff>
      <xdr:row>2</xdr:row>
      <xdr:rowOff>85725</xdr:rowOff>
    </xdr:from>
    <xdr:to>
      <xdr:col>10</xdr:col>
      <xdr:colOff>471487</xdr:colOff>
      <xdr:row>16</xdr:row>
      <xdr:rowOff>61912</xdr:rowOff>
    </xdr:to>
    <xdr:graphicFrame macro="">
      <xdr:nvGraphicFramePr>
        <xdr:cNvPr id="2" name="Gráfico 1">
          <a:extLst>
            <a:ext uri="{FF2B5EF4-FFF2-40B4-BE49-F238E27FC236}">
              <a16:creationId xmlns=""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12747</xdr:colOff>
      <xdr:row>20</xdr:row>
      <xdr:rowOff>115167</xdr:rowOff>
    </xdr:from>
    <xdr:to>
      <xdr:col>13</xdr:col>
      <xdr:colOff>341216</xdr:colOff>
      <xdr:row>39</xdr:row>
      <xdr:rowOff>46567</xdr:rowOff>
    </xdr:to>
    <xdr:sp macro="" textlink="">
      <xdr:nvSpPr>
        <xdr:cNvPr id="2" name="Rectángulo 1">
          <a:extLst>
            <a:ext uri="{FF2B5EF4-FFF2-40B4-BE49-F238E27FC236}">
              <a16:creationId xmlns="" xmlns:a16="http://schemas.microsoft.com/office/drawing/2014/main" id="{12707648-37D6-4B42-8732-1A49DCBFA080}"/>
            </a:ext>
          </a:extLst>
        </xdr:cNvPr>
        <xdr:cNvSpPr>
          <a:spLocks noTextEdit="1"/>
        </xdr:cNvSpPr>
      </xdr:nvSpPr>
      <xdr:spPr>
        <a:xfrm>
          <a:off x="4479972" y="4401417"/>
          <a:ext cx="13053869" cy="3550900"/>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400050</xdr:colOff>
      <xdr:row>8</xdr:row>
      <xdr:rowOff>71436</xdr:rowOff>
    </xdr:from>
    <xdr:to>
      <xdr:col>15</xdr:col>
      <xdr:colOff>228600</xdr:colOff>
      <xdr:row>27</xdr:row>
      <xdr:rowOff>76199</xdr:rowOff>
    </xdr:to>
    <xdr:graphicFrame macro="">
      <xdr:nvGraphicFramePr>
        <xdr:cNvPr id="5" name="Gráfico 4">
          <a:extLst>
            <a:ext uri="{FF2B5EF4-FFF2-40B4-BE49-F238E27FC236}">
              <a16:creationId xmlns="" xmlns:a16="http://schemas.microsoft.com/office/drawing/2014/main" id="{B8DD27D2-A0F9-39F4-32F8-A76E4B3DF4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38</xdr:row>
      <xdr:rowOff>0</xdr:rowOff>
    </xdr:from>
    <xdr:to>
      <xdr:col>11</xdr:col>
      <xdr:colOff>0</xdr:colOff>
      <xdr:row>52</xdr:row>
      <xdr:rowOff>76200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352425</xdr:colOff>
      <xdr:row>12</xdr:row>
      <xdr:rowOff>147637</xdr:rowOff>
    </xdr:from>
    <xdr:to>
      <xdr:col>12</xdr:col>
      <xdr:colOff>238125</xdr:colOff>
      <xdr:row>27</xdr:row>
      <xdr:rowOff>33337</xdr:rowOff>
    </xdr:to>
    <xdr:graphicFrame macro="">
      <xdr:nvGraphicFramePr>
        <xdr:cNvPr id="3" name="Gráfico 2">
          <a:extLst>
            <a:ext uri="{FF2B5EF4-FFF2-40B4-BE49-F238E27FC236}">
              <a16:creationId xmlns="" xmlns:a16="http://schemas.microsoft.com/office/drawing/2014/main" id="{662EE1AF-94C5-E3A3-69AE-681037E12C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31207_IT_graficas_Tesal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ÁREA (ha, t)"/>
      <sheetName val="Inventario pecuario"/>
      <sheetName val="4.1.1. OAF "/>
      <sheetName val="4.1.2. COMERCIALIZACIÓN OAF"/>
      <sheetName val="4.1.3. CONDICIONES COMERCIALES"/>
      <sheetName val="4.1.4. PUNTOS COMERCIALIZACION"/>
      <sheetName val="4.2.1PARTICIPACION PLAZAS -MY"/>
      <sheetName val="4.2.2 HISTORICO KG PLAZAS M"/>
      <sheetName val="4.2.3.% PART PRODUCTO"/>
      <sheetName val="4.2.4. AGENTES COMERCIALES 1 "/>
      <sheetName val="4.2.5. AGENTES COMERCIALES 2"/>
      <sheetName val="4.3.1. % MERCADO FLETE PRODUCTO"/>
      <sheetName val="4.3.2. PRECIOS PAG PRODUCTOR"/>
      <sheetName val="4.3.3. PRECIOS PROMEDIO SIPSA 1"/>
      <sheetName val="4.3.4. VARIACION $ PLAZAS MAY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8">
          <cell r="C38" t="str">
            <v>PROMEDIO</v>
          </cell>
        </row>
        <row r="39">
          <cell r="B39" t="str">
            <v>Maiz tradicional</v>
          </cell>
          <cell r="C39">
            <v>1717</v>
          </cell>
        </row>
        <row r="40">
          <cell r="B40" t="str">
            <v>Tomate</v>
          </cell>
          <cell r="C40">
            <v>2603</v>
          </cell>
        </row>
        <row r="41">
          <cell r="B41" t="str">
            <v>Arroz riego</v>
          </cell>
          <cell r="C41">
            <v>2710</v>
          </cell>
        </row>
        <row r="42">
          <cell r="B42" t="str">
            <v>Caña panelera</v>
          </cell>
          <cell r="C42">
            <v>2732</v>
          </cell>
        </row>
        <row r="43">
          <cell r="B43" t="str">
            <v>Cacao</v>
          </cell>
          <cell r="C43">
            <v>8886</v>
          </cell>
        </row>
        <row r="44">
          <cell r="B44" t="str">
            <v>Café</v>
          </cell>
          <cell r="C44">
            <v>9394</v>
          </cell>
        </row>
        <row r="45">
          <cell r="B45" t="str">
            <v>Avicultura - engorde</v>
          </cell>
          <cell r="C45">
            <v>9891</v>
          </cell>
        </row>
        <row r="46">
          <cell r="B46" t="str">
            <v>Porcicultura</v>
          </cell>
          <cell r="C46">
            <v>7230</v>
          </cell>
        </row>
        <row r="47">
          <cell r="B47" t="str">
            <v>Ganadería - DP Carne</v>
          </cell>
          <cell r="C47">
            <v>6090</v>
          </cell>
        </row>
        <row r="48">
          <cell r="B48" t="str">
            <v>Ganaderia - DP leche</v>
          </cell>
          <cell r="C48">
            <v>1105</v>
          </cell>
        </row>
      </sheetData>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K2:R39"/>
  <sheetViews>
    <sheetView topLeftCell="J25" workbookViewId="0">
      <selection activeCell="M15" sqref="M15:M20"/>
    </sheetView>
  </sheetViews>
  <sheetFormatPr baseColWidth="10" defaultRowHeight="15" x14ac:dyDescent="0.25"/>
  <sheetData>
    <row r="2" spans="11:18" ht="63.75" x14ac:dyDescent="0.25">
      <c r="K2" s="70" t="s">
        <v>48</v>
      </c>
      <c r="L2" s="61" t="s">
        <v>49</v>
      </c>
      <c r="M2" s="61" t="s">
        <v>64</v>
      </c>
      <c r="N2" s="62" t="s">
        <v>50</v>
      </c>
      <c r="O2" s="61" t="s">
        <v>51</v>
      </c>
      <c r="P2" s="71" t="s">
        <v>52</v>
      </c>
      <c r="Q2" s="71" t="s">
        <v>53</v>
      </c>
      <c r="R2" s="71" t="s">
        <v>54</v>
      </c>
    </row>
    <row r="3" spans="11:18" x14ac:dyDescent="0.25">
      <c r="K3" s="69">
        <v>1</v>
      </c>
      <c r="L3" s="78" t="s">
        <v>55</v>
      </c>
      <c r="M3" s="74">
        <v>7.3759999999999994</v>
      </c>
      <c r="N3" s="74">
        <v>1379.6512613865016</v>
      </c>
      <c r="O3" s="63">
        <v>50.171303058040976</v>
      </c>
      <c r="P3" s="82">
        <v>10167.69257742821</v>
      </c>
      <c r="Q3" s="73">
        <v>58.459756260724475</v>
      </c>
      <c r="R3" s="74">
        <v>54.315529659382726</v>
      </c>
    </row>
    <row r="4" spans="11:18" x14ac:dyDescent="0.25">
      <c r="K4" s="83">
        <v>2</v>
      </c>
      <c r="L4" s="64" t="s">
        <v>38</v>
      </c>
      <c r="M4" s="74">
        <v>74.665999999999997</v>
      </c>
      <c r="N4" s="74">
        <v>65.75</v>
      </c>
      <c r="O4" s="65">
        <v>2.3910123292686674</v>
      </c>
      <c r="P4" s="81">
        <v>4235.6099999999997</v>
      </c>
      <c r="Q4" s="76">
        <v>24.352892883993714</v>
      </c>
      <c r="R4" s="63">
        <v>13.37195260663119</v>
      </c>
    </row>
    <row r="5" spans="11:18" x14ac:dyDescent="0.25">
      <c r="K5" s="84">
        <v>3</v>
      </c>
      <c r="L5" s="66" t="s">
        <v>2</v>
      </c>
      <c r="M5" s="74">
        <v>1.1540896073360258</v>
      </c>
      <c r="N5" s="74">
        <v>583.99</v>
      </c>
      <c r="O5" s="65">
        <v>21.23691696075451</v>
      </c>
      <c r="P5" s="81">
        <v>671.77956186881624</v>
      </c>
      <c r="Q5" s="76">
        <v>3.8624367474454711</v>
      </c>
      <c r="R5" s="75">
        <v>12.549676854099991</v>
      </c>
    </row>
    <row r="6" spans="11:18" x14ac:dyDescent="0.25">
      <c r="K6" s="85">
        <v>4</v>
      </c>
      <c r="L6" s="66" t="s">
        <v>3</v>
      </c>
      <c r="M6" s="63">
        <v>0.75800000000000012</v>
      </c>
      <c r="N6" s="63">
        <v>288.76</v>
      </c>
      <c r="O6" s="65">
        <v>10.500817037256583</v>
      </c>
      <c r="P6" s="81">
        <v>219.54879999999997</v>
      </c>
      <c r="Q6" s="76">
        <v>1.262308949409733</v>
      </c>
      <c r="R6" s="63">
        <v>5.8815629933331586</v>
      </c>
    </row>
    <row r="7" spans="11:18" x14ac:dyDescent="0.25">
      <c r="K7" s="84">
        <v>5</v>
      </c>
      <c r="L7" s="67" t="s">
        <v>56</v>
      </c>
      <c r="M7" s="74">
        <v>3.8941666666666666</v>
      </c>
      <c r="N7" s="63">
        <v>165.8</v>
      </c>
      <c r="O7" s="81">
        <v>6.0293512424752098</v>
      </c>
      <c r="P7" s="81">
        <v>645.38800000000003</v>
      </c>
      <c r="Q7" s="76">
        <v>3.7106968848914175</v>
      </c>
      <c r="R7" s="73">
        <v>4.8700240636833136</v>
      </c>
    </row>
    <row r="8" spans="11:18" x14ac:dyDescent="0.25">
      <c r="K8" s="86">
        <v>18</v>
      </c>
      <c r="L8" s="79" t="s">
        <v>57</v>
      </c>
      <c r="M8" s="88">
        <v>16.7</v>
      </c>
      <c r="N8" s="80">
        <v>2.6</v>
      </c>
      <c r="O8" s="72">
        <v>9.4549536974882664E-2</v>
      </c>
      <c r="P8" s="77">
        <v>42</v>
      </c>
      <c r="Q8" s="72">
        <v>0.24148151060360518</v>
      </c>
      <c r="R8" s="72">
        <v>0.16801552378924392</v>
      </c>
    </row>
    <row r="9" spans="11:18" x14ac:dyDescent="0.25">
      <c r="K9" s="120" t="s">
        <v>65</v>
      </c>
      <c r="L9" s="120"/>
      <c r="M9" s="120"/>
      <c r="N9" s="89">
        <v>2486.5512613865017</v>
      </c>
      <c r="O9" s="89">
        <v>90.423950164770829</v>
      </c>
      <c r="P9" s="89">
        <v>15982.018939297028</v>
      </c>
      <c r="Q9" s="89">
        <v>91.889573237068419</v>
      </c>
      <c r="R9" s="89">
        <v>91.156761700919631</v>
      </c>
    </row>
    <row r="10" spans="11:18" x14ac:dyDescent="0.25">
      <c r="L10" s="87" t="s">
        <v>58</v>
      </c>
    </row>
    <row r="14" spans="11:18" ht="51" x14ac:dyDescent="0.25">
      <c r="L14" s="91" t="s">
        <v>49</v>
      </c>
      <c r="M14" s="91" t="s">
        <v>50</v>
      </c>
    </row>
    <row r="15" spans="11:18" x14ac:dyDescent="0.25">
      <c r="L15" s="92" t="s">
        <v>55</v>
      </c>
      <c r="M15" s="93">
        <v>1380</v>
      </c>
    </row>
    <row r="16" spans="11:18" x14ac:dyDescent="0.25">
      <c r="L16" s="68" t="s">
        <v>38</v>
      </c>
      <c r="M16" s="93">
        <v>66</v>
      </c>
    </row>
    <row r="17" spans="12:13" x14ac:dyDescent="0.25">
      <c r="L17" s="68" t="s">
        <v>2</v>
      </c>
      <c r="M17" s="93">
        <v>584</v>
      </c>
    </row>
    <row r="18" spans="12:13" x14ac:dyDescent="0.25">
      <c r="L18" s="68" t="s">
        <v>3</v>
      </c>
      <c r="M18" s="93">
        <v>289</v>
      </c>
    </row>
    <row r="19" spans="12:13" x14ac:dyDescent="0.25">
      <c r="L19" s="68" t="s">
        <v>56</v>
      </c>
      <c r="M19" s="93">
        <v>166</v>
      </c>
    </row>
    <row r="20" spans="12:13" x14ac:dyDescent="0.25">
      <c r="L20" s="68" t="s">
        <v>41</v>
      </c>
      <c r="M20" s="93">
        <v>3</v>
      </c>
    </row>
    <row r="33" spans="12:13" ht="25.5" x14ac:dyDescent="0.25">
      <c r="L33" s="91" t="s">
        <v>49</v>
      </c>
      <c r="M33" s="91" t="s">
        <v>52</v>
      </c>
    </row>
    <row r="34" spans="12:13" x14ac:dyDescent="0.25">
      <c r="L34" s="92" t="s">
        <v>55</v>
      </c>
      <c r="M34" s="93">
        <v>10168</v>
      </c>
    </row>
    <row r="35" spans="12:13" x14ac:dyDescent="0.25">
      <c r="L35" s="68" t="s">
        <v>38</v>
      </c>
      <c r="M35" s="93">
        <v>4236</v>
      </c>
    </row>
    <row r="36" spans="12:13" x14ac:dyDescent="0.25">
      <c r="L36" s="68" t="s">
        <v>2</v>
      </c>
      <c r="M36" s="93">
        <v>672</v>
      </c>
    </row>
    <row r="37" spans="12:13" x14ac:dyDescent="0.25">
      <c r="L37" s="68" t="s">
        <v>3</v>
      </c>
      <c r="M37" s="93">
        <v>220</v>
      </c>
    </row>
    <row r="38" spans="12:13" x14ac:dyDescent="0.25">
      <c r="L38" s="68" t="s">
        <v>56</v>
      </c>
      <c r="M38" s="93">
        <v>645</v>
      </c>
    </row>
    <row r="39" spans="12:13" x14ac:dyDescent="0.25">
      <c r="L39" s="68" t="s">
        <v>41</v>
      </c>
      <c r="M39" s="93">
        <v>42</v>
      </c>
    </row>
  </sheetData>
  <mergeCells count="1">
    <mergeCell ref="K9:M9"/>
  </mergeCell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7"/>
  <sheetViews>
    <sheetView workbookViewId="0">
      <selection activeCell="D5" sqref="D5:D7"/>
    </sheetView>
  </sheetViews>
  <sheetFormatPr baseColWidth="10" defaultRowHeight="15" x14ac:dyDescent="0.25"/>
  <sheetData>
    <row r="3" spans="2:4" x14ac:dyDescent="0.25">
      <c r="B3" s="121"/>
      <c r="C3" s="121"/>
      <c r="D3" s="121"/>
    </row>
    <row r="4" spans="2:4" ht="25.5" x14ac:dyDescent="0.25">
      <c r="B4" s="61" t="s">
        <v>59</v>
      </c>
      <c r="C4" s="61" t="s">
        <v>60</v>
      </c>
      <c r="D4" s="62" t="s">
        <v>61</v>
      </c>
    </row>
    <row r="5" spans="2:4" x14ac:dyDescent="0.25">
      <c r="B5" s="65" t="s">
        <v>68</v>
      </c>
      <c r="C5" s="64">
        <v>17536</v>
      </c>
      <c r="D5" s="94">
        <v>470</v>
      </c>
    </row>
    <row r="6" spans="2:4" x14ac:dyDescent="0.25">
      <c r="B6" s="63" t="s">
        <v>62</v>
      </c>
      <c r="C6" s="66">
        <v>8760</v>
      </c>
      <c r="D6" s="95">
        <v>75</v>
      </c>
    </row>
    <row r="7" spans="2:4" x14ac:dyDescent="0.25">
      <c r="B7" s="63" t="s">
        <v>63</v>
      </c>
      <c r="C7" s="67">
        <v>4891</v>
      </c>
      <c r="D7" s="95">
        <v>36</v>
      </c>
    </row>
  </sheetData>
  <mergeCells count="1">
    <mergeCell ref="B3:D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K26"/>
  <sheetViews>
    <sheetView topLeftCell="A6" zoomScale="80" zoomScaleNormal="80" workbookViewId="0">
      <selection activeCell="H4" sqref="H4:J14"/>
    </sheetView>
  </sheetViews>
  <sheetFormatPr baseColWidth="10" defaultRowHeight="15" x14ac:dyDescent="0.25"/>
  <cols>
    <col min="1" max="1" width="16.28515625" style="30" customWidth="1"/>
    <col min="2" max="2" width="23" style="28" bestFit="1" customWidth="1"/>
    <col min="3" max="3" width="16" style="28" customWidth="1"/>
    <col min="4" max="5" width="11.42578125" style="28"/>
    <col min="6" max="6" width="5.85546875" style="28" customWidth="1"/>
    <col min="7" max="7" width="18.28515625" style="28" customWidth="1"/>
    <col min="8" max="8" width="48.7109375" style="28" customWidth="1"/>
    <col min="9" max="9" width="15.5703125" style="28" customWidth="1"/>
    <col min="10" max="10" width="42.5703125" style="28" customWidth="1"/>
    <col min="11" max="16384" width="11.42578125" style="28"/>
  </cols>
  <sheetData>
    <row r="2" spans="1:11" x14ac:dyDescent="0.25">
      <c r="A2" s="29" t="s">
        <v>23</v>
      </c>
      <c r="B2" t="s">
        <v>42</v>
      </c>
      <c r="G2" s="122" t="s">
        <v>33</v>
      </c>
      <c r="H2" s="122"/>
      <c r="I2" s="122"/>
      <c r="J2" s="122"/>
    </row>
    <row r="3" spans="1:11" ht="15.75" x14ac:dyDescent="0.25">
      <c r="A3" s="29" t="s">
        <v>24</v>
      </c>
      <c r="B3" t="s">
        <v>25</v>
      </c>
      <c r="G3" s="35" t="s">
        <v>32</v>
      </c>
      <c r="H3" s="35" t="s">
        <v>29</v>
      </c>
      <c r="I3" s="36" t="s">
        <v>30</v>
      </c>
      <c r="J3" s="36" t="s">
        <v>37</v>
      </c>
    </row>
    <row r="4" spans="1:11" ht="15.75" x14ac:dyDescent="0.25">
      <c r="A4" t="s">
        <v>28</v>
      </c>
      <c r="B4" t="s">
        <v>25</v>
      </c>
      <c r="G4" s="31" t="s">
        <v>36</v>
      </c>
      <c r="H4" s="37"/>
      <c r="I4" s="38"/>
      <c r="J4" s="50"/>
    </row>
    <row r="5" spans="1:11" ht="15.75" x14ac:dyDescent="0.25">
      <c r="A5" s="123" t="s">
        <v>47</v>
      </c>
      <c r="B5" s="123"/>
      <c r="C5" s="32"/>
      <c r="G5" s="31" t="s">
        <v>36</v>
      </c>
      <c r="H5" s="5"/>
      <c r="I5" s="53"/>
      <c r="J5" s="54"/>
    </row>
    <row r="6" spans="1:11" ht="15.75" x14ac:dyDescent="0.25">
      <c r="A6" s="29" t="s">
        <v>26</v>
      </c>
      <c r="B6"/>
      <c r="C6" s="32"/>
      <c r="G6" s="31" t="s">
        <v>36</v>
      </c>
      <c r="H6" s="33"/>
      <c r="I6" s="49"/>
      <c r="J6" s="50"/>
    </row>
    <row r="7" spans="1:11" ht="15.75" x14ac:dyDescent="0.25">
      <c r="A7" s="29" t="s">
        <v>27</v>
      </c>
      <c r="B7" t="s">
        <v>31</v>
      </c>
      <c r="C7" s="32"/>
      <c r="G7" s="31" t="s">
        <v>36</v>
      </c>
      <c r="H7" s="33"/>
      <c r="I7" s="49"/>
      <c r="J7" s="50"/>
    </row>
    <row r="8" spans="1:11" ht="15.75" x14ac:dyDescent="0.25">
      <c r="A8"/>
      <c r="B8" s="34"/>
      <c r="C8" s="48" t="e">
        <f>B8/SUM($B$8:$B$19)</f>
        <v>#DIV/0!</v>
      </c>
      <c r="G8" s="31" t="s">
        <v>36</v>
      </c>
      <c r="H8" s="37"/>
      <c r="I8" s="39"/>
      <c r="J8" s="50"/>
    </row>
    <row r="9" spans="1:11" ht="15.75" x14ac:dyDescent="0.25">
      <c r="A9"/>
      <c r="B9"/>
      <c r="C9" s="48" t="e">
        <f t="shared" ref="C9:C19" si="0">B9/SUM($B$8:$B$19)</f>
        <v>#DIV/0!</v>
      </c>
      <c r="G9" s="31" t="s">
        <v>36</v>
      </c>
      <c r="H9" s="7"/>
      <c r="I9" s="39"/>
      <c r="J9" s="50"/>
    </row>
    <row r="10" spans="1:11" ht="15.75" x14ac:dyDescent="0.25">
      <c r="A10"/>
      <c r="B10"/>
      <c r="C10" s="48" t="e">
        <f t="shared" si="0"/>
        <v>#DIV/0!</v>
      </c>
      <c r="G10" s="31" t="s">
        <v>36</v>
      </c>
      <c r="H10" s="37"/>
      <c r="I10" s="39"/>
      <c r="J10" s="50"/>
    </row>
    <row r="11" spans="1:11" ht="15.75" x14ac:dyDescent="0.25">
      <c r="A11"/>
      <c r="B11"/>
      <c r="C11" s="48" t="e">
        <f t="shared" si="0"/>
        <v>#DIV/0!</v>
      </c>
      <c r="G11" s="31" t="s">
        <v>36</v>
      </c>
      <c r="H11" s="4"/>
      <c r="I11" s="40"/>
      <c r="J11" s="50"/>
    </row>
    <row r="12" spans="1:11" ht="15.75" x14ac:dyDescent="0.25">
      <c r="A12"/>
      <c r="B12"/>
      <c r="C12" s="48" t="e">
        <f t="shared" si="0"/>
        <v>#DIV/0!</v>
      </c>
      <c r="G12" s="31" t="s">
        <v>36</v>
      </c>
      <c r="H12" s="52"/>
      <c r="I12" s="39"/>
      <c r="J12" s="51"/>
    </row>
    <row r="13" spans="1:11" ht="15.75" x14ac:dyDescent="0.25">
      <c r="A13"/>
      <c r="B13"/>
      <c r="C13" s="48" t="e">
        <f t="shared" si="0"/>
        <v>#DIV/0!</v>
      </c>
      <c r="G13" s="31" t="s">
        <v>36</v>
      </c>
      <c r="H13" s="2"/>
      <c r="I13" s="39"/>
      <c r="J13" s="51"/>
    </row>
    <row r="14" spans="1:11" ht="15.75" x14ac:dyDescent="0.25">
      <c r="A14"/>
      <c r="B14"/>
      <c r="C14" s="48" t="e">
        <f t="shared" si="0"/>
        <v>#DIV/0!</v>
      </c>
      <c r="D14" s="41"/>
      <c r="G14" s="31"/>
      <c r="H14" s="37"/>
      <c r="I14" s="39"/>
    </row>
    <row r="15" spans="1:11" x14ac:dyDescent="0.25">
      <c r="A15"/>
      <c r="B15"/>
      <c r="C15" s="48" t="e">
        <f t="shared" si="0"/>
        <v>#DIV/0!</v>
      </c>
      <c r="I15" s="42"/>
    </row>
    <row r="16" spans="1:11" x14ac:dyDescent="0.25">
      <c r="A16"/>
      <c r="B16"/>
      <c r="C16" s="48" t="e">
        <f t="shared" si="0"/>
        <v>#DIV/0!</v>
      </c>
      <c r="K16" s="28">
        <f>72.32+14.51+0.52</f>
        <v>87.35</v>
      </c>
    </row>
    <row r="17" spans="1:3" x14ac:dyDescent="0.25">
      <c r="A17"/>
      <c r="B17"/>
      <c r="C17" s="48" t="e">
        <f t="shared" si="0"/>
        <v>#DIV/0!</v>
      </c>
    </row>
    <row r="18" spans="1:3" x14ac:dyDescent="0.25">
      <c r="A18"/>
      <c r="B18"/>
      <c r="C18" s="48" t="e">
        <f t="shared" si="0"/>
        <v>#DIV/0!</v>
      </c>
    </row>
    <row r="19" spans="1:3" x14ac:dyDescent="0.25">
      <c r="A19"/>
      <c r="B19"/>
      <c r="C19" s="48" t="e">
        <f t="shared" si="0"/>
        <v>#DIV/0!</v>
      </c>
    </row>
    <row r="20" spans="1:3" x14ac:dyDescent="0.25">
      <c r="A20"/>
      <c r="B20"/>
    </row>
    <row r="21" spans="1:3" x14ac:dyDescent="0.25">
      <c r="A21"/>
      <c r="B21"/>
    </row>
    <row r="22" spans="1:3" x14ac:dyDescent="0.25">
      <c r="A22"/>
      <c r="B22"/>
    </row>
    <row r="23" spans="1:3" x14ac:dyDescent="0.25">
      <c r="A23"/>
      <c r="B23"/>
    </row>
    <row r="24" spans="1:3" x14ac:dyDescent="0.25">
      <c r="A24"/>
      <c r="B24"/>
    </row>
    <row r="25" spans="1:3" x14ac:dyDescent="0.25">
      <c r="A25"/>
      <c r="B25"/>
    </row>
    <row r="26" spans="1:3" x14ac:dyDescent="0.25">
      <c r="A26"/>
      <c r="B26"/>
    </row>
  </sheetData>
  <mergeCells count="2">
    <mergeCell ref="G2:J2"/>
    <mergeCell ref="A5:B5"/>
  </mergeCell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2:W20"/>
  <sheetViews>
    <sheetView zoomScaleNormal="100" workbookViewId="0">
      <selection activeCell="E10" sqref="E10"/>
    </sheetView>
  </sheetViews>
  <sheetFormatPr baseColWidth="10" defaultRowHeight="15" x14ac:dyDescent="0.25"/>
  <cols>
    <col min="1" max="1" width="11.42578125" style="28"/>
    <col min="2" max="2" width="15.7109375" style="28" customWidth="1"/>
    <col min="3" max="3" width="8.28515625" style="28" bestFit="1" customWidth="1"/>
    <col min="4" max="4" width="7" style="28" customWidth="1"/>
    <col min="5" max="5" width="6" style="28" customWidth="1"/>
    <col min="6" max="7" width="5" style="28" customWidth="1"/>
    <col min="8" max="8" width="11" style="28" customWidth="1"/>
    <col min="9" max="9" width="15" style="43" customWidth="1"/>
    <col min="10" max="10" width="14.85546875" style="28" customWidth="1"/>
    <col min="11" max="11" width="16.85546875" style="28" customWidth="1"/>
    <col min="12" max="12" width="9.140625" style="28" customWidth="1"/>
    <col min="13" max="13" width="11.7109375" style="28" customWidth="1"/>
    <col min="14" max="14" width="8.85546875" style="28" customWidth="1"/>
    <col min="15" max="15" width="8" style="28" customWidth="1"/>
    <col min="16" max="16" width="11.42578125" style="28"/>
    <col min="17" max="17" width="7.7109375" style="28" customWidth="1"/>
    <col min="18" max="16384" width="11.42578125" style="28"/>
  </cols>
  <sheetData>
    <row r="2" spans="2:23" x14ac:dyDescent="0.25">
      <c r="B2" s="29" t="s">
        <v>23</v>
      </c>
      <c r="C2" t="s">
        <v>42</v>
      </c>
    </row>
    <row r="4" spans="2:23" x14ac:dyDescent="0.25">
      <c r="B4" s="29" t="s">
        <v>26</v>
      </c>
      <c r="C4" s="29" t="s">
        <v>24</v>
      </c>
      <c r="D4"/>
      <c r="E4"/>
      <c r="F4"/>
      <c r="G4"/>
      <c r="K4" s="44"/>
      <c r="L4" s="30"/>
      <c r="M4" s="30"/>
      <c r="N4" s="30"/>
      <c r="O4" s="30"/>
      <c r="P4" s="30"/>
      <c r="Q4" s="30"/>
      <c r="R4" s="30"/>
      <c r="S4" s="30"/>
      <c r="T4" s="30"/>
      <c r="U4" s="30"/>
      <c r="V4" s="30"/>
      <c r="W4" s="30"/>
    </row>
    <row r="5" spans="2:23" x14ac:dyDescent="0.25">
      <c r="B5" s="29" t="s">
        <v>28</v>
      </c>
      <c r="C5"/>
      <c r="D5"/>
      <c r="E5"/>
      <c r="F5"/>
      <c r="G5"/>
      <c r="K5" s="44"/>
      <c r="L5" s="45"/>
      <c r="M5" s="30"/>
      <c r="N5" s="45"/>
      <c r="O5" s="45"/>
      <c r="P5" s="45"/>
      <c r="Q5" s="30"/>
      <c r="R5" s="45"/>
      <c r="S5" s="45"/>
      <c r="T5" s="45"/>
      <c r="U5" s="30"/>
      <c r="V5" s="30"/>
      <c r="W5" s="30"/>
    </row>
    <row r="6" spans="2:23" x14ac:dyDescent="0.25">
      <c r="B6" s="59"/>
      <c r="C6" s="60"/>
      <c r="D6"/>
      <c r="E6"/>
      <c r="F6"/>
      <c r="G6"/>
      <c r="H6" s="41"/>
      <c r="K6" s="44"/>
      <c r="L6" s="45"/>
      <c r="M6" s="45"/>
      <c r="N6" s="45"/>
      <c r="O6" s="45"/>
      <c r="P6" s="45"/>
      <c r="Q6" s="45"/>
      <c r="R6" s="45"/>
      <c r="S6" s="45"/>
      <c r="T6" s="45"/>
      <c r="U6" s="30"/>
      <c r="V6" s="30"/>
      <c r="W6" s="30"/>
    </row>
    <row r="7" spans="2:23" ht="75" customHeight="1" x14ac:dyDescent="0.25">
      <c r="B7" s="124" t="s">
        <v>46</v>
      </c>
      <c r="C7" s="124"/>
      <c r="D7"/>
      <c r="E7"/>
      <c r="F7"/>
      <c r="G7"/>
      <c r="H7" s="41"/>
      <c r="K7" s="44"/>
      <c r="L7" s="45"/>
      <c r="M7" s="45"/>
      <c r="N7" s="45"/>
      <c r="O7" s="45"/>
      <c r="P7" s="45"/>
      <c r="Q7" s="30"/>
      <c r="R7" s="30"/>
      <c r="S7" s="45"/>
      <c r="T7" s="45"/>
      <c r="U7" s="30"/>
      <c r="V7" s="30"/>
      <c r="W7" s="30"/>
    </row>
    <row r="8" spans="2:23" x14ac:dyDescent="0.25">
      <c r="B8"/>
      <c r="C8"/>
      <c r="D8"/>
      <c r="E8"/>
      <c r="F8"/>
      <c r="G8"/>
      <c r="H8" s="41"/>
      <c r="Q8" s="44"/>
      <c r="R8" s="44"/>
      <c r="S8" s="44"/>
      <c r="T8" s="44"/>
      <c r="U8" s="44"/>
    </row>
    <row r="11" spans="2:23" x14ac:dyDescent="0.25">
      <c r="C11" s="28" t="s">
        <v>34</v>
      </c>
    </row>
    <row r="12" spans="2:23" x14ac:dyDescent="0.25">
      <c r="B12" s="46" t="s">
        <v>35</v>
      </c>
      <c r="C12" s="46">
        <v>2018</v>
      </c>
      <c r="D12" s="46">
        <v>2019</v>
      </c>
      <c r="E12" s="46">
        <v>2020</v>
      </c>
      <c r="F12" s="46">
        <v>2021</v>
      </c>
      <c r="G12" s="46">
        <v>2022</v>
      </c>
      <c r="H12" s="47"/>
      <c r="J12" s="30"/>
    </row>
    <row r="13" spans="2:23" x14ac:dyDescent="0.25">
      <c r="B13"/>
      <c r="C13" s="34"/>
      <c r="D13" s="34"/>
      <c r="E13" s="34"/>
      <c r="F13" s="34"/>
      <c r="G13" s="34"/>
      <c r="H13" s="41"/>
      <c r="J13" s="41"/>
    </row>
    <row r="14" spans="2:23" x14ac:dyDescent="0.25">
      <c r="B14"/>
      <c r="C14" s="34"/>
      <c r="D14" s="34"/>
      <c r="E14" s="34"/>
      <c r="F14" s="34"/>
      <c r="G14" s="34"/>
      <c r="H14" s="41"/>
      <c r="J14" s="41"/>
    </row>
    <row r="15" spans="2:23" x14ac:dyDescent="0.25">
      <c r="B15"/>
      <c r="C15" s="34"/>
      <c r="D15" s="34"/>
      <c r="E15" s="34"/>
      <c r="F15" s="34"/>
      <c r="G15" s="34"/>
      <c r="H15" s="41"/>
      <c r="J15" s="41"/>
    </row>
    <row r="16" spans="2:23" x14ac:dyDescent="0.25">
      <c r="B16"/>
      <c r="C16" s="34"/>
      <c r="D16" s="34"/>
      <c r="E16" s="34"/>
      <c r="F16" s="34"/>
      <c r="G16" s="34"/>
      <c r="H16" s="41"/>
      <c r="J16" s="41"/>
    </row>
    <row r="17" spans="2:10" x14ac:dyDescent="0.25">
      <c r="B17"/>
      <c r="C17" s="34"/>
      <c r="D17" s="34"/>
      <c r="E17" s="34"/>
      <c r="F17" s="34"/>
      <c r="G17" s="34"/>
      <c r="H17" s="41"/>
      <c r="J17" s="41"/>
    </row>
    <row r="18" spans="2:10" x14ac:dyDescent="0.25">
      <c r="B18"/>
      <c r="C18" s="34"/>
      <c r="D18" s="34"/>
      <c r="E18" s="34"/>
      <c r="F18" s="34"/>
      <c r="G18" s="34"/>
      <c r="H18" s="41"/>
      <c r="J18" s="41"/>
    </row>
    <row r="19" spans="2:10" x14ac:dyDescent="0.25">
      <c r="B19"/>
      <c r="C19" s="34"/>
      <c r="D19" s="34"/>
      <c r="E19" s="34"/>
      <c r="F19" s="34"/>
      <c r="G19" s="34"/>
      <c r="H19" s="41"/>
    </row>
    <row r="20" spans="2:10" x14ac:dyDescent="0.25">
      <c r="J20" s="41"/>
    </row>
  </sheetData>
  <mergeCells count="1">
    <mergeCell ref="B7:C7"/>
  </mergeCells>
  <pageMargins left="0.7" right="0.7" top="0.75" bottom="0.75" header="0.3" footer="0.3"/>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T9"/>
  <sheetViews>
    <sheetView zoomScale="73" zoomScaleNormal="73" workbookViewId="0">
      <selection activeCell="B16" sqref="B16"/>
    </sheetView>
  </sheetViews>
  <sheetFormatPr baseColWidth="10" defaultRowHeight="15" x14ac:dyDescent="0.25"/>
  <cols>
    <col min="1" max="1" width="16.140625" customWidth="1"/>
    <col min="2" max="2" width="21.85546875" customWidth="1"/>
    <col min="3" max="3" width="24.7109375" customWidth="1"/>
    <col min="4" max="4" width="24.28515625" customWidth="1"/>
    <col min="5" max="5" width="24.140625" customWidth="1"/>
    <col min="6" max="6" width="18.7109375" customWidth="1"/>
    <col min="7" max="7" width="22.7109375" customWidth="1"/>
    <col min="8" max="8" width="27.85546875" customWidth="1"/>
    <col min="9" max="9" width="21.140625" customWidth="1"/>
    <col min="10" max="10" width="31" customWidth="1"/>
    <col min="11" max="11" width="20.85546875" customWidth="1"/>
    <col min="12" max="12" width="18.42578125" customWidth="1"/>
    <col min="13" max="13" width="31" customWidth="1"/>
  </cols>
  <sheetData>
    <row r="1" spans="1:20" s="28" customFormat="1" x14ac:dyDescent="0.25">
      <c r="A1" s="29" t="s">
        <v>23</v>
      </c>
      <c r="B1" t="s">
        <v>42</v>
      </c>
    </row>
    <row r="2" spans="1:20" s="28" customFormat="1" x14ac:dyDescent="0.25">
      <c r="A2" s="29" t="s">
        <v>24</v>
      </c>
      <c r="B2" t="s">
        <v>25</v>
      </c>
    </row>
    <row r="3" spans="1:20" s="28" customFormat="1" x14ac:dyDescent="0.25"/>
    <row r="4" spans="1:20" s="28" customFormat="1" x14ac:dyDescent="0.25">
      <c r="A4" s="29" t="s">
        <v>26</v>
      </c>
      <c r="B4" s="29" t="s">
        <v>27</v>
      </c>
      <c r="C4"/>
      <c r="D4"/>
      <c r="E4"/>
      <c r="F4"/>
      <c r="G4"/>
      <c r="H4"/>
      <c r="I4"/>
      <c r="J4"/>
      <c r="K4"/>
      <c r="L4"/>
      <c r="M4"/>
      <c r="N4"/>
      <c r="O4"/>
      <c r="P4"/>
      <c r="Q4"/>
      <c r="R4"/>
      <c r="S4"/>
      <c r="T4"/>
    </row>
    <row r="5" spans="1:20" s="28" customFormat="1" x14ac:dyDescent="0.25">
      <c r="A5" s="29" t="s">
        <v>28</v>
      </c>
      <c r="B5"/>
      <c r="C5"/>
      <c r="D5"/>
      <c r="E5"/>
      <c r="F5"/>
      <c r="G5"/>
      <c r="H5"/>
      <c r="I5"/>
      <c r="J5"/>
      <c r="K5"/>
      <c r="L5"/>
      <c r="M5"/>
      <c r="N5"/>
      <c r="O5"/>
      <c r="P5"/>
      <c r="Q5"/>
      <c r="R5"/>
      <c r="S5"/>
      <c r="T5"/>
    </row>
    <row r="6" spans="1:20" s="28" customFormat="1" x14ac:dyDescent="0.25">
      <c r="A6"/>
      <c r="B6"/>
      <c r="C6"/>
      <c r="D6"/>
      <c r="E6"/>
      <c r="F6"/>
      <c r="G6"/>
      <c r="H6"/>
      <c r="I6"/>
      <c r="J6"/>
      <c r="K6"/>
      <c r="L6"/>
      <c r="M6"/>
      <c r="N6"/>
      <c r="O6"/>
      <c r="P6"/>
      <c r="Q6"/>
      <c r="R6"/>
      <c r="S6"/>
      <c r="T6"/>
    </row>
    <row r="7" spans="1:20" s="28" customFormat="1" ht="60" customHeight="1" x14ac:dyDescent="0.25">
      <c r="A7" s="124" t="s">
        <v>46</v>
      </c>
      <c r="B7" s="124"/>
      <c r="C7"/>
      <c r="D7"/>
      <c r="E7"/>
      <c r="F7"/>
      <c r="G7"/>
      <c r="H7"/>
      <c r="I7"/>
      <c r="J7"/>
      <c r="K7"/>
      <c r="L7"/>
      <c r="M7"/>
      <c r="N7"/>
      <c r="O7"/>
      <c r="P7"/>
      <c r="Q7"/>
      <c r="R7"/>
      <c r="S7"/>
      <c r="T7"/>
    </row>
    <row r="8" spans="1:20" s="28" customFormat="1" x14ac:dyDescent="0.25">
      <c r="A8"/>
      <c r="B8"/>
      <c r="C8"/>
      <c r="D8"/>
      <c r="E8"/>
      <c r="F8"/>
      <c r="G8"/>
      <c r="H8"/>
      <c r="I8"/>
      <c r="J8"/>
      <c r="K8"/>
      <c r="L8"/>
      <c r="M8"/>
      <c r="N8"/>
      <c r="O8"/>
      <c r="P8"/>
      <c r="Q8"/>
      <c r="R8"/>
      <c r="S8"/>
      <c r="T8"/>
    </row>
    <row r="9" spans="1:20" s="28" customFormat="1" x14ac:dyDescent="0.25">
      <c r="A9"/>
      <c r="B9"/>
      <c r="C9"/>
      <c r="D9"/>
      <c r="E9"/>
      <c r="F9"/>
      <c r="G9"/>
      <c r="H9"/>
      <c r="I9"/>
      <c r="J9"/>
      <c r="K9"/>
      <c r="L9"/>
      <c r="M9"/>
      <c r="N9"/>
      <c r="O9"/>
      <c r="P9"/>
      <c r="Q9"/>
      <c r="R9"/>
      <c r="S9"/>
      <c r="T9"/>
    </row>
  </sheetData>
  <mergeCells count="1">
    <mergeCell ref="A7:B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2:L13"/>
  <sheetViews>
    <sheetView topLeftCell="G1" workbookViewId="0">
      <selection activeCell="K5" sqref="K5"/>
    </sheetView>
  </sheetViews>
  <sheetFormatPr baseColWidth="10" defaultRowHeight="15" x14ac:dyDescent="0.25"/>
  <cols>
    <col min="4" max="4" width="17.28515625" customWidth="1"/>
    <col min="5" max="5" width="12.85546875" customWidth="1"/>
    <col min="6" max="6" width="19.140625" customWidth="1"/>
    <col min="7" max="7" width="13.42578125" customWidth="1"/>
    <col min="8" max="8" width="22.5703125" customWidth="1"/>
    <col min="9" max="9" width="11.42578125" customWidth="1"/>
    <col min="11" max="11" width="8.5703125" customWidth="1"/>
  </cols>
  <sheetData>
    <row r="2" spans="1:12" ht="15.75" thickBot="1" x14ac:dyDescent="0.3"/>
    <row r="3" spans="1:12" ht="28.5" customHeight="1" thickBot="1" x14ac:dyDescent="0.3">
      <c r="A3" s="90"/>
      <c r="C3" s="133" t="s">
        <v>6</v>
      </c>
      <c r="D3" s="127" t="s">
        <v>7</v>
      </c>
      <c r="E3" s="127" t="s">
        <v>8</v>
      </c>
      <c r="F3" s="135" t="s">
        <v>9</v>
      </c>
      <c r="G3" s="136"/>
      <c r="H3" s="127" t="s">
        <v>10</v>
      </c>
      <c r="I3" s="127" t="s">
        <v>11</v>
      </c>
      <c r="J3" s="125" t="s">
        <v>12</v>
      </c>
      <c r="K3" s="127" t="s">
        <v>13</v>
      </c>
      <c r="L3" s="129" t="s">
        <v>14</v>
      </c>
    </row>
    <row r="4" spans="1:12" ht="15.75" customHeight="1" thickBot="1" x14ac:dyDescent="0.3">
      <c r="C4" s="134"/>
      <c r="D4" s="128"/>
      <c r="E4" s="128"/>
      <c r="F4" s="56" t="s">
        <v>15</v>
      </c>
      <c r="G4" s="57" t="s">
        <v>16</v>
      </c>
      <c r="H4" s="128"/>
      <c r="I4" s="128"/>
      <c r="J4" s="126"/>
      <c r="K4" s="128"/>
      <c r="L4" s="130"/>
    </row>
    <row r="5" spans="1:12" ht="36" x14ac:dyDescent="0.25">
      <c r="C5" s="131" t="s">
        <v>83</v>
      </c>
      <c r="D5" s="96" t="s">
        <v>39</v>
      </c>
      <c r="E5" s="8" t="s">
        <v>4</v>
      </c>
      <c r="F5" s="55" t="s">
        <v>73</v>
      </c>
      <c r="G5" s="97" t="s">
        <v>74</v>
      </c>
      <c r="H5" s="21" t="s">
        <v>79</v>
      </c>
      <c r="I5" s="9">
        <v>102</v>
      </c>
      <c r="J5" s="10">
        <v>8000</v>
      </c>
      <c r="K5" s="99">
        <f>I5/J5</f>
        <v>1.2749999999999999E-2</v>
      </c>
      <c r="L5" s="100">
        <f>I5*12.5</f>
        <v>1275</v>
      </c>
    </row>
    <row r="6" spans="1:12" ht="24" x14ac:dyDescent="0.25">
      <c r="C6" s="132"/>
      <c r="D6" s="96" t="s">
        <v>38</v>
      </c>
      <c r="E6" s="11" t="s">
        <v>4</v>
      </c>
      <c r="F6" s="12" t="s">
        <v>75</v>
      </c>
      <c r="G6" s="14" t="s">
        <v>76</v>
      </c>
      <c r="H6" s="21" t="s">
        <v>80</v>
      </c>
      <c r="I6" s="9">
        <v>0</v>
      </c>
      <c r="J6" s="10">
        <v>5000</v>
      </c>
      <c r="K6" s="20">
        <f t="shared" ref="K6:K13" si="0">I6/J6</f>
        <v>0</v>
      </c>
      <c r="L6" s="101">
        <f>I6</f>
        <v>0</v>
      </c>
    </row>
    <row r="7" spans="1:12" x14ac:dyDescent="0.25">
      <c r="C7" s="132"/>
      <c r="D7" s="96" t="s">
        <v>66</v>
      </c>
      <c r="E7" s="11" t="s">
        <v>4</v>
      </c>
      <c r="F7" s="12" t="s">
        <v>5</v>
      </c>
      <c r="G7" s="13">
        <v>1</v>
      </c>
      <c r="H7" s="21" t="s">
        <v>81</v>
      </c>
      <c r="I7" s="9">
        <v>40</v>
      </c>
      <c r="J7" s="10">
        <v>1830</v>
      </c>
      <c r="K7" s="98">
        <f t="shared" si="0"/>
        <v>2.185792349726776E-2</v>
      </c>
      <c r="L7" s="101">
        <f>I7</f>
        <v>40</v>
      </c>
    </row>
    <row r="8" spans="1:12" x14ac:dyDescent="0.25">
      <c r="C8" s="132"/>
      <c r="D8" s="96" t="s">
        <v>55</v>
      </c>
      <c r="E8" s="11" t="s">
        <v>4</v>
      </c>
      <c r="F8" s="12" t="s">
        <v>40</v>
      </c>
      <c r="G8" s="13">
        <v>1</v>
      </c>
      <c r="H8" s="21" t="s">
        <v>45</v>
      </c>
      <c r="I8" s="9">
        <v>60</v>
      </c>
      <c r="J8" s="10">
        <v>1581</v>
      </c>
      <c r="K8" s="98">
        <f t="shared" si="0"/>
        <v>3.7950664136622389E-2</v>
      </c>
      <c r="L8" s="101">
        <f>I8</f>
        <v>60</v>
      </c>
    </row>
    <row r="9" spans="1:12" x14ac:dyDescent="0.25">
      <c r="C9" s="132"/>
      <c r="D9" s="96" t="s">
        <v>3</v>
      </c>
      <c r="E9" s="11" t="s">
        <v>4</v>
      </c>
      <c r="F9" s="12" t="s">
        <v>5</v>
      </c>
      <c r="G9" s="14">
        <v>1</v>
      </c>
      <c r="H9" s="21" t="s">
        <v>44</v>
      </c>
      <c r="I9" s="9">
        <v>80</v>
      </c>
      <c r="J9" s="10">
        <v>11300</v>
      </c>
      <c r="K9" s="98">
        <f t="shared" si="0"/>
        <v>7.0796460176991149E-3</v>
      </c>
      <c r="L9" s="101">
        <f>I9</f>
        <v>80</v>
      </c>
    </row>
    <row r="10" spans="1:12" ht="40.5" customHeight="1" x14ac:dyDescent="0.25">
      <c r="C10" s="132"/>
      <c r="D10" s="96" t="s">
        <v>2</v>
      </c>
      <c r="E10" s="11" t="s">
        <v>4</v>
      </c>
      <c r="F10" s="12" t="s">
        <v>71</v>
      </c>
      <c r="G10" s="14" t="s">
        <v>76</v>
      </c>
      <c r="H10" s="21" t="s">
        <v>44</v>
      </c>
      <c r="I10" s="9">
        <v>453</v>
      </c>
      <c r="J10" s="10">
        <v>6720</v>
      </c>
      <c r="K10" s="98">
        <f t="shared" si="0"/>
        <v>6.7410714285714282E-2</v>
      </c>
      <c r="L10" s="101">
        <f>I10</f>
        <v>453</v>
      </c>
    </row>
    <row r="11" spans="1:12" ht="27.75" customHeight="1" x14ac:dyDescent="0.25">
      <c r="C11" s="132"/>
      <c r="D11" s="96" t="s">
        <v>70</v>
      </c>
      <c r="E11" s="11" t="s">
        <v>43</v>
      </c>
      <c r="F11" s="58" t="s">
        <v>72</v>
      </c>
      <c r="G11" s="14" t="s">
        <v>76</v>
      </c>
      <c r="H11" s="21" t="s">
        <v>44</v>
      </c>
      <c r="I11" s="9">
        <v>0</v>
      </c>
      <c r="J11" s="10">
        <v>1850</v>
      </c>
      <c r="K11" s="98">
        <f t="shared" si="0"/>
        <v>0</v>
      </c>
      <c r="L11" s="101">
        <f>I11*50</f>
        <v>0</v>
      </c>
    </row>
    <row r="12" spans="1:12" ht="24" x14ac:dyDescent="0.25">
      <c r="C12" s="132"/>
      <c r="D12" s="96" t="s">
        <v>69</v>
      </c>
      <c r="E12" s="11" t="s">
        <v>4</v>
      </c>
      <c r="F12" s="12" t="s">
        <v>77</v>
      </c>
      <c r="G12" s="14" t="s">
        <v>76</v>
      </c>
      <c r="H12" s="21" t="s">
        <v>44</v>
      </c>
      <c r="I12" s="15">
        <v>0</v>
      </c>
      <c r="J12" s="10">
        <v>10600</v>
      </c>
      <c r="K12" s="98">
        <f t="shared" si="0"/>
        <v>0</v>
      </c>
      <c r="L12" s="101">
        <f>I12</f>
        <v>0</v>
      </c>
    </row>
    <row r="13" spans="1:12" ht="24" x14ac:dyDescent="0.25">
      <c r="C13" s="132"/>
      <c r="D13" s="96" t="s">
        <v>67</v>
      </c>
      <c r="E13" s="11" t="s">
        <v>43</v>
      </c>
      <c r="F13" s="12" t="s">
        <v>78</v>
      </c>
      <c r="G13" s="14" t="s">
        <v>76</v>
      </c>
      <c r="H13" s="21" t="s">
        <v>82</v>
      </c>
      <c r="I13" s="9">
        <v>0</v>
      </c>
      <c r="J13" s="10">
        <v>19200</v>
      </c>
      <c r="K13" s="20">
        <f t="shared" si="0"/>
        <v>0</v>
      </c>
      <c r="L13" s="101">
        <f>I13*20</f>
        <v>0</v>
      </c>
    </row>
  </sheetData>
  <mergeCells count="10">
    <mergeCell ref="J3:J4"/>
    <mergeCell ref="K3:K4"/>
    <mergeCell ref="L3:L4"/>
    <mergeCell ref="C5:C13"/>
    <mergeCell ref="C3:C4"/>
    <mergeCell ref="D3:D4"/>
    <mergeCell ref="E3:E4"/>
    <mergeCell ref="F3:G3"/>
    <mergeCell ref="H3:H4"/>
    <mergeCell ref="I3:I4"/>
  </mergeCell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3:V13"/>
  <sheetViews>
    <sheetView topLeftCell="P1" workbookViewId="0">
      <selection activeCell="Q4" sqref="Q4:V13"/>
    </sheetView>
  </sheetViews>
  <sheetFormatPr baseColWidth="10" defaultRowHeight="15" x14ac:dyDescent="0.25"/>
  <cols>
    <col min="2" max="2" width="16.85546875" customWidth="1"/>
    <col min="3" max="3" width="12.5703125" hidden="1" customWidth="1"/>
    <col min="4" max="5" width="11.42578125" hidden="1" customWidth="1"/>
    <col min="6" max="6" width="9.28515625" hidden="1" customWidth="1"/>
    <col min="7" max="10" width="11.42578125" hidden="1" customWidth="1"/>
    <col min="11" max="11" width="4.42578125" hidden="1" customWidth="1"/>
    <col min="12" max="12" width="11.7109375" customWidth="1"/>
    <col min="13" max="14" width="12.42578125" customWidth="1"/>
    <col min="16" max="16" width="6.140625" customWidth="1"/>
  </cols>
  <sheetData>
    <row r="3" spans="1:22" x14ac:dyDescent="0.25">
      <c r="A3" s="1"/>
      <c r="B3" s="1"/>
      <c r="C3" s="1"/>
      <c r="D3" s="1"/>
      <c r="E3" s="1"/>
      <c r="F3" s="1"/>
      <c r="G3" s="1"/>
    </row>
    <row r="4" spans="1:22" ht="60" x14ac:dyDescent="0.25">
      <c r="A4" s="22" t="s">
        <v>22</v>
      </c>
      <c r="B4" s="22" t="s">
        <v>7</v>
      </c>
      <c r="C4" s="22" t="s">
        <v>8</v>
      </c>
      <c r="D4" s="22" t="s">
        <v>17</v>
      </c>
      <c r="E4" s="22" t="s">
        <v>18</v>
      </c>
      <c r="F4" s="22" t="s">
        <v>12</v>
      </c>
      <c r="H4" s="16" t="s">
        <v>19</v>
      </c>
      <c r="I4" s="17" t="s">
        <v>20</v>
      </c>
      <c r="J4" s="17" t="s">
        <v>21</v>
      </c>
      <c r="L4" s="22" t="s">
        <v>17</v>
      </c>
      <c r="M4" s="22" t="s">
        <v>18</v>
      </c>
      <c r="N4" s="22" t="s">
        <v>12</v>
      </c>
      <c r="O4" s="22" t="s">
        <v>158</v>
      </c>
      <c r="Q4" s="137" t="s">
        <v>159</v>
      </c>
      <c r="R4" s="137"/>
      <c r="S4" s="137"/>
      <c r="T4" s="137"/>
      <c r="U4" s="137"/>
      <c r="V4" s="137"/>
    </row>
    <row r="5" spans="1:22" ht="15" customHeight="1" x14ac:dyDescent="0.25">
      <c r="A5" s="132" t="s">
        <v>84</v>
      </c>
      <c r="B5" s="96" t="s">
        <v>39</v>
      </c>
      <c r="C5" s="8" t="s">
        <v>4</v>
      </c>
      <c r="D5" s="19">
        <v>3500</v>
      </c>
      <c r="E5" s="19">
        <v>10000</v>
      </c>
      <c r="F5" s="19">
        <v>8000</v>
      </c>
      <c r="H5" s="18">
        <f>(E5-D5)/D5</f>
        <v>1.8571428571428572</v>
      </c>
      <c r="I5" s="18">
        <f>(F5-E5)/E5</f>
        <v>-0.2</v>
      </c>
      <c r="J5" s="18">
        <f>(F5-D5)/D5</f>
        <v>1.2857142857142858</v>
      </c>
      <c r="L5" s="26">
        <v>3500</v>
      </c>
      <c r="M5" s="26">
        <v>10000</v>
      </c>
      <c r="N5" s="26">
        <v>8000</v>
      </c>
      <c r="O5" s="116">
        <f>+M5/L5*100-100</f>
        <v>185.71428571428572</v>
      </c>
      <c r="Q5" s="137"/>
      <c r="R5" s="137"/>
      <c r="S5" s="137"/>
      <c r="T5" s="137"/>
      <c r="U5" s="137"/>
      <c r="V5" s="137"/>
    </row>
    <row r="6" spans="1:22" x14ac:dyDescent="0.25">
      <c r="A6" s="132"/>
      <c r="B6" s="96" t="s">
        <v>38</v>
      </c>
      <c r="C6" s="11" t="s">
        <v>4</v>
      </c>
      <c r="D6" s="19">
        <v>2300</v>
      </c>
      <c r="E6" s="19">
        <v>5000</v>
      </c>
      <c r="F6" s="19">
        <v>5000</v>
      </c>
      <c r="H6" s="18">
        <f t="shared" ref="H6:I13" si="0">(E6-D6)/D6</f>
        <v>1.173913043478261</v>
      </c>
      <c r="I6" s="18">
        <f t="shared" si="0"/>
        <v>0</v>
      </c>
      <c r="J6" s="18">
        <f t="shared" ref="J6:J13" si="1">(F6-D6)/D6</f>
        <v>1.173913043478261</v>
      </c>
      <c r="L6" s="26">
        <v>2300</v>
      </c>
      <c r="M6" s="26">
        <v>5000</v>
      </c>
      <c r="N6" s="26">
        <v>5000</v>
      </c>
      <c r="O6" s="116">
        <f t="shared" ref="O6:O13" si="2">+M6/L6*100-100</f>
        <v>117.39130434782606</v>
      </c>
      <c r="Q6" s="137"/>
      <c r="R6" s="137"/>
      <c r="S6" s="137"/>
      <c r="T6" s="137"/>
      <c r="U6" s="137"/>
      <c r="V6" s="137"/>
    </row>
    <row r="7" spans="1:22" x14ac:dyDescent="0.25">
      <c r="A7" s="132"/>
      <c r="B7" s="96" t="s">
        <v>66</v>
      </c>
      <c r="C7" s="11" t="s">
        <v>4</v>
      </c>
      <c r="D7" s="23">
        <v>600</v>
      </c>
      <c r="E7" s="23">
        <v>1830</v>
      </c>
      <c r="F7" s="23">
        <v>1830</v>
      </c>
      <c r="H7" s="18">
        <f t="shared" si="0"/>
        <v>2.0499999999999998</v>
      </c>
      <c r="I7" s="18">
        <f t="shared" si="0"/>
        <v>0</v>
      </c>
      <c r="J7" s="18">
        <f t="shared" si="1"/>
        <v>2.0499999999999998</v>
      </c>
      <c r="L7" s="27">
        <v>600</v>
      </c>
      <c r="M7" s="27">
        <v>1830</v>
      </c>
      <c r="N7" s="27">
        <v>1830</v>
      </c>
      <c r="O7" s="116">
        <f t="shared" si="2"/>
        <v>205</v>
      </c>
      <c r="Q7" s="137"/>
      <c r="R7" s="137"/>
      <c r="S7" s="137"/>
      <c r="T7" s="137"/>
      <c r="U7" s="137"/>
      <c r="V7" s="137"/>
    </row>
    <row r="8" spans="1:22" x14ac:dyDescent="0.25">
      <c r="A8" s="132"/>
      <c r="B8" s="96" t="s">
        <v>55</v>
      </c>
      <c r="C8" s="11" t="s">
        <v>4</v>
      </c>
      <c r="D8" s="23">
        <v>960</v>
      </c>
      <c r="E8" s="23">
        <v>1950</v>
      </c>
      <c r="F8" s="23">
        <v>1581</v>
      </c>
      <c r="H8" s="18"/>
      <c r="I8" s="18"/>
      <c r="J8" s="18"/>
      <c r="L8" s="27">
        <v>960</v>
      </c>
      <c r="M8" s="27">
        <v>1950</v>
      </c>
      <c r="N8" s="27">
        <v>1581</v>
      </c>
      <c r="O8" s="116">
        <f t="shared" si="2"/>
        <v>103.125</v>
      </c>
      <c r="Q8" s="137"/>
      <c r="R8" s="137"/>
      <c r="S8" s="137"/>
      <c r="T8" s="137"/>
      <c r="U8" s="137"/>
      <c r="V8" s="137"/>
    </row>
    <row r="9" spans="1:22" x14ac:dyDescent="0.25">
      <c r="A9" s="132"/>
      <c r="B9" s="96" t="s">
        <v>3</v>
      </c>
      <c r="C9" s="11" t="s">
        <v>4</v>
      </c>
      <c r="D9" s="23">
        <v>6500</v>
      </c>
      <c r="E9" s="23">
        <v>10867</v>
      </c>
      <c r="F9" s="23">
        <v>11300</v>
      </c>
      <c r="H9" s="18"/>
      <c r="I9" s="18"/>
      <c r="J9" s="18"/>
      <c r="L9" s="27">
        <v>6500</v>
      </c>
      <c r="M9" s="27">
        <v>10867</v>
      </c>
      <c r="N9" s="27">
        <v>11300</v>
      </c>
      <c r="O9" s="116">
        <f t="shared" si="2"/>
        <v>67.18461538461537</v>
      </c>
      <c r="Q9" s="137"/>
      <c r="R9" s="137"/>
      <c r="S9" s="137"/>
      <c r="T9" s="137"/>
      <c r="U9" s="137"/>
      <c r="V9" s="137"/>
    </row>
    <row r="10" spans="1:22" x14ac:dyDescent="0.25">
      <c r="A10" s="132"/>
      <c r="B10" s="96" t="s">
        <v>2</v>
      </c>
      <c r="C10" s="11" t="s">
        <v>4</v>
      </c>
      <c r="D10" s="23">
        <v>13680</v>
      </c>
      <c r="E10" s="23">
        <v>21200</v>
      </c>
      <c r="F10" s="23">
        <v>6720</v>
      </c>
      <c r="H10" s="18"/>
      <c r="I10" s="18"/>
      <c r="J10" s="18"/>
      <c r="L10" s="27">
        <v>13680</v>
      </c>
      <c r="M10" s="27">
        <v>21200</v>
      </c>
      <c r="N10" s="27">
        <v>6720</v>
      </c>
      <c r="O10" s="93">
        <f t="shared" si="2"/>
        <v>54.970760233918128</v>
      </c>
      <c r="Q10" s="137"/>
      <c r="R10" s="137"/>
      <c r="S10" s="137"/>
      <c r="T10" s="137"/>
      <c r="U10" s="137"/>
      <c r="V10" s="137"/>
    </row>
    <row r="11" spans="1:22" x14ac:dyDescent="0.25">
      <c r="A11" s="132"/>
      <c r="B11" s="96" t="s">
        <v>70</v>
      </c>
      <c r="C11" s="11" t="s">
        <v>43</v>
      </c>
      <c r="D11" s="19">
        <v>1050</v>
      </c>
      <c r="E11" s="19">
        <v>2000</v>
      </c>
      <c r="F11" s="19">
        <v>1850</v>
      </c>
      <c r="H11" s="18">
        <f t="shared" si="0"/>
        <v>0.90476190476190477</v>
      </c>
      <c r="I11" s="18">
        <f t="shared" si="0"/>
        <v>-7.4999999999999997E-2</v>
      </c>
      <c r="J11" s="18">
        <f t="shared" si="1"/>
        <v>0.76190476190476186</v>
      </c>
      <c r="L11" s="26">
        <v>1050</v>
      </c>
      <c r="M11" s="26">
        <v>2000</v>
      </c>
      <c r="N11" s="26">
        <v>1850</v>
      </c>
      <c r="O11" s="93">
        <f t="shared" si="2"/>
        <v>90.476190476190453</v>
      </c>
      <c r="Q11" s="137"/>
      <c r="R11" s="137"/>
      <c r="S11" s="137"/>
      <c r="T11" s="137"/>
      <c r="U11" s="137"/>
      <c r="V11" s="137"/>
    </row>
    <row r="12" spans="1:22" x14ac:dyDescent="0.25">
      <c r="A12" s="132"/>
      <c r="B12" s="96" t="s">
        <v>69</v>
      </c>
      <c r="C12" s="11" t="s">
        <v>4</v>
      </c>
      <c r="D12" s="24">
        <v>7600</v>
      </c>
      <c r="E12" s="24">
        <v>12000</v>
      </c>
      <c r="F12" s="24">
        <v>10600</v>
      </c>
      <c r="H12" s="18">
        <f t="shared" si="0"/>
        <v>0.57894736842105265</v>
      </c>
      <c r="I12" s="18">
        <f t="shared" si="0"/>
        <v>-0.11666666666666667</v>
      </c>
      <c r="J12" s="18">
        <f t="shared" si="1"/>
        <v>0.39473684210526316</v>
      </c>
      <c r="L12" s="27">
        <v>7600</v>
      </c>
      <c r="M12" s="27">
        <v>12000</v>
      </c>
      <c r="N12" s="27">
        <v>10600</v>
      </c>
      <c r="O12" s="93">
        <f t="shared" si="2"/>
        <v>57.89473684210526</v>
      </c>
      <c r="Q12" s="137"/>
      <c r="R12" s="137"/>
      <c r="S12" s="137"/>
      <c r="T12" s="137"/>
      <c r="U12" s="137"/>
      <c r="V12" s="137"/>
    </row>
    <row r="13" spans="1:22" x14ac:dyDescent="0.25">
      <c r="A13" s="132"/>
      <c r="B13" s="96" t="s">
        <v>67</v>
      </c>
      <c r="C13" s="11" t="s">
        <v>43</v>
      </c>
      <c r="D13" s="19">
        <v>10000</v>
      </c>
      <c r="E13" s="19">
        <v>23260</v>
      </c>
      <c r="F13" s="19">
        <v>16250</v>
      </c>
      <c r="H13" s="18">
        <f t="shared" si="0"/>
        <v>1.3260000000000001</v>
      </c>
      <c r="I13" s="18">
        <f t="shared" si="0"/>
        <v>-0.30137575236457437</v>
      </c>
      <c r="J13" s="18">
        <f t="shared" si="1"/>
        <v>0.625</v>
      </c>
      <c r="L13" s="26">
        <v>10000</v>
      </c>
      <c r="M13" s="26">
        <v>23260</v>
      </c>
      <c r="N13" s="26">
        <v>16250</v>
      </c>
      <c r="O13" s="116">
        <f t="shared" si="2"/>
        <v>132.6</v>
      </c>
      <c r="Q13" s="137"/>
      <c r="R13" s="137"/>
      <c r="S13" s="137"/>
      <c r="T13" s="137"/>
      <c r="U13" s="137"/>
      <c r="V13" s="137"/>
    </row>
  </sheetData>
  <mergeCells count="2">
    <mergeCell ref="A5:A13"/>
    <mergeCell ref="Q4:V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3:N48"/>
  <sheetViews>
    <sheetView tabSelected="1" topLeftCell="A32" workbookViewId="0">
      <selection activeCell="A45" sqref="A45"/>
    </sheetView>
  </sheetViews>
  <sheetFormatPr baseColWidth="10" defaultRowHeight="15" x14ac:dyDescent="0.25"/>
  <cols>
    <col min="2" max="2" width="22.140625" customWidth="1"/>
  </cols>
  <sheetData>
    <row r="3" spans="2:8" ht="15.75" thickBot="1" x14ac:dyDescent="0.3">
      <c r="B3" s="104" t="s">
        <v>85</v>
      </c>
      <c r="C3" s="105" t="s">
        <v>86</v>
      </c>
      <c r="D3" s="105" t="s">
        <v>87</v>
      </c>
      <c r="E3" s="105" t="s">
        <v>88</v>
      </c>
      <c r="F3" s="105" t="s">
        <v>89</v>
      </c>
      <c r="G3" s="105" t="s">
        <v>90</v>
      </c>
      <c r="H3" s="106" t="s">
        <v>91</v>
      </c>
    </row>
    <row r="4" spans="2:8" ht="15.75" thickBot="1" x14ac:dyDescent="0.3">
      <c r="B4" s="107" t="s">
        <v>92</v>
      </c>
      <c r="C4" s="102" t="s">
        <v>93</v>
      </c>
      <c r="D4" s="102" t="s">
        <v>94</v>
      </c>
      <c r="E4" s="102" t="s">
        <v>95</v>
      </c>
      <c r="F4" s="102" t="s">
        <v>96</v>
      </c>
      <c r="G4" s="102" t="s">
        <v>97</v>
      </c>
      <c r="H4" s="108" t="s">
        <v>98</v>
      </c>
    </row>
    <row r="5" spans="2:8" ht="15.75" thickBot="1" x14ac:dyDescent="0.3">
      <c r="B5" s="107" t="s">
        <v>99</v>
      </c>
      <c r="C5" s="102" t="s">
        <v>100</v>
      </c>
      <c r="D5" s="102" t="s">
        <v>101</v>
      </c>
      <c r="E5" s="102" t="s">
        <v>102</v>
      </c>
      <c r="F5" s="102" t="s">
        <v>103</v>
      </c>
      <c r="G5" s="102" t="s">
        <v>104</v>
      </c>
      <c r="H5" s="108" t="s">
        <v>105</v>
      </c>
    </row>
    <row r="6" spans="2:8" ht="15.75" thickBot="1" x14ac:dyDescent="0.3">
      <c r="B6" s="107" t="s">
        <v>106</v>
      </c>
      <c r="C6" s="102" t="s">
        <v>107</v>
      </c>
      <c r="D6" s="102" t="s">
        <v>108</v>
      </c>
      <c r="E6" s="102" t="s">
        <v>109</v>
      </c>
      <c r="F6" s="102" t="s">
        <v>110</v>
      </c>
      <c r="G6" s="102" t="s">
        <v>111</v>
      </c>
      <c r="H6" s="108" t="s">
        <v>112</v>
      </c>
    </row>
    <row r="7" spans="2:8" ht="15.75" thickBot="1" x14ac:dyDescent="0.3">
      <c r="B7" s="107" t="s">
        <v>113</v>
      </c>
      <c r="C7" s="102" t="s">
        <v>114</v>
      </c>
      <c r="D7" s="102" t="s">
        <v>115</v>
      </c>
      <c r="E7" s="102" t="s">
        <v>116</v>
      </c>
      <c r="F7" s="102" t="s">
        <v>117</v>
      </c>
      <c r="G7" s="103" t="s">
        <v>118</v>
      </c>
      <c r="H7" s="108" t="s">
        <v>119</v>
      </c>
    </row>
    <row r="8" spans="2:8" x14ac:dyDescent="0.25">
      <c r="B8" s="109" t="s">
        <v>120</v>
      </c>
      <c r="C8" s="110" t="s">
        <v>121</v>
      </c>
      <c r="D8" s="110" t="s">
        <v>122</v>
      </c>
      <c r="E8" s="110" t="s">
        <v>123</v>
      </c>
      <c r="F8" s="110" t="s">
        <v>124</v>
      </c>
      <c r="G8" s="110" t="s">
        <v>125</v>
      </c>
      <c r="H8" s="111" t="s">
        <v>126</v>
      </c>
    </row>
    <row r="11" spans="2:8" ht="15.75" thickBot="1" x14ac:dyDescent="0.3">
      <c r="B11" s="104" t="s">
        <v>85</v>
      </c>
      <c r="C11" s="105" t="s">
        <v>86</v>
      </c>
      <c r="D11" s="105" t="s">
        <v>87</v>
      </c>
      <c r="E11" s="105" t="s">
        <v>88</v>
      </c>
      <c r="F11" s="105" t="s">
        <v>89</v>
      </c>
      <c r="G11" s="105" t="s">
        <v>90</v>
      </c>
      <c r="H11" s="106" t="s">
        <v>91</v>
      </c>
    </row>
    <row r="12" spans="2:8" ht="15.75" thickBot="1" x14ac:dyDescent="0.3">
      <c r="B12" s="107" t="s">
        <v>127</v>
      </c>
      <c r="C12" s="102" t="s">
        <v>128</v>
      </c>
      <c r="D12" s="102" t="s">
        <v>129</v>
      </c>
      <c r="E12" s="102" t="s">
        <v>130</v>
      </c>
      <c r="F12" s="103" t="s">
        <v>118</v>
      </c>
      <c r="G12" s="103" t="s">
        <v>118</v>
      </c>
      <c r="H12" s="108" t="s">
        <v>131</v>
      </c>
    </row>
    <row r="13" spans="2:8" ht="15.75" thickBot="1" x14ac:dyDescent="0.3">
      <c r="B13" s="107" t="s">
        <v>132</v>
      </c>
      <c r="C13" s="102" t="s">
        <v>133</v>
      </c>
      <c r="D13" s="102" t="s">
        <v>134</v>
      </c>
      <c r="E13" s="102" t="s">
        <v>135</v>
      </c>
      <c r="F13" s="102" t="s">
        <v>136</v>
      </c>
      <c r="G13" s="102" t="s">
        <v>137</v>
      </c>
      <c r="H13" s="108" t="s">
        <v>138</v>
      </c>
    </row>
    <row r="14" spans="2:8" ht="15.75" thickBot="1" x14ac:dyDescent="0.3">
      <c r="B14" s="107" t="s">
        <v>139</v>
      </c>
      <c r="C14" s="102" t="s">
        <v>140</v>
      </c>
      <c r="D14" s="102" t="s">
        <v>141</v>
      </c>
      <c r="E14" s="103" t="s">
        <v>118</v>
      </c>
      <c r="F14" s="103" t="s">
        <v>118</v>
      </c>
      <c r="G14" s="103" t="s">
        <v>118</v>
      </c>
      <c r="H14" s="108" t="s">
        <v>142</v>
      </c>
    </row>
    <row r="15" spans="2:8" ht="15.75" thickBot="1" x14ac:dyDescent="0.3">
      <c r="B15" s="107" t="s">
        <v>143</v>
      </c>
      <c r="C15" s="102" t="s">
        <v>144</v>
      </c>
      <c r="D15" s="102" t="s">
        <v>145</v>
      </c>
      <c r="E15" s="102" t="s">
        <v>146</v>
      </c>
      <c r="F15" s="102" t="s">
        <v>147</v>
      </c>
      <c r="G15" s="102" t="s">
        <v>148</v>
      </c>
      <c r="H15" s="108" t="s">
        <v>149</v>
      </c>
    </row>
    <row r="16" spans="2:8" x14ac:dyDescent="0.25">
      <c r="B16" s="109" t="s">
        <v>150</v>
      </c>
      <c r="C16" s="110" t="s">
        <v>151</v>
      </c>
      <c r="D16" s="110" t="s">
        <v>152</v>
      </c>
      <c r="E16" s="110" t="s">
        <v>153</v>
      </c>
      <c r="F16" s="110" t="s">
        <v>154</v>
      </c>
      <c r="G16" s="112" t="s">
        <v>118</v>
      </c>
      <c r="H16" s="111" t="s">
        <v>155</v>
      </c>
    </row>
    <row r="19" spans="2:14" ht="15.75" customHeight="1" x14ac:dyDescent="0.25"/>
    <row r="20" spans="2:14" ht="15.75" customHeight="1" x14ac:dyDescent="0.25"/>
    <row r="24" spans="2:14" x14ac:dyDescent="0.25">
      <c r="B24" s="3" t="s">
        <v>0</v>
      </c>
      <c r="C24" s="3">
        <v>2018</v>
      </c>
      <c r="D24" s="3">
        <v>2019</v>
      </c>
      <c r="E24" s="3">
        <v>2020</v>
      </c>
      <c r="F24" s="3">
        <v>2021</v>
      </c>
      <c r="G24" s="3">
        <v>2022</v>
      </c>
      <c r="H24" s="3" t="s">
        <v>1</v>
      </c>
      <c r="J24" s="1"/>
      <c r="K24" s="1"/>
      <c r="L24" s="1"/>
      <c r="M24" s="1"/>
      <c r="N24" s="2"/>
    </row>
    <row r="25" spans="2:14" x14ac:dyDescent="0.25">
      <c r="B25" s="96" t="s">
        <v>39</v>
      </c>
      <c r="C25" s="25">
        <v>0</v>
      </c>
      <c r="D25" s="25">
        <v>0</v>
      </c>
      <c r="E25" s="25">
        <v>0</v>
      </c>
      <c r="F25" s="25">
        <v>0</v>
      </c>
      <c r="G25" s="25">
        <v>0</v>
      </c>
      <c r="H25" s="25">
        <v>0</v>
      </c>
      <c r="J25" s="6"/>
      <c r="K25" s="6"/>
      <c r="L25" s="6"/>
      <c r="M25" s="6"/>
      <c r="N25" s="2"/>
    </row>
    <row r="26" spans="2:14" x14ac:dyDescent="0.25">
      <c r="B26" s="96" t="s">
        <v>38</v>
      </c>
      <c r="C26" s="114">
        <v>2084</v>
      </c>
      <c r="D26" s="114">
        <v>1996</v>
      </c>
      <c r="E26" s="114">
        <v>2852</v>
      </c>
      <c r="F26" s="114">
        <v>3434</v>
      </c>
      <c r="G26" s="114">
        <v>3293</v>
      </c>
      <c r="H26" s="114">
        <v>2732</v>
      </c>
      <c r="J26" s="6"/>
      <c r="K26" s="6"/>
      <c r="L26" s="6"/>
      <c r="M26" s="6"/>
      <c r="N26" s="2"/>
    </row>
    <row r="27" spans="2:14" x14ac:dyDescent="0.25">
      <c r="B27" s="96" t="s">
        <v>66</v>
      </c>
      <c r="C27" s="114">
        <v>1420</v>
      </c>
      <c r="D27" s="114">
        <v>1603</v>
      </c>
      <c r="E27" s="114">
        <v>1578</v>
      </c>
      <c r="F27" s="114">
        <v>1737</v>
      </c>
      <c r="G27" s="114">
        <v>2247</v>
      </c>
      <c r="H27" s="114">
        <v>1717</v>
      </c>
      <c r="J27" s="6"/>
      <c r="K27" s="6"/>
      <c r="L27" s="6"/>
      <c r="M27" s="6"/>
      <c r="N27" s="2"/>
    </row>
    <row r="28" spans="2:14" x14ac:dyDescent="0.25">
      <c r="B28" s="96" t="s">
        <v>55</v>
      </c>
      <c r="C28" s="114">
        <v>2230</v>
      </c>
      <c r="D28" s="114">
        <v>2432</v>
      </c>
      <c r="E28" s="114">
        <v>3059</v>
      </c>
      <c r="F28" s="114">
        <v>2502</v>
      </c>
      <c r="G28" s="114">
        <v>3326</v>
      </c>
      <c r="H28" s="114">
        <v>2710</v>
      </c>
      <c r="J28" s="6"/>
      <c r="K28" s="6"/>
      <c r="L28" s="6"/>
      <c r="M28" s="6"/>
      <c r="N28" s="2"/>
    </row>
    <row r="29" spans="2:14" x14ac:dyDescent="0.25">
      <c r="B29" s="96" t="s">
        <v>3</v>
      </c>
      <c r="C29" s="114">
        <v>7757</v>
      </c>
      <c r="D29" s="114">
        <v>8511</v>
      </c>
      <c r="E29" s="114">
        <v>10059</v>
      </c>
      <c r="F29" s="114">
        <v>9217</v>
      </c>
      <c r="G29" s="115" t="s">
        <v>118</v>
      </c>
      <c r="H29" s="114">
        <v>8886</v>
      </c>
      <c r="J29" s="6"/>
      <c r="K29" s="6"/>
      <c r="L29" s="6"/>
      <c r="M29" s="6"/>
      <c r="N29" s="2"/>
    </row>
    <row r="30" spans="2:14" x14ac:dyDescent="0.25">
      <c r="B30" s="96" t="s">
        <v>2</v>
      </c>
      <c r="C30" s="114">
        <v>6252</v>
      </c>
      <c r="D30" s="114">
        <v>6406</v>
      </c>
      <c r="E30" s="114">
        <v>8393</v>
      </c>
      <c r="F30" s="114">
        <v>11517</v>
      </c>
      <c r="G30" s="114">
        <v>14401</v>
      </c>
      <c r="H30" s="114">
        <v>9394</v>
      </c>
      <c r="J30" s="6"/>
      <c r="K30" s="6"/>
      <c r="L30" s="6"/>
      <c r="M30" s="6"/>
      <c r="N30" s="2"/>
    </row>
    <row r="31" spans="2:14" x14ac:dyDescent="0.25">
      <c r="B31" s="96" t="s">
        <v>156</v>
      </c>
      <c r="C31" s="114">
        <v>1072</v>
      </c>
      <c r="D31" s="114">
        <v>1079</v>
      </c>
      <c r="E31" s="114">
        <v>1119</v>
      </c>
      <c r="F31" s="114">
        <v>1131</v>
      </c>
      <c r="G31" s="114">
        <v>1126</v>
      </c>
      <c r="H31" s="114">
        <v>1105</v>
      </c>
      <c r="J31" s="6"/>
      <c r="K31" s="6"/>
      <c r="L31" s="6"/>
      <c r="M31" s="6"/>
      <c r="N31" s="2"/>
    </row>
    <row r="32" spans="2:14" x14ac:dyDescent="0.25">
      <c r="B32" s="96" t="s">
        <v>157</v>
      </c>
      <c r="C32" s="114">
        <v>5723</v>
      </c>
      <c r="D32" s="114">
        <v>5333</v>
      </c>
      <c r="E32" s="114">
        <v>5581</v>
      </c>
      <c r="F32" s="115">
        <v>5961</v>
      </c>
      <c r="G32" s="115">
        <v>7850</v>
      </c>
      <c r="H32" s="114">
        <v>6090</v>
      </c>
      <c r="J32" s="6"/>
      <c r="K32" s="6"/>
      <c r="L32" s="6"/>
      <c r="M32" s="6"/>
      <c r="N32" s="2"/>
    </row>
    <row r="33" spans="2:14" x14ac:dyDescent="0.25">
      <c r="B33" s="96" t="s">
        <v>69</v>
      </c>
      <c r="C33" s="114">
        <v>6773</v>
      </c>
      <c r="D33" s="114">
        <v>6411</v>
      </c>
      <c r="E33" s="115">
        <v>6629</v>
      </c>
      <c r="F33" s="115">
        <v>8407</v>
      </c>
      <c r="G33" s="115">
        <v>9786</v>
      </c>
      <c r="H33" s="114">
        <v>7601</v>
      </c>
      <c r="J33" s="6"/>
      <c r="K33" s="6"/>
      <c r="L33" s="6"/>
      <c r="M33" s="6"/>
      <c r="N33" s="2"/>
    </row>
    <row r="34" spans="2:14" x14ac:dyDescent="0.25">
      <c r="B34" s="96" t="s">
        <v>67</v>
      </c>
      <c r="C34" s="114">
        <v>6157</v>
      </c>
      <c r="D34" s="114">
        <v>6282</v>
      </c>
      <c r="E34" s="114">
        <v>6548</v>
      </c>
      <c r="F34" s="114">
        <v>8556</v>
      </c>
      <c r="G34" s="115">
        <v>8608</v>
      </c>
      <c r="H34" s="114">
        <v>7230</v>
      </c>
      <c r="J34" s="6"/>
      <c r="K34" s="6"/>
      <c r="L34" s="6"/>
      <c r="M34" s="6"/>
      <c r="N34" s="2"/>
    </row>
    <row r="38" spans="2:14" x14ac:dyDescent="0.25">
      <c r="B38" s="3" t="s">
        <v>0</v>
      </c>
      <c r="C38" s="3" t="s">
        <v>1</v>
      </c>
    </row>
    <row r="39" spans="2:14" x14ac:dyDescent="0.25">
      <c r="B39" s="96" t="s">
        <v>66</v>
      </c>
      <c r="C39" s="113">
        <v>1717</v>
      </c>
    </row>
    <row r="40" spans="2:14" x14ac:dyDescent="0.25">
      <c r="B40" s="96" t="s">
        <v>41</v>
      </c>
      <c r="C40" s="113">
        <v>2603</v>
      </c>
    </row>
    <row r="41" spans="2:14" x14ac:dyDescent="0.25">
      <c r="B41" s="96" t="s">
        <v>55</v>
      </c>
      <c r="C41" s="113">
        <v>2710</v>
      </c>
    </row>
    <row r="42" spans="2:14" x14ac:dyDescent="0.25">
      <c r="B42" s="96" t="s">
        <v>38</v>
      </c>
      <c r="C42" s="113">
        <v>2732</v>
      </c>
    </row>
    <row r="43" spans="2:14" x14ac:dyDescent="0.25">
      <c r="B43" s="96" t="s">
        <v>3</v>
      </c>
      <c r="C43" s="113">
        <v>8886</v>
      </c>
    </row>
    <row r="44" spans="2:14" x14ac:dyDescent="0.25">
      <c r="B44" s="96" t="s">
        <v>2</v>
      </c>
      <c r="C44" s="113">
        <v>9394</v>
      </c>
    </row>
    <row r="45" spans="2:14" x14ac:dyDescent="0.25">
      <c r="B45" s="96" t="s">
        <v>69</v>
      </c>
      <c r="C45" s="113">
        <v>7601</v>
      </c>
    </row>
    <row r="46" spans="2:14" x14ac:dyDescent="0.25">
      <c r="B46" s="96" t="s">
        <v>67</v>
      </c>
      <c r="C46" s="113">
        <v>7230</v>
      </c>
    </row>
    <row r="47" spans="2:14" x14ac:dyDescent="0.25">
      <c r="B47" s="96" t="s">
        <v>157</v>
      </c>
      <c r="C47" s="113">
        <v>6090</v>
      </c>
    </row>
    <row r="48" spans="2:14" x14ac:dyDescent="0.25">
      <c r="B48" s="96" t="s">
        <v>156</v>
      </c>
      <c r="C48" s="113">
        <v>1105</v>
      </c>
    </row>
  </sheetData>
  <sortState ref="B45:C48">
    <sortCondition descending="1" ref="C45"/>
  </sortState>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3:Q24"/>
  <sheetViews>
    <sheetView topLeftCell="G1" workbookViewId="0">
      <selection activeCell="J3" sqref="J3:Q16"/>
    </sheetView>
  </sheetViews>
  <sheetFormatPr baseColWidth="10" defaultRowHeight="15" x14ac:dyDescent="0.25"/>
  <cols>
    <col min="2" max="2" width="16.7109375" customWidth="1"/>
    <col min="3" max="3" width="13.85546875" customWidth="1"/>
    <col min="4" max="4" width="13.140625" customWidth="1"/>
    <col min="5" max="5" width="13.5703125" customWidth="1"/>
    <col min="11" max="12" width="12.28515625" bestFit="1" customWidth="1"/>
  </cols>
  <sheetData>
    <row r="3" spans="2:17" x14ac:dyDescent="0.25">
      <c r="B3" s="3" t="s">
        <v>0</v>
      </c>
      <c r="C3" s="3">
        <v>2018</v>
      </c>
      <c r="D3" s="3">
        <v>2019</v>
      </c>
      <c r="E3" s="3">
        <v>2020</v>
      </c>
      <c r="F3" s="3">
        <v>2021</v>
      </c>
      <c r="G3" s="3">
        <v>2022</v>
      </c>
      <c r="H3" s="3" t="s">
        <v>1</v>
      </c>
      <c r="J3" s="138" t="s">
        <v>161</v>
      </c>
      <c r="K3" s="138"/>
      <c r="L3" s="138"/>
      <c r="M3" s="138"/>
      <c r="N3" s="138"/>
      <c r="O3" s="138"/>
      <c r="P3" s="138"/>
      <c r="Q3" s="138"/>
    </row>
    <row r="4" spans="2:17" x14ac:dyDescent="0.25">
      <c r="B4" s="96" t="s">
        <v>38</v>
      </c>
      <c r="C4" s="114">
        <v>2084</v>
      </c>
      <c r="D4" s="114">
        <v>1996</v>
      </c>
      <c r="E4" s="114">
        <v>2852</v>
      </c>
      <c r="F4" s="114">
        <v>3434</v>
      </c>
      <c r="G4" s="114">
        <v>3293</v>
      </c>
      <c r="H4" s="114">
        <v>2732</v>
      </c>
      <c r="J4" s="138"/>
      <c r="K4" s="138"/>
      <c r="L4" s="138"/>
      <c r="M4" s="138"/>
      <c r="N4" s="138"/>
      <c r="O4" s="138"/>
      <c r="P4" s="138"/>
      <c r="Q4" s="138"/>
    </row>
    <row r="5" spans="2:17" x14ac:dyDescent="0.25">
      <c r="B5" s="96" t="s">
        <v>66</v>
      </c>
      <c r="C5" s="114">
        <v>1420</v>
      </c>
      <c r="D5" s="114">
        <v>1603</v>
      </c>
      <c r="E5" s="114">
        <v>1578</v>
      </c>
      <c r="F5" s="114">
        <v>1737</v>
      </c>
      <c r="G5" s="114">
        <v>2247</v>
      </c>
      <c r="H5" s="114">
        <v>1717</v>
      </c>
      <c r="J5" s="138"/>
      <c r="K5" s="138"/>
      <c r="L5" s="138"/>
      <c r="M5" s="138"/>
      <c r="N5" s="138"/>
      <c r="O5" s="138"/>
      <c r="P5" s="138"/>
      <c r="Q5" s="138"/>
    </row>
    <row r="6" spans="2:17" x14ac:dyDescent="0.25">
      <c r="B6" s="96" t="s">
        <v>55</v>
      </c>
      <c r="C6" s="114">
        <v>2230</v>
      </c>
      <c r="D6" s="114">
        <v>2432</v>
      </c>
      <c r="E6" s="114">
        <v>3059</v>
      </c>
      <c r="F6" s="114">
        <v>2502</v>
      </c>
      <c r="G6" s="114">
        <v>3326</v>
      </c>
      <c r="H6" s="114">
        <v>2710</v>
      </c>
      <c r="J6" s="138"/>
      <c r="K6" s="138"/>
      <c r="L6" s="138"/>
      <c r="M6" s="138"/>
      <c r="N6" s="138"/>
      <c r="O6" s="138"/>
      <c r="P6" s="138"/>
      <c r="Q6" s="138"/>
    </row>
    <row r="7" spans="2:17" x14ac:dyDescent="0.25">
      <c r="B7" s="96" t="s">
        <v>3</v>
      </c>
      <c r="C7" s="114">
        <v>7757</v>
      </c>
      <c r="D7" s="114">
        <v>8511</v>
      </c>
      <c r="E7" s="114">
        <v>10059</v>
      </c>
      <c r="F7" s="114">
        <v>9217</v>
      </c>
      <c r="G7" s="115" t="s">
        <v>118</v>
      </c>
      <c r="H7" s="114">
        <v>8886</v>
      </c>
      <c r="J7" s="138"/>
      <c r="K7" s="138"/>
      <c r="L7" s="138"/>
      <c r="M7" s="138"/>
      <c r="N7" s="138"/>
      <c r="O7" s="138"/>
      <c r="P7" s="138"/>
      <c r="Q7" s="138"/>
    </row>
    <row r="8" spans="2:17" x14ac:dyDescent="0.25">
      <c r="B8" s="96" t="s">
        <v>2</v>
      </c>
      <c r="C8" s="114">
        <v>6252</v>
      </c>
      <c r="D8" s="114">
        <v>6406</v>
      </c>
      <c r="E8" s="114">
        <v>8393</v>
      </c>
      <c r="F8" s="114">
        <v>11517</v>
      </c>
      <c r="G8" s="114">
        <v>14401</v>
      </c>
      <c r="H8" s="114">
        <v>9394</v>
      </c>
      <c r="J8" s="138"/>
      <c r="K8" s="138"/>
      <c r="L8" s="138"/>
      <c r="M8" s="138"/>
      <c r="N8" s="138"/>
      <c r="O8" s="138"/>
      <c r="P8" s="138"/>
      <c r="Q8" s="138"/>
    </row>
    <row r="9" spans="2:17" x14ac:dyDescent="0.25">
      <c r="B9" s="96" t="s">
        <v>156</v>
      </c>
      <c r="C9" s="114">
        <v>1072</v>
      </c>
      <c r="D9" s="114">
        <v>1079</v>
      </c>
      <c r="E9" s="114">
        <v>1119</v>
      </c>
      <c r="F9" s="114">
        <v>1131</v>
      </c>
      <c r="G9" s="114">
        <v>1126</v>
      </c>
      <c r="H9" s="114">
        <v>1105</v>
      </c>
      <c r="J9" s="138"/>
      <c r="K9" s="138"/>
      <c r="L9" s="138"/>
      <c r="M9" s="138"/>
      <c r="N9" s="138"/>
      <c r="O9" s="138"/>
      <c r="P9" s="138"/>
      <c r="Q9" s="138"/>
    </row>
    <row r="10" spans="2:17" x14ac:dyDescent="0.25">
      <c r="B10" s="96" t="s">
        <v>157</v>
      </c>
      <c r="C10" s="114">
        <v>5723</v>
      </c>
      <c r="D10" s="114">
        <v>5333</v>
      </c>
      <c r="E10" s="114">
        <v>5581</v>
      </c>
      <c r="F10" s="115">
        <v>5961</v>
      </c>
      <c r="G10" s="115">
        <v>7850</v>
      </c>
      <c r="H10" s="114">
        <v>6090</v>
      </c>
      <c r="J10" s="138"/>
      <c r="K10" s="138"/>
      <c r="L10" s="138"/>
      <c r="M10" s="138"/>
      <c r="N10" s="138"/>
      <c r="O10" s="138"/>
      <c r="P10" s="138"/>
      <c r="Q10" s="138"/>
    </row>
    <row r="11" spans="2:17" x14ac:dyDescent="0.25">
      <c r="B11" s="96" t="s">
        <v>69</v>
      </c>
      <c r="C11" s="114">
        <v>6773</v>
      </c>
      <c r="D11" s="114">
        <v>6411</v>
      </c>
      <c r="E11" s="115">
        <v>6629</v>
      </c>
      <c r="F11" s="115">
        <v>8407</v>
      </c>
      <c r="G11" s="115">
        <v>9786</v>
      </c>
      <c r="H11" s="114">
        <v>7601</v>
      </c>
      <c r="J11" s="138"/>
      <c r="K11" s="138"/>
      <c r="L11" s="138"/>
      <c r="M11" s="138"/>
      <c r="N11" s="138"/>
      <c r="O11" s="138"/>
      <c r="P11" s="138"/>
      <c r="Q11" s="138"/>
    </row>
    <row r="12" spans="2:17" x14ac:dyDescent="0.25">
      <c r="B12" s="96" t="s">
        <v>67</v>
      </c>
      <c r="C12" s="114">
        <v>6157</v>
      </c>
      <c r="D12" s="114">
        <v>6282</v>
      </c>
      <c r="E12" s="114">
        <v>6548</v>
      </c>
      <c r="F12" s="114">
        <v>8556</v>
      </c>
      <c r="G12" s="115">
        <v>8608</v>
      </c>
      <c r="H12" s="114">
        <v>7230</v>
      </c>
      <c r="J12" s="138"/>
      <c r="K12" s="138"/>
      <c r="L12" s="138"/>
      <c r="M12" s="138"/>
      <c r="N12" s="138"/>
      <c r="O12" s="138"/>
      <c r="P12" s="138"/>
      <c r="Q12" s="138"/>
    </row>
    <row r="13" spans="2:17" x14ac:dyDescent="0.25">
      <c r="B13" s="2"/>
      <c r="C13" s="2"/>
      <c r="J13" s="138"/>
      <c r="K13" s="138"/>
      <c r="L13" s="138"/>
      <c r="M13" s="138"/>
      <c r="N13" s="138"/>
      <c r="O13" s="138"/>
      <c r="P13" s="138"/>
      <c r="Q13" s="138"/>
    </row>
    <row r="14" spans="2:17" x14ac:dyDescent="0.25">
      <c r="J14" s="138"/>
      <c r="K14" s="138"/>
      <c r="L14" s="138"/>
      <c r="M14" s="138"/>
      <c r="N14" s="138"/>
      <c r="O14" s="138"/>
      <c r="P14" s="138"/>
      <c r="Q14" s="138"/>
    </row>
    <row r="15" spans="2:17" x14ac:dyDescent="0.25">
      <c r="B15" s="3" t="s">
        <v>0</v>
      </c>
      <c r="C15" s="3">
        <v>2019</v>
      </c>
      <c r="D15" s="3">
        <v>2020</v>
      </c>
      <c r="E15" s="3">
        <v>2021</v>
      </c>
      <c r="F15" s="3">
        <v>2022</v>
      </c>
      <c r="J15" s="138"/>
      <c r="K15" s="138"/>
      <c r="L15" s="138"/>
      <c r="M15" s="138"/>
      <c r="N15" s="138"/>
      <c r="O15" s="138"/>
      <c r="P15" s="138"/>
      <c r="Q15" s="138"/>
    </row>
    <row r="16" spans="2:17" x14ac:dyDescent="0.25">
      <c r="B16" s="96" t="s">
        <v>38</v>
      </c>
      <c r="C16" s="118">
        <f t="shared" ref="C16:F24" si="0">D4/C4*100-100</f>
        <v>-4.2226487523992233</v>
      </c>
      <c r="D16" s="117">
        <f t="shared" si="0"/>
        <v>42.885771543086179</v>
      </c>
      <c r="E16" s="117">
        <f t="shared" si="0"/>
        <v>20.406732117812055</v>
      </c>
      <c r="F16" s="117">
        <f t="shared" si="0"/>
        <v>-4.105998835177644</v>
      </c>
      <c r="J16" s="138"/>
      <c r="K16" s="138"/>
      <c r="L16" s="138"/>
      <c r="M16" s="138"/>
      <c r="N16" s="138"/>
      <c r="O16" s="138"/>
      <c r="P16" s="138"/>
      <c r="Q16" s="138"/>
    </row>
    <row r="17" spans="2:6" x14ac:dyDescent="0.25">
      <c r="B17" s="96" t="s">
        <v>66</v>
      </c>
      <c r="C17" s="118">
        <f t="shared" si="0"/>
        <v>12.887323943661968</v>
      </c>
      <c r="D17" s="119">
        <f t="shared" si="0"/>
        <v>-1.5595757953836653</v>
      </c>
      <c r="E17" s="117">
        <f t="shared" si="0"/>
        <v>10.076045627376431</v>
      </c>
      <c r="F17" s="119">
        <f t="shared" si="0"/>
        <v>29.360967184801382</v>
      </c>
    </row>
    <row r="18" spans="2:6" x14ac:dyDescent="0.25">
      <c r="B18" s="96" t="s">
        <v>55</v>
      </c>
      <c r="C18" s="118">
        <f t="shared" si="0"/>
        <v>9.0582959641255485</v>
      </c>
      <c r="D18" s="117">
        <f t="shared" si="0"/>
        <v>25.78125</v>
      </c>
      <c r="E18" s="119">
        <f t="shared" si="0"/>
        <v>-18.208564890487082</v>
      </c>
      <c r="F18" s="119">
        <f t="shared" si="0"/>
        <v>32.933653077537969</v>
      </c>
    </row>
    <row r="19" spans="2:6" x14ac:dyDescent="0.25">
      <c r="B19" s="96" t="s">
        <v>3</v>
      </c>
      <c r="C19" s="117">
        <f t="shared" si="0"/>
        <v>9.7202526750032234</v>
      </c>
      <c r="D19" s="117">
        <f t="shared" si="0"/>
        <v>18.18822700035247</v>
      </c>
      <c r="E19" s="119">
        <f t="shared" si="0"/>
        <v>-8.3706133810517969</v>
      </c>
      <c r="F19" s="117" t="s">
        <v>160</v>
      </c>
    </row>
    <row r="20" spans="2:6" x14ac:dyDescent="0.25">
      <c r="B20" s="96" t="s">
        <v>2</v>
      </c>
      <c r="C20" s="118">
        <f t="shared" si="0"/>
        <v>2.4632117722328815</v>
      </c>
      <c r="D20" s="117">
        <f t="shared" si="0"/>
        <v>31.017795816422108</v>
      </c>
      <c r="E20" s="117">
        <f t="shared" si="0"/>
        <v>37.221494102228036</v>
      </c>
      <c r="F20" s="117">
        <f t="shared" si="0"/>
        <v>25.041243379352252</v>
      </c>
    </row>
    <row r="21" spans="2:6" x14ac:dyDescent="0.25">
      <c r="B21" s="96" t="s">
        <v>156</v>
      </c>
      <c r="C21" s="118">
        <f t="shared" si="0"/>
        <v>0.65298507462685507</v>
      </c>
      <c r="D21" s="117">
        <f t="shared" si="0"/>
        <v>3.7071362372567194</v>
      </c>
      <c r="E21" s="117">
        <f t="shared" si="0"/>
        <v>1.0723860589812375</v>
      </c>
      <c r="F21" s="117">
        <f t="shared" si="0"/>
        <v>-0.44208664898319228</v>
      </c>
    </row>
    <row r="22" spans="2:6" x14ac:dyDescent="0.25">
      <c r="B22" s="96" t="s">
        <v>157</v>
      </c>
      <c r="C22" s="118">
        <f t="shared" si="0"/>
        <v>-6.8146077232220819</v>
      </c>
      <c r="D22" s="117">
        <f t="shared" si="0"/>
        <v>4.6502906431652065</v>
      </c>
      <c r="E22" s="117">
        <f t="shared" si="0"/>
        <v>6.8088156244400722</v>
      </c>
      <c r="F22" s="119">
        <f t="shared" si="0"/>
        <v>31.689313873511139</v>
      </c>
    </row>
    <row r="23" spans="2:6" x14ac:dyDescent="0.25">
      <c r="B23" s="96" t="s">
        <v>69</v>
      </c>
      <c r="C23" s="118">
        <f t="shared" si="0"/>
        <v>-5.3447512180717496</v>
      </c>
      <c r="D23" s="117">
        <f t="shared" si="0"/>
        <v>3.4004055529558599</v>
      </c>
      <c r="E23" s="117">
        <f t="shared" si="0"/>
        <v>26.821541710665258</v>
      </c>
      <c r="F23" s="117">
        <f t="shared" si="0"/>
        <v>16.402997502081604</v>
      </c>
    </row>
    <row r="24" spans="2:6" x14ac:dyDescent="0.25">
      <c r="B24" s="96" t="s">
        <v>67</v>
      </c>
      <c r="C24" s="118">
        <f t="shared" si="0"/>
        <v>2.0302095176222252</v>
      </c>
      <c r="D24" s="117">
        <f t="shared" si="0"/>
        <v>4.234320280165548</v>
      </c>
      <c r="E24" s="117">
        <f t="shared" si="0"/>
        <v>30.665852168601106</v>
      </c>
      <c r="F24" s="117">
        <f>G12/F12*100-100</f>
        <v>0.60776063581111828</v>
      </c>
    </row>
  </sheetData>
  <mergeCells count="1">
    <mergeCell ref="J3:Q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7" ma:contentTypeDescription="Crear nuevo documento." ma:contentTypeScope="" ma:versionID="0d08a7f4536166868a33e800c2edfcd4">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4e8f015c8ab1b2c38d5e63ec51b98169"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2024-10-13T15:42:44+00:00</FechayHora>
  </documentManagement>
</p:properties>
</file>

<file path=customXml/itemProps1.xml><?xml version="1.0" encoding="utf-8"?>
<ds:datastoreItem xmlns:ds="http://schemas.openxmlformats.org/officeDocument/2006/customXml" ds:itemID="{86A0306A-CBD0-47A9-B3AB-392AC18AB956}"/>
</file>

<file path=customXml/itemProps2.xml><?xml version="1.0" encoding="utf-8"?>
<ds:datastoreItem xmlns:ds="http://schemas.openxmlformats.org/officeDocument/2006/customXml" ds:itemID="{970B1549-04F2-45FE-A82F-C7E853E8E3E5}"/>
</file>

<file path=customXml/itemProps3.xml><?xml version="1.0" encoding="utf-8"?>
<ds:datastoreItem xmlns:ds="http://schemas.openxmlformats.org/officeDocument/2006/customXml" ds:itemID="{92748D34-C537-46BE-9621-2DC87ECD08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4.1. ÁREA (ha, t)</vt:lpstr>
      <vt:lpstr>Inventario pecuario</vt:lpstr>
      <vt:lpstr>4.2.1PARTICIPACION PLAZAS -MY</vt:lpstr>
      <vt:lpstr>4.2.2 HISTORICO KG PLAZAS M</vt:lpstr>
      <vt:lpstr>4.2.3.% PART PRODUCTO</vt:lpstr>
      <vt:lpstr>4.3.1. % MERCADO FLETE PRODUCTO</vt:lpstr>
      <vt:lpstr>4.3.2. PRECIOS PAG PRODUCTOR</vt:lpstr>
      <vt:lpstr>4.3.3. PRECIOS PROMEDIO SIPSA 1</vt:lpstr>
      <vt:lpstr>4.3.4. VARIACION $ PLAZAS MAYOR</vt:lpstr>
      <vt:lpstr>'4.2.1PARTICIPACION PLAZAS -MY'!_Hlk145616695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Patricia</dc:creator>
  <cp:lastModifiedBy>Martha Patricia</cp:lastModifiedBy>
  <dcterms:created xsi:type="dcterms:W3CDTF">2023-12-07T17:44:18Z</dcterms:created>
  <dcterms:modified xsi:type="dcterms:W3CDTF">2023-12-11T20:24:08Z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ies>
</file>