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2"/>
  <workbookPr hidePivotFieldList="1"/>
  <mc:AlternateContent xmlns:mc="http://schemas.openxmlformats.org/markup-compatibility/2006">
    <mc:Choice Requires="x15">
      <x15ac:absPath xmlns:x15ac="http://schemas.microsoft.com/office/spreadsheetml/2010/11/ac" url="F:\2025 MERCADOS\MUNICIPIOS UAF 2025\2025\ALGARROBO\"/>
    </mc:Choice>
  </mc:AlternateContent>
  <xr:revisionPtr revIDLastSave="3" documentId="13_ncr:1_{14713776-B4DD-4A10-8A21-7EFB3A34FB2D}" xr6:coauthVersionLast="47" xr6:coauthVersionMax="47" xr10:uidLastSave="{8F5E869D-A4D0-4E44-8F9E-5F67B97F9E5F}"/>
  <bookViews>
    <workbookView xWindow="9440" yWindow="140" windowWidth="9640" windowHeight="9920" firstSheet="5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definedNames>
    <definedName name="_xlnm._FilterDatabase" localSheetId="4" hidden="1">'4.3.1. % MERCADO FLETE PRODUCTO'!$B$16:$D$26</definedName>
    <definedName name="_xlnm._FilterDatabase" localSheetId="5" hidden="1">'4.3.2. PRECIOS PAGAD PRODUCTOR'!$B$2:$G$11</definedName>
    <definedName name="_xlnm._FilterDatabase" localSheetId="6" hidden="1">'4.3.3. PRECIOS PROMEDIO SIPSA'!$M$3:$N$7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7" l="1"/>
  <c r="G29" i="19" a="1"/>
  <c r="G29" i="19"/>
  <c r="G30" i="19" a="1"/>
  <c r="G30" i="19"/>
  <c r="G31" i="19" a="1"/>
  <c r="G31" i="19"/>
  <c r="F29" i="19"/>
  <c r="F30" i="19"/>
  <c r="F31" i="19"/>
  <c r="E29" i="19"/>
  <c r="E30" i="19"/>
  <c r="E31" i="19"/>
  <c r="D29" i="19"/>
  <c r="D30" i="19"/>
  <c r="D31" i="19"/>
  <c r="C29" i="19"/>
  <c r="C30" i="19"/>
  <c r="C31" i="19"/>
  <c r="I10" i="19"/>
  <c r="I11" i="19"/>
  <c r="I12" i="19"/>
  <c r="H12" i="19"/>
  <c r="H11" i="19"/>
  <c r="H10" i="19"/>
  <c r="H9" i="19"/>
  <c r="H8" i="19"/>
  <c r="H7" i="19"/>
  <c r="H6" i="19"/>
  <c r="G5" i="19"/>
  <c r="H5" i="19" s="1"/>
  <c r="H4" i="19"/>
  <c r="H3" i="19"/>
  <c r="H4" i="8"/>
  <c r="H5" i="8"/>
  <c r="H6" i="8"/>
  <c r="H7" i="8"/>
  <c r="H8" i="8"/>
  <c r="H9" i="8"/>
  <c r="H10" i="8"/>
  <c r="H12" i="8"/>
  <c r="H3" i="8"/>
  <c r="G9" i="8"/>
  <c r="G10" i="8"/>
  <c r="G11" i="8"/>
  <c r="H11" i="8" s="1"/>
  <c r="G12" i="8"/>
  <c r="G3" i="8"/>
  <c r="G4" i="8"/>
  <c r="G5" i="8"/>
  <c r="G6" i="8"/>
  <c r="G7" i="8"/>
  <c r="F5" i="8"/>
  <c r="G8" i="8"/>
  <c r="I9" i="19" l="1"/>
  <c r="I8" i="19"/>
  <c r="I7" i="19"/>
  <c r="I6" i="19"/>
  <c r="I5" i="19"/>
  <c r="I4" i="19"/>
  <c r="I3" i="19"/>
  <c r="M13" i="7"/>
  <c r="M14" i="7"/>
  <c r="M15" i="7"/>
  <c r="J8" i="6"/>
  <c r="J9" i="6"/>
  <c r="J10" i="6"/>
  <c r="M12" i="7" l="1"/>
  <c r="J4" i="6"/>
  <c r="J6" i="6"/>
  <c r="J5" i="6"/>
  <c r="J11" i="6" l="1"/>
  <c r="J12" i="6"/>
  <c r="J13" i="6"/>
  <c r="J3" i="6"/>
  <c r="C22" i="19" l="1"/>
  <c r="D22" i="19"/>
  <c r="E22" i="19"/>
  <c r="F22" i="19"/>
  <c r="C23" i="19"/>
  <c r="D23" i="19"/>
  <c r="E23" i="19"/>
  <c r="F23" i="19"/>
  <c r="C24" i="19"/>
  <c r="D24" i="19"/>
  <c r="E24" i="19"/>
  <c r="F24" i="19"/>
  <c r="C25" i="19"/>
  <c r="D25" i="19"/>
  <c r="E25" i="19"/>
  <c r="F25" i="19"/>
  <c r="C26" i="19"/>
  <c r="D26" i="19"/>
  <c r="E26" i="19"/>
  <c r="F26" i="19"/>
  <c r="C27" i="19"/>
  <c r="D27" i="19"/>
  <c r="E27" i="19"/>
  <c r="F27" i="19"/>
  <c r="C28" i="19"/>
  <c r="D28" i="19"/>
  <c r="E28" i="19"/>
  <c r="F28" i="19"/>
  <c r="G22" i="19" l="1" a="1"/>
  <c r="G22" i="19" s="1"/>
  <c r="G24" i="19" a="1"/>
  <c r="G24" i="19" s="1"/>
  <c r="G23" i="19" a="1"/>
  <c r="G23" i="19" s="1"/>
  <c r="G26" i="19" a="1"/>
  <c r="G26" i="19" s="1"/>
  <c r="G28" i="19" a="1"/>
  <c r="G28" i="19" s="1"/>
  <c r="G27" i="19" a="1"/>
  <c r="G27" i="19" s="1"/>
  <c r="G25" i="19" a="1"/>
  <c r="G25" i="19" s="1"/>
  <c r="M7" i="7" l="1"/>
  <c r="M6" i="7" l="1"/>
  <c r="M8" i="7"/>
  <c r="M9" i="7"/>
  <c r="M10" i="7"/>
  <c r="M11" i="7"/>
  <c r="M5" i="7"/>
  <c r="J7" i="6"/>
</calcChain>
</file>

<file path=xl/sharedStrings.xml><?xml version="1.0" encoding="utf-8"?>
<sst xmlns="http://schemas.openxmlformats.org/spreadsheetml/2006/main" count="409" uniqueCount="144">
  <si>
    <t>Nombre y sigla asociación</t>
  </si>
  <si>
    <t>Principales productos comercializados</t>
  </si>
  <si>
    <t>No. de familias asociadas</t>
  </si>
  <si>
    <t>Servicios que presta la OAF</t>
  </si>
  <si>
    <t>Asociación de campesinos de Algarrobo Magdalena</t>
  </si>
  <si>
    <t>Maíz amarillo</t>
  </si>
  <si>
    <t>Comercialización colectiva</t>
  </si>
  <si>
    <t>Asociación de Productores Agropecuarios</t>
  </si>
  <si>
    <t>Leche</t>
  </si>
  <si>
    <t>Asociación Agropecuaria Afro de Algarrobo</t>
  </si>
  <si>
    <t>Yuca</t>
  </si>
  <si>
    <t>Ahuyama</t>
  </si>
  <si>
    <t>Ajonjolí</t>
  </si>
  <si>
    <t>Asociación de Campesinos de algarrobo</t>
  </si>
  <si>
    <t>Maíz blanco</t>
  </si>
  <si>
    <t>Siembra y comercialización colectiva</t>
  </si>
  <si>
    <t>Asociación de productores de la Rosita</t>
  </si>
  <si>
    <t>Producción y venta de leche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</si>
  <si>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</si>
  <si>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</si>
  <si>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</si>
  <si>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</si>
  <si>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</si>
  <si>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</si>
  <si>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</si>
  <si>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Asoacion de campesinos de Algarrobo Magdalena</t>
  </si>
  <si>
    <t>Maiz amarillo</t>
  </si>
  <si>
    <t>Bulto 50 Kg</t>
  </si>
  <si>
    <t>Intermediario 90%
Consumidor Final 10%</t>
  </si>
  <si>
    <t>No</t>
  </si>
  <si>
    <t>Contado</t>
  </si>
  <si>
    <t>Finca 100%</t>
  </si>
  <si>
    <t>Asociacion de Productores Agropecuarios</t>
  </si>
  <si>
    <t>Cantina  40 litros</t>
  </si>
  <si>
    <t>Agroindustria 100%</t>
  </si>
  <si>
    <t>Credito</t>
  </si>
  <si>
    <t>Asociacion Agropecuaria Afro de Algarrobo</t>
  </si>
  <si>
    <t>Consumidor Final 100%</t>
  </si>
  <si>
    <t>Cabecera municipal 100%</t>
  </si>
  <si>
    <t>Bolsa Libra</t>
  </si>
  <si>
    <t>Ajonjoli</t>
  </si>
  <si>
    <t>Asociacion de Campesinos de algarrobo</t>
  </si>
  <si>
    <t>Maiz blanco</t>
  </si>
  <si>
    <t>Intermediario 70%
Minorista 30%</t>
  </si>
  <si>
    <t>Bulto 50 kg</t>
  </si>
  <si>
    <t>Asociacion de prodcutores de la Rosita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</si>
  <si>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</si>
  <si>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</si>
  <si>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</si>
  <si>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</si>
  <si>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</si>
  <si>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</si>
  <si>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Roberto Mendihueta</t>
  </si>
  <si>
    <t xml:space="preserve">Intermediario </t>
  </si>
  <si>
    <t>Cabecera Municipal de Algarrobo</t>
  </si>
  <si>
    <t>Municipio de Algarrobo</t>
  </si>
  <si>
    <t>Maíz Blanco Criollo</t>
  </si>
  <si>
    <t>Maíz Amarillo</t>
  </si>
  <si>
    <t xml:space="preserve">Ahuyama </t>
  </si>
  <si>
    <t>Ají</t>
  </si>
  <si>
    <t>Jorge Castro</t>
  </si>
  <si>
    <t>Minoristas</t>
  </si>
  <si>
    <t>Ganadería dp (Leche)</t>
  </si>
  <si>
    <t xml:space="preserve">Ovino kg en pie </t>
  </si>
  <si>
    <t>Cerdo kg en pie</t>
  </si>
  <si>
    <t>Avicultura (Pollo de Engorde)</t>
  </si>
  <si>
    <t>Piscicultura (tilapia)</t>
  </si>
  <si>
    <t>Agroindustria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</si>
  <si>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</si>
  <si>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</si>
  <si>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</si>
  <si>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</si>
  <si>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</si>
  <si>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</si>
  <si>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</si>
  <si>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BOLSA 40 KG</t>
  </si>
  <si>
    <t xml:space="preserve">Semestral </t>
  </si>
  <si>
    <t xml:space="preserve">Finca </t>
  </si>
  <si>
    <t>BULTO 50 KG</t>
  </si>
  <si>
    <t xml:space="preserve">Semanal </t>
  </si>
  <si>
    <t xml:space="preserve">Mensual </t>
  </si>
  <si>
    <t>LITRO</t>
  </si>
  <si>
    <t>Diario</t>
  </si>
  <si>
    <t xml:space="preserve">Kilogramo en pie </t>
  </si>
  <si>
    <t>Pollo 2 kg</t>
  </si>
  <si>
    <t>KILOGRAMO</t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</si>
  <si>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</si>
  <si>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</si>
  <si>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</si>
  <si>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</si>
  <si>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</si>
  <si>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</si>
  <si>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Tipo de cliente</t>
  </si>
  <si>
    <t>%</t>
  </si>
  <si>
    <t xml:space="preserve"> ($/kg)</t>
  </si>
  <si>
    <t>03Wa-73</t>
  </si>
  <si>
    <t>Maíz amarillo tradicional</t>
  </si>
  <si>
    <t>04Wa-67</t>
  </si>
  <si>
    <t>Maíz blanco tradicional</t>
  </si>
  <si>
    <t>Avicultura engorde</t>
  </si>
  <si>
    <t>Pollo de 2 kg</t>
  </si>
  <si>
    <t xml:space="preserve">Minorista </t>
  </si>
  <si>
    <t>Piscicultura (Tilapia)</t>
  </si>
  <si>
    <t>Kilogramo</t>
  </si>
  <si>
    <t>06Wdi2s1-55</t>
  </si>
  <si>
    <t>Ganadería dp (Res kg en pie)</t>
  </si>
  <si>
    <t>Res 400 kg en pie</t>
  </si>
  <si>
    <t>Litro</t>
  </si>
  <si>
    <t>04Wci-67</t>
  </si>
  <si>
    <t>Ovinos</t>
  </si>
  <si>
    <t>Ovino kg en pie</t>
  </si>
  <si>
    <t>06Wai-55</t>
  </si>
  <si>
    <t>Porcicultura ciclo completo</t>
  </si>
  <si>
    <t>Porcino kg en pie</t>
  </si>
  <si>
    <t xml:space="preserve">Corregimiento </t>
  </si>
  <si>
    <t>Corregimiento o vereda</t>
  </si>
  <si>
    <t>ESTACIÓN LLERAS</t>
  </si>
  <si>
    <t>Maíz_amarillo_tradicional</t>
  </si>
  <si>
    <t>Aji</t>
  </si>
  <si>
    <t>Maíz_blanco_tradicional</t>
  </si>
  <si>
    <t>Avicultura_engorde</t>
  </si>
  <si>
    <t>Piscicultura_tilapia</t>
  </si>
  <si>
    <t>Ganaderia_dp</t>
  </si>
  <si>
    <t>Porcicultura_ciclo_completo</t>
  </si>
  <si>
    <t>ALGARROBO</t>
  </si>
  <si>
    <t>Tabla 8. Precios pagados al productor reportados en las UFH de referencia.</t>
  </si>
  <si>
    <t>Línea Productiva</t>
  </si>
  <si>
    <t>Precio mínimo ($/kg)</t>
  </si>
  <si>
    <t>Precio máximo ($/kg)</t>
  </si>
  <si>
    <t>Precio actual ($/kg)</t>
  </si>
  <si>
    <t>Variación</t>
  </si>
  <si>
    <t xml:space="preserve">Línea productiva </t>
  </si>
  <si>
    <t>Promedio</t>
  </si>
  <si>
    <t>Verificar</t>
  </si>
  <si>
    <t>Ganadería dp (Res kg en pie</t>
  </si>
  <si>
    <t>Ganadería dp (leche)</t>
  </si>
  <si>
    <t xml:space="preserve">Ovinos 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</si>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</sst>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</numFmts>
  <fonts count="1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Aptos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13" fillId="1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2" fontId="3" fillId="12" borderId="1" xfId="0" applyNumberFormat="1" applyFont="1" applyFill="1" applyBorder="1" applyAlignment="1">
      <alignment horizontal="center" vertical="center"/>
    </xf>
    <xf numFmtId="2" fontId="3" fillId="7" borderId="1" xfId="0" applyNumberFormat="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Protection="1">
      <protection locked="0"/>
    </xf>
    <xf numFmtId="166" fontId="3" fillId="0" borderId="0" xfId="6" applyNumberFormat="1" applyFont="1" applyFill="1" applyBorder="1" applyAlignment="1">
      <alignment horizontal="center" vertical="center"/>
    </xf>
    <xf numFmtId="3" fontId="14" fillId="0" borderId="0" xfId="0" applyNumberFormat="1" applyFont="1"/>
    <xf numFmtId="0" fontId="4" fillId="11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2" fillId="13" borderId="1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18" borderId="1" xfId="0" applyFill="1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0" borderId="1" xfId="0" applyBorder="1" applyAlignment="1">
      <alignment horizontal="center" wrapText="1"/>
    </xf>
    <xf numFmtId="10" fontId="3" fillId="0" borderId="5" xfId="5" applyNumberFormat="1" applyFont="1" applyFill="1" applyBorder="1" applyAlignment="1">
      <alignment horizontal="center" vertical="center" wrapText="1"/>
    </xf>
    <xf numFmtId="10" fontId="3" fillId="0" borderId="0" xfId="5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41" fontId="4" fillId="0" borderId="1" xfId="8" applyFont="1" applyBorder="1" applyAlignment="1">
      <alignment horizontal="center" vertical="center"/>
    </xf>
    <xf numFmtId="166" fontId="0" fillId="0" borderId="0" xfId="1" applyNumberFormat="1" applyFont="1" applyFill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9" fontId="9" fillId="3" borderId="0" xfId="0" applyNumberFormat="1" applyFont="1" applyFill="1" applyAlignment="1">
      <alignment vertical="center" wrapText="1"/>
    </xf>
    <xf numFmtId="171" fontId="4" fillId="0" borderId="1" xfId="0" applyNumberFormat="1" applyFont="1" applyBorder="1" applyAlignment="1">
      <alignment horizontal="center" vertical="center"/>
    </xf>
    <xf numFmtId="171" fontId="4" fillId="12" borderId="1" xfId="0" applyNumberFormat="1" applyFont="1" applyFill="1" applyBorder="1" applyAlignment="1">
      <alignment horizontal="center" vertical="center"/>
    </xf>
    <xf numFmtId="171" fontId="4" fillId="7" borderId="1" xfId="0" applyNumberFormat="1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2" fillId="15" borderId="12" xfId="0" applyFont="1" applyFill="1" applyBorder="1" applyAlignment="1">
      <alignment horizontal="center" vertical="center" wrapText="1"/>
    </xf>
    <xf numFmtId="0" fontId="2" fillId="15" borderId="10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2" fillId="13" borderId="6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</cellXfs>
  <cellStyles count="9">
    <cellStyle name="Comma [0]" xfId="8" builtinId="6"/>
    <cellStyle name="Currency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SIPSA'!$A$23:$A$32</c:f>
              <c:strCache>
                <c:ptCount val="10"/>
                <c:pt idx="0">
                  <c:v>Ahuyama</c:v>
                </c:pt>
                <c:pt idx="1">
                  <c:v>Maíz amarillo tradicional</c:v>
                </c:pt>
                <c:pt idx="2">
                  <c:v>Maíz blanco tradicional</c:v>
                </c:pt>
                <c:pt idx="3">
                  <c:v>Yuca</c:v>
                </c:pt>
                <c:pt idx="4">
                  <c:v>Ají</c:v>
                </c:pt>
                <c:pt idx="5">
                  <c:v>Avicultura engorde</c:v>
                </c:pt>
                <c:pt idx="6">
                  <c:v>Piscicultura (Tilapia)</c:v>
                </c:pt>
                <c:pt idx="7">
                  <c:v>Porcicultura ciclo completo</c:v>
                </c:pt>
                <c:pt idx="8">
                  <c:v>Ganadería dp (Res kg en pie</c:v>
                </c:pt>
                <c:pt idx="9">
                  <c:v>Ganadería dp (leche)</c:v>
                </c:pt>
              </c:strCache>
            </c:strRef>
          </c:cat>
          <c:val>
            <c:numRef>
              <c:f>'4.3.3. PRECIOS PROMEDIO SIPSA'!$B$23:$B$32</c:f>
              <c:numCache>
                <c:formatCode>_-"$"\ * #,##0_-;\-"$"\ * #,##0_-;_-"$"\ * "-"??_-;_-@_-</c:formatCode>
                <c:ptCount val="10"/>
                <c:pt idx="0">
                  <c:v>989.87733233182314</c:v>
                </c:pt>
                <c:pt idx="1">
                  <c:v>1625.237010351085</c:v>
                </c:pt>
                <c:pt idx="2">
                  <c:v>1692.75</c:v>
                </c:pt>
                <c:pt idx="3">
                  <c:v>1788.6796536796537</c:v>
                </c:pt>
                <c:pt idx="4">
                  <c:v>3475.7414863817467</c:v>
                </c:pt>
                <c:pt idx="5">
                  <c:v>8464</c:v>
                </c:pt>
                <c:pt idx="6">
                  <c:v>9952.1999999999989</c:v>
                </c:pt>
                <c:pt idx="7">
                  <c:v>7303</c:v>
                </c:pt>
                <c:pt idx="8">
                  <c:v>6276.5999999999995</c:v>
                </c:pt>
                <c:pt idx="9">
                  <c:v>1355.3637884278467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646917120"/>
        <c:axId val="-1646914400"/>
      </c:barChart>
      <c:catAx>
        <c:axId val="-16469171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46914400"/>
        <c:crosses val="autoZero"/>
        <c:auto val="1"/>
        <c:lblAlgn val="ctr"/>
        <c:lblOffset val="100"/>
        <c:noMultiLvlLbl val="0"/>
      </c:catAx>
      <c:valAx>
        <c:axId val="-1646914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64691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Algarrobo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 (2'!$B$22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0.95712985790028426</c:v>
                </c:pt>
                <c:pt idx="1">
                  <c:v>25.807291970083512</c:v>
                </c:pt>
                <c:pt idx="2">
                  <c:v>25.592285081432948</c:v>
                </c:pt>
                <c:pt idx="3">
                  <c:v>-10.971999670928838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74-4CC5-A6AA-B641E641E7AD}"/>
            </c:ext>
          </c:extLst>
        </c:ser>
        <c:ser>
          <c:idx val="1"/>
          <c:order val="1"/>
          <c:tx>
            <c:strRef>
              <c:f>'4.3.4. VARIACION $ PLAZAS M (2'!$B$23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2.6680138125225454</c:v>
                </c:pt>
                <c:pt idx="1">
                  <c:v>27.094480151261479</c:v>
                </c:pt>
                <c:pt idx="2">
                  <c:v>30.162304397754724</c:v>
                </c:pt>
                <c:pt idx="3">
                  <c:v>1.063469824155078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74-4CC5-A6AA-B641E641E7AD}"/>
            </c:ext>
          </c:extLst>
        </c:ser>
        <c:ser>
          <c:idx val="2"/>
          <c:order val="2"/>
          <c:tx>
            <c:strRef>
              <c:f>'4.3.4. VARIACION $ PLAZAS M (2'!$B$24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57.744848344524229</c:v>
                </c:pt>
                <c:pt idx="1">
                  <c:v>242.0988840407598</c:v>
                </c:pt>
                <c:pt idx="2">
                  <c:v>-32.879816677772183</c:v>
                </c:pt>
                <c:pt idx="3">
                  <c:v>-19.963622029398735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74-4CC5-A6AA-B641E641E7AD}"/>
            </c:ext>
          </c:extLst>
        </c:ser>
        <c:ser>
          <c:idx val="3"/>
          <c:order val="3"/>
          <c:tx>
            <c:strRef>
              <c:f>'4.3.4. VARIACION $ PLAZAS M (2'!$B$25</c:f>
              <c:strCache>
                <c:ptCount val="1"/>
                <c:pt idx="0">
                  <c:v>Ají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3.196624003070724</c:v>
                </c:pt>
                <c:pt idx="1">
                  <c:v>7.4229369187711995</c:v>
                </c:pt>
                <c:pt idx="2">
                  <c:v>2.4295409557922625</c:v>
                </c:pt>
                <c:pt idx="3">
                  <c:v>0.38455344549620918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74-4CC5-A6AA-B641E641E7AD}"/>
            </c:ext>
          </c:extLst>
        </c:ser>
        <c:ser>
          <c:idx val="4"/>
          <c:order val="4"/>
          <c:tx>
            <c:strRef>
              <c:f>'4.3.4. VARIACION $ PLAZAS M (2'!$B$26</c:f>
              <c:strCache>
                <c:ptCount val="1"/>
                <c:pt idx="0">
                  <c:v>Maíz blanco tradicional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-3.5738576640079458</c:v>
                </c:pt>
                <c:pt idx="1">
                  <c:v>15.222827829432561</c:v>
                </c:pt>
                <c:pt idx="2">
                  <c:v>39.406756079915368</c:v>
                </c:pt>
                <c:pt idx="3">
                  <c:v>6.8982035928143688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874-4CC5-A6AA-B641E641E7AD}"/>
            </c:ext>
          </c:extLst>
        </c:ser>
        <c:ser>
          <c:idx val="5"/>
          <c:order val="5"/>
          <c:tx>
            <c:strRef>
              <c:f>'4.3.4. VARIACION $ PLAZAS M (2'!$B$27</c:f>
              <c:strCache>
                <c:ptCount val="1"/>
                <c:pt idx="0">
                  <c:v>Avicultura engorde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74-4CC5-A6AA-B641E641E7AD}"/>
            </c:ext>
          </c:extLst>
        </c:ser>
        <c:ser>
          <c:idx val="6"/>
          <c:order val="6"/>
          <c:tx>
            <c:strRef>
              <c:f>'4.3.4. VARIACION $ PLAZAS M (2'!$B$28</c:f>
              <c:strCache>
                <c:ptCount val="1"/>
                <c:pt idx="0">
                  <c:v>Piscicultura (Tilapia)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7.4985422740524825</c:v>
                </c:pt>
                <c:pt idx="1">
                  <c:v>0.75938381427643264</c:v>
                </c:pt>
                <c:pt idx="2">
                  <c:v>12.941429801894927</c:v>
                </c:pt>
                <c:pt idx="3">
                  <c:v>16.205910390848416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874-4CC5-A6AA-B641E641E7AD}"/>
            </c:ext>
          </c:extLst>
        </c:ser>
        <c:ser>
          <c:idx val="7"/>
          <c:order val="7"/>
          <c:tx>
            <c:strRef>
              <c:f>'4.3.4. VARIACION $ PLAZAS M (2'!$B$29</c:f>
              <c:strCache>
                <c:ptCount val="1"/>
                <c:pt idx="0">
                  <c:v>Ganadería dp (Res kg en pie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(2'!$C$29:$F$29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74-4CC5-A6AA-B641E641E7AD}"/>
            </c:ext>
          </c:extLst>
        </c:ser>
        <c:ser>
          <c:idx val="8"/>
          <c:order val="8"/>
          <c:tx>
            <c:strRef>
              <c:f>'4.3.4. VARIACION $ PLAZAS M (2'!$B$30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(2'!$C$30:$F$30</c:f>
              <c:numCache>
                <c:formatCode>_-* #,##0_-;\-* #,##0_-;_-* "-"??_-;_-@_-</c:formatCode>
                <c:ptCount val="4"/>
                <c:pt idx="0">
                  <c:v>12.054750808748665</c:v>
                </c:pt>
                <c:pt idx="1">
                  <c:v>5.0407054012336516</c:v>
                </c:pt>
                <c:pt idx="2">
                  <c:v>32.800300511202295</c:v>
                </c:pt>
                <c:pt idx="3">
                  <c:v>21.438894346479387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874-4CC5-A6AA-B641E641E7AD}"/>
            </c:ext>
          </c:extLst>
        </c:ser>
        <c:ser>
          <c:idx val="9"/>
          <c:order val="9"/>
          <c:tx>
            <c:strRef>
              <c:f>'4.3.4. VARIACION $ PLAZAS M (2'!$B$31</c:f>
              <c:strCache>
                <c:ptCount val="1"/>
                <c:pt idx="0">
                  <c:v>Porcicultura ciclo completo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(2'!$C$21:$F$21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(2'!$C$31:$F$31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E6-45AA-AC71-6EDB288888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2041056"/>
        <c:axId val="852038656"/>
      </c:lineChart>
      <c:catAx>
        <c:axId val="85204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2038656"/>
        <c:crosses val="autoZero"/>
        <c:auto val="1"/>
        <c:lblAlgn val="ctr"/>
        <c:lblOffset val="100"/>
        <c:noMultiLvlLbl val="0"/>
      </c:catAx>
      <c:valAx>
        <c:axId val="852038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5204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713035079388089E-2"/>
          <c:y val="0.75436717717805379"/>
          <c:w val="0.61881873066041793"/>
          <c:h val="0.245632861279710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16</xdr:row>
      <xdr:rowOff>91440</xdr:rowOff>
    </xdr:from>
    <xdr:to>
      <xdr:col>10</xdr:col>
      <xdr:colOff>701040</xdr:colOff>
      <xdr:row>34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14741</xdr:colOff>
      <xdr:row>11</xdr:row>
      <xdr:rowOff>93434</xdr:rowOff>
    </xdr:from>
    <xdr:to>
      <xdr:col>15</xdr:col>
      <xdr:colOff>495526</xdr:colOff>
      <xdr:row>29</xdr:row>
      <xdr:rowOff>145143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4EFD63-B8E9-67CA-405C-7D46A0ECDA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3"/>
  <sheetViews>
    <sheetView zoomScale="70" zoomScaleNormal="70" workbookViewId="0">
      <selection activeCell="D12" sqref="D12"/>
    </sheetView>
  </sheetViews>
  <sheetFormatPr defaultColWidth="11.42578125" defaultRowHeight="14.45"/>
  <cols>
    <col min="2" max="2" width="36.5703125" style="2" customWidth="1"/>
    <col min="3" max="3" width="18.42578125" style="2" customWidth="1"/>
    <col min="4" max="4" width="11" style="21"/>
    <col min="5" max="5" width="26.42578125" style="2" customWidth="1"/>
  </cols>
  <sheetData>
    <row r="1" spans="2:5" ht="15" thickBot="1"/>
    <row r="2" spans="2:5" ht="35.1" thickBot="1">
      <c r="B2" s="74" t="s">
        <v>0</v>
      </c>
      <c r="C2" s="47" t="s">
        <v>1</v>
      </c>
      <c r="D2" s="47" t="s">
        <v>2</v>
      </c>
      <c r="E2" s="47" t="s">
        <v>3</v>
      </c>
    </row>
    <row r="3" spans="2:5" ht="27.6" customHeight="1" thickBot="1">
      <c r="B3" s="75" t="s">
        <v>4</v>
      </c>
      <c r="C3" s="76" t="s">
        <v>5</v>
      </c>
      <c r="D3" s="76">
        <v>15</v>
      </c>
      <c r="E3" s="77" t="s">
        <v>6</v>
      </c>
    </row>
    <row r="4" spans="2:5" ht="27.6" customHeight="1" thickBot="1">
      <c r="B4" s="75" t="s">
        <v>7</v>
      </c>
      <c r="C4" s="76" t="s">
        <v>8</v>
      </c>
      <c r="D4" s="76">
        <v>60</v>
      </c>
      <c r="E4" s="77" t="s">
        <v>6</v>
      </c>
    </row>
    <row r="5" spans="2:5" ht="27.6" customHeight="1" thickBot="1">
      <c r="B5" s="82" t="s">
        <v>9</v>
      </c>
      <c r="C5" s="76" t="s">
        <v>5</v>
      </c>
      <c r="D5" s="86">
        <v>80</v>
      </c>
      <c r="E5" s="82" t="s">
        <v>6</v>
      </c>
    </row>
    <row r="6" spans="2:5" ht="27.6" customHeight="1" thickBot="1">
      <c r="B6" s="83"/>
      <c r="C6" s="76" t="s">
        <v>10</v>
      </c>
      <c r="D6" s="87"/>
      <c r="E6" s="83"/>
    </row>
    <row r="7" spans="2:5" ht="27.6" customHeight="1" thickBot="1">
      <c r="B7" s="83"/>
      <c r="C7" s="76" t="s">
        <v>11</v>
      </c>
      <c r="D7" s="87"/>
      <c r="E7" s="83"/>
    </row>
    <row r="8" spans="2:5" ht="27.6" customHeight="1" thickBot="1">
      <c r="B8" s="84"/>
      <c r="C8" s="76" t="s">
        <v>12</v>
      </c>
      <c r="D8" s="88"/>
      <c r="E8" s="84"/>
    </row>
    <row r="9" spans="2:5" ht="27.6" customHeight="1" thickBot="1">
      <c r="B9" s="85" t="s">
        <v>13</v>
      </c>
      <c r="C9" s="76" t="s">
        <v>14</v>
      </c>
      <c r="D9" s="89">
        <v>15</v>
      </c>
      <c r="E9" s="85" t="s">
        <v>15</v>
      </c>
    </row>
    <row r="10" spans="2:5" ht="27.6" customHeight="1" thickBot="1">
      <c r="B10" s="83"/>
      <c r="C10" s="76" t="s">
        <v>11</v>
      </c>
      <c r="D10" s="87"/>
      <c r="E10" s="83"/>
    </row>
    <row r="11" spans="2:5" ht="27.6" customHeight="1" thickBot="1">
      <c r="B11" s="84"/>
      <c r="C11" s="76" t="s">
        <v>10</v>
      </c>
      <c r="D11" s="88"/>
      <c r="E11" s="84"/>
    </row>
    <row r="12" spans="2:5" ht="27.6" customHeight="1" thickBot="1">
      <c r="B12" s="75" t="s">
        <v>16</v>
      </c>
      <c r="C12" s="76" t="s">
        <v>8</v>
      </c>
      <c r="D12" s="76">
        <v>12</v>
      </c>
      <c r="E12" s="77" t="s">
        <v>17</v>
      </c>
    </row>
    <row r="13" spans="2:5">
      <c r="D13" s="21">
        <f>SUM(D3:D12)</f>
        <v>182</v>
      </c>
    </row>
  </sheetData>
  <mergeCells count="6">
    <mergeCell ref="B5:B8"/>
    <mergeCell ref="B9:B11"/>
    <mergeCell ref="D5:D8"/>
    <mergeCell ref="D9:D11"/>
    <mergeCell ref="E5:E8"/>
    <mergeCell ref="E9:E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4"/>
  <sheetViews>
    <sheetView zoomScale="70" zoomScaleNormal="70" workbookViewId="0">
      <selection activeCell="O6" sqref="O6"/>
    </sheetView>
  </sheetViews>
  <sheetFormatPr defaultColWidth="11" defaultRowHeight="14.45"/>
  <cols>
    <col min="1" max="1" width="11" style="21"/>
    <col min="2" max="2" width="24" style="2" customWidth="1"/>
    <col min="3" max="3" width="11" style="21"/>
    <col min="4" max="4" width="11" style="2"/>
    <col min="5" max="5" width="15.28515625" style="21" customWidth="1"/>
    <col min="6" max="6" width="12.140625" style="21" customWidth="1"/>
    <col min="7" max="7" width="11" style="21"/>
    <col min="8" max="8" width="18.28515625" style="2" customWidth="1"/>
    <col min="9" max="16384" width="11" style="21"/>
  </cols>
  <sheetData>
    <row r="2" spans="2:8" ht="15" thickBot="1"/>
    <row r="3" spans="2:8" ht="33" customHeight="1" thickBot="1">
      <c r="B3" s="93" t="s">
        <v>0</v>
      </c>
      <c r="C3" s="93" t="s">
        <v>18</v>
      </c>
      <c r="D3" s="93" t="s">
        <v>19</v>
      </c>
      <c r="E3" s="47" t="s">
        <v>20</v>
      </c>
      <c r="F3" s="93" t="s">
        <v>21</v>
      </c>
      <c r="G3" s="93" t="s">
        <v>22</v>
      </c>
      <c r="H3" s="47" t="s">
        <v>23</v>
      </c>
    </row>
    <row r="4" spans="2:8" ht="15" thickBot="1">
      <c r="B4" s="95"/>
      <c r="C4" s="95"/>
      <c r="D4" s="95"/>
      <c r="E4" s="51" t="s">
        <v>24</v>
      </c>
      <c r="F4" s="94"/>
      <c r="G4" s="94"/>
      <c r="H4" s="51" t="s">
        <v>24</v>
      </c>
    </row>
    <row r="5" spans="2:8" ht="38.1" customHeight="1">
      <c r="B5" s="35" t="s">
        <v>25</v>
      </c>
      <c r="C5" s="35" t="s">
        <v>26</v>
      </c>
      <c r="D5" s="35" t="s">
        <v>27</v>
      </c>
      <c r="E5" s="9" t="s">
        <v>28</v>
      </c>
      <c r="F5" s="35" t="s">
        <v>29</v>
      </c>
      <c r="G5" s="35" t="s">
        <v>30</v>
      </c>
      <c r="H5" s="10" t="s">
        <v>31</v>
      </c>
    </row>
    <row r="6" spans="2:8" ht="24.95">
      <c r="B6" s="35" t="s">
        <v>32</v>
      </c>
      <c r="C6" s="35" t="s">
        <v>8</v>
      </c>
      <c r="D6" s="35" t="s">
        <v>33</v>
      </c>
      <c r="E6" s="9" t="s">
        <v>34</v>
      </c>
      <c r="F6" s="35" t="s">
        <v>29</v>
      </c>
      <c r="G6" s="35" t="s">
        <v>35</v>
      </c>
      <c r="H6" s="10" t="s">
        <v>31</v>
      </c>
    </row>
    <row r="7" spans="2:8" ht="25.5" customHeight="1">
      <c r="B7" s="90" t="s">
        <v>36</v>
      </c>
      <c r="C7" s="35" t="s">
        <v>26</v>
      </c>
      <c r="D7" s="35" t="s">
        <v>27</v>
      </c>
      <c r="E7" s="9" t="s">
        <v>37</v>
      </c>
      <c r="F7" s="35" t="s">
        <v>29</v>
      </c>
      <c r="G7" s="35" t="s">
        <v>30</v>
      </c>
      <c r="H7" s="10" t="s">
        <v>38</v>
      </c>
    </row>
    <row r="8" spans="2:8" ht="25.5" customHeight="1">
      <c r="B8" s="91"/>
      <c r="C8" s="35" t="s">
        <v>10</v>
      </c>
      <c r="D8" s="35" t="s">
        <v>39</v>
      </c>
      <c r="E8" s="9" t="s">
        <v>37</v>
      </c>
      <c r="F8" s="35" t="s">
        <v>29</v>
      </c>
      <c r="G8" s="35" t="s">
        <v>30</v>
      </c>
      <c r="H8" s="10" t="s">
        <v>38</v>
      </c>
    </row>
    <row r="9" spans="2:8" ht="25.5" customHeight="1">
      <c r="B9" s="91"/>
      <c r="C9" s="35" t="s">
        <v>11</v>
      </c>
      <c r="D9" s="35" t="s">
        <v>39</v>
      </c>
      <c r="E9" s="9" t="s">
        <v>37</v>
      </c>
      <c r="F9" s="35" t="s">
        <v>29</v>
      </c>
      <c r="G9" s="35" t="s">
        <v>30</v>
      </c>
      <c r="H9" s="10" t="s">
        <v>38</v>
      </c>
    </row>
    <row r="10" spans="2:8" ht="25.5" customHeight="1">
      <c r="B10" s="92"/>
      <c r="C10" s="35" t="s">
        <v>40</v>
      </c>
      <c r="D10" s="35" t="s">
        <v>39</v>
      </c>
      <c r="E10" s="9" t="s">
        <v>37</v>
      </c>
      <c r="F10" s="35" t="s">
        <v>29</v>
      </c>
      <c r="G10" s="35" t="s">
        <v>30</v>
      </c>
      <c r="H10" s="10" t="s">
        <v>38</v>
      </c>
    </row>
    <row r="11" spans="2:8" ht="23.1">
      <c r="B11" s="90" t="s">
        <v>41</v>
      </c>
      <c r="C11" s="35" t="s">
        <v>42</v>
      </c>
      <c r="D11" s="35" t="s">
        <v>39</v>
      </c>
      <c r="E11" s="9" t="s">
        <v>43</v>
      </c>
      <c r="F11" s="35" t="s">
        <v>29</v>
      </c>
      <c r="G11" s="35" t="s">
        <v>30</v>
      </c>
      <c r="H11" s="10" t="s">
        <v>38</v>
      </c>
    </row>
    <row r="12" spans="2:8" ht="23.1">
      <c r="B12" s="91"/>
      <c r="C12" s="35" t="s">
        <v>11</v>
      </c>
      <c r="D12" s="35" t="s">
        <v>39</v>
      </c>
      <c r="E12" s="9" t="s">
        <v>43</v>
      </c>
      <c r="F12" s="35" t="s">
        <v>29</v>
      </c>
      <c r="G12" s="35" t="s">
        <v>30</v>
      </c>
      <c r="H12" s="10" t="s">
        <v>38</v>
      </c>
    </row>
    <row r="13" spans="2:8" ht="27.95" customHeight="1">
      <c r="B13" s="92"/>
      <c r="C13" s="35" t="s">
        <v>10</v>
      </c>
      <c r="D13" s="35" t="s">
        <v>44</v>
      </c>
      <c r="E13" s="9" t="s">
        <v>43</v>
      </c>
      <c r="F13" s="35" t="s">
        <v>29</v>
      </c>
      <c r="G13" s="35" t="s">
        <v>30</v>
      </c>
      <c r="H13" s="10" t="s">
        <v>38</v>
      </c>
    </row>
    <row r="14" spans="2:8" ht="24.95">
      <c r="B14" s="35" t="s">
        <v>45</v>
      </c>
      <c r="C14" s="35" t="s">
        <v>8</v>
      </c>
      <c r="D14" s="35" t="s">
        <v>33</v>
      </c>
      <c r="E14" s="9" t="s">
        <v>34</v>
      </c>
      <c r="F14" s="35" t="s">
        <v>29</v>
      </c>
      <c r="G14" s="35" t="s">
        <v>30</v>
      </c>
      <c r="H14" s="10" t="s">
        <v>31</v>
      </c>
    </row>
  </sheetData>
  <mergeCells count="7">
    <mergeCell ref="B7:B10"/>
    <mergeCell ref="B11:B13"/>
    <mergeCell ref="F3:F4"/>
    <mergeCell ref="G3:G4"/>
    <mergeCell ref="B3:B4"/>
    <mergeCell ref="C3:C4"/>
    <mergeCell ref="D3:D4"/>
  </mergeCells>
  <dataValidations count="1">
    <dataValidation type="textLength" allowBlank="1" showInputMessage="1" showErrorMessage="1" sqref="D5:D14" xr:uid="{981B78DD-C8AB-4C47-9492-CC09542ABA46}">
      <formula1>0</formula1>
      <formula2>20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8"/>
  <sheetViews>
    <sheetView topLeftCell="A3" zoomScale="70" zoomScaleNormal="70" workbookViewId="0">
      <selection activeCell="D4" sqref="D4:D13"/>
    </sheetView>
  </sheetViews>
  <sheetFormatPr defaultColWidth="11.42578125" defaultRowHeight="14.45"/>
  <cols>
    <col min="1" max="1" width="5.5703125" style="21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21"/>
  </cols>
  <sheetData>
    <row r="2" spans="2:6" ht="15" thickBot="1">
      <c r="C2" s="96" t="s">
        <v>46</v>
      </c>
      <c r="D2" s="96"/>
      <c r="E2" s="96"/>
    </row>
    <row r="3" spans="2:6" ht="35.1" thickBot="1">
      <c r="B3" s="78" t="s">
        <v>47</v>
      </c>
      <c r="C3" s="79" t="s">
        <v>48</v>
      </c>
      <c r="D3" s="79" t="s">
        <v>49</v>
      </c>
      <c r="E3" s="79" t="s">
        <v>50</v>
      </c>
      <c r="F3" s="79" t="s">
        <v>51</v>
      </c>
    </row>
    <row r="4" spans="2:6" ht="23.45" thickBot="1">
      <c r="B4" s="100" t="s">
        <v>52</v>
      </c>
      <c r="C4" s="100" t="s">
        <v>53</v>
      </c>
      <c r="D4" s="80" t="s">
        <v>10</v>
      </c>
      <c r="E4" s="77" t="s">
        <v>54</v>
      </c>
      <c r="F4" s="77" t="s">
        <v>55</v>
      </c>
    </row>
    <row r="5" spans="2:6" ht="35.1" customHeight="1" thickBot="1">
      <c r="B5" s="98"/>
      <c r="C5" s="98"/>
      <c r="D5" s="80" t="s">
        <v>56</v>
      </c>
      <c r="E5" s="77" t="s">
        <v>54</v>
      </c>
      <c r="F5" s="77" t="s">
        <v>55</v>
      </c>
    </row>
    <row r="6" spans="2:6" ht="47.1" customHeight="1" thickBot="1">
      <c r="B6" s="98"/>
      <c r="C6" s="98"/>
      <c r="D6" s="80" t="s">
        <v>57</v>
      </c>
      <c r="E6" s="77" t="s">
        <v>54</v>
      </c>
      <c r="F6" s="77" t="s">
        <v>55</v>
      </c>
    </row>
    <row r="7" spans="2:6" ht="29.45" customHeight="1" thickBot="1">
      <c r="B7" s="98"/>
      <c r="C7" s="98"/>
      <c r="D7" s="80" t="s">
        <v>58</v>
      </c>
      <c r="E7" s="77" t="s">
        <v>54</v>
      </c>
      <c r="F7" s="77" t="s">
        <v>55</v>
      </c>
    </row>
    <row r="8" spans="2:6" ht="39" customHeight="1" thickBot="1">
      <c r="B8" s="99"/>
      <c r="C8" s="99"/>
      <c r="D8" s="80" t="s">
        <v>59</v>
      </c>
      <c r="E8" s="77" t="s">
        <v>54</v>
      </c>
      <c r="F8" s="77" t="s">
        <v>55</v>
      </c>
    </row>
    <row r="9" spans="2:6" ht="29.45" thickBot="1">
      <c r="B9" s="97" t="s">
        <v>60</v>
      </c>
      <c r="C9" s="97" t="s">
        <v>61</v>
      </c>
      <c r="D9" s="80" t="s">
        <v>62</v>
      </c>
      <c r="E9" s="77" t="s">
        <v>54</v>
      </c>
      <c r="F9" s="77" t="s">
        <v>55</v>
      </c>
    </row>
    <row r="10" spans="2:6" ht="23.45" thickBot="1">
      <c r="B10" s="98"/>
      <c r="C10" s="98"/>
      <c r="D10" s="80" t="s">
        <v>63</v>
      </c>
      <c r="E10" s="77" t="s">
        <v>54</v>
      </c>
      <c r="F10" s="77" t="s">
        <v>55</v>
      </c>
    </row>
    <row r="11" spans="2:6" ht="23.45" thickBot="1">
      <c r="B11" s="98"/>
      <c r="C11" s="98"/>
      <c r="D11" s="80" t="s">
        <v>64</v>
      </c>
      <c r="E11" s="77" t="s">
        <v>54</v>
      </c>
      <c r="F11" s="77" t="s">
        <v>55</v>
      </c>
    </row>
    <row r="12" spans="2:6" ht="29.45" thickBot="1">
      <c r="B12" s="98"/>
      <c r="C12" s="98"/>
      <c r="D12" s="80" t="s">
        <v>65</v>
      </c>
      <c r="E12" s="77" t="s">
        <v>54</v>
      </c>
      <c r="F12" s="77" t="s">
        <v>55</v>
      </c>
    </row>
    <row r="13" spans="2:6" ht="29.45" thickBot="1">
      <c r="B13" s="99"/>
      <c r="C13" s="99"/>
      <c r="D13" s="80" t="s">
        <v>66</v>
      </c>
      <c r="E13" s="77" t="s">
        <v>54</v>
      </c>
      <c r="F13" s="77" t="s">
        <v>55</v>
      </c>
    </row>
    <row r="18" spans="3:3">
      <c r="C18" s="2" t="s">
        <v>67</v>
      </c>
    </row>
  </sheetData>
  <mergeCells count="5">
    <mergeCell ref="C2:E2"/>
    <mergeCell ref="B9:B13"/>
    <mergeCell ref="B4:B8"/>
    <mergeCell ref="C4:C8"/>
    <mergeCell ref="C9:C1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4"/>
  <sheetViews>
    <sheetView topLeftCell="A4" zoomScale="70" zoomScaleNormal="70" workbookViewId="0">
      <selection activeCell="B4" sqref="B4:G14"/>
    </sheetView>
  </sheetViews>
  <sheetFormatPr defaultColWidth="11.42578125" defaultRowHeight="14.45"/>
  <cols>
    <col min="1" max="1" width="6.140625" style="21" customWidth="1"/>
    <col min="2" max="2" width="17.5703125" style="2" customWidth="1"/>
    <col min="3" max="3" width="14.5703125" style="21" customWidth="1"/>
    <col min="4" max="4" width="15.140625" style="21" customWidth="1"/>
    <col min="5" max="5" width="15" style="21" customWidth="1"/>
    <col min="6" max="6" width="11.42578125" style="21"/>
    <col min="7" max="7" width="15.7109375" style="21" customWidth="1"/>
    <col min="8" max="16384" width="11.42578125" style="21"/>
  </cols>
  <sheetData>
    <row r="3" spans="2:7" ht="84" customHeight="1">
      <c r="B3" s="101" t="s">
        <v>68</v>
      </c>
      <c r="C3" s="101"/>
      <c r="D3" s="101"/>
      <c r="E3" s="101"/>
      <c r="F3" s="101"/>
      <c r="G3" s="101"/>
    </row>
    <row r="4" spans="2:7" ht="23.45" thickBot="1">
      <c r="B4" s="14" t="s">
        <v>69</v>
      </c>
      <c r="C4" s="14" t="s">
        <v>70</v>
      </c>
      <c r="D4" s="14" t="s">
        <v>71</v>
      </c>
      <c r="E4" s="14" t="s">
        <v>72</v>
      </c>
      <c r="F4" s="14" t="s">
        <v>73</v>
      </c>
      <c r="G4" s="14" t="s">
        <v>74</v>
      </c>
    </row>
    <row r="5" spans="2:7" ht="34.5" customHeight="1" thickBot="1">
      <c r="B5" s="100" t="s">
        <v>52</v>
      </c>
      <c r="C5" s="80" t="s">
        <v>10</v>
      </c>
      <c r="D5" s="52" t="s">
        <v>75</v>
      </c>
      <c r="E5" s="50" t="s">
        <v>76</v>
      </c>
      <c r="F5" s="50" t="s">
        <v>30</v>
      </c>
      <c r="G5" s="50" t="s">
        <v>77</v>
      </c>
    </row>
    <row r="6" spans="2:7" ht="29.1" customHeight="1" thickBot="1">
      <c r="B6" s="98"/>
      <c r="C6" s="80" t="s">
        <v>56</v>
      </c>
      <c r="D6" s="52" t="s">
        <v>78</v>
      </c>
      <c r="E6" s="50" t="s">
        <v>76</v>
      </c>
      <c r="F6" s="50" t="s">
        <v>30</v>
      </c>
      <c r="G6" s="50" t="s">
        <v>77</v>
      </c>
    </row>
    <row r="7" spans="2:7" ht="29.1" customHeight="1" thickBot="1">
      <c r="B7" s="98"/>
      <c r="C7" s="80" t="s">
        <v>57</v>
      </c>
      <c r="D7" s="52" t="s">
        <v>78</v>
      </c>
      <c r="E7" s="50" t="s">
        <v>79</v>
      </c>
      <c r="F7" s="50" t="s">
        <v>30</v>
      </c>
      <c r="G7" s="50" t="s">
        <v>77</v>
      </c>
    </row>
    <row r="8" spans="2:7" ht="15" thickBot="1">
      <c r="B8" s="98"/>
      <c r="C8" s="80" t="s">
        <v>58</v>
      </c>
      <c r="D8" s="52" t="s">
        <v>78</v>
      </c>
      <c r="E8" s="50" t="s">
        <v>80</v>
      </c>
      <c r="F8" s="50" t="s">
        <v>30</v>
      </c>
      <c r="G8" s="50" t="s">
        <v>77</v>
      </c>
    </row>
    <row r="9" spans="2:7" ht="15" thickBot="1">
      <c r="B9" s="99"/>
      <c r="C9" s="80" t="s">
        <v>59</v>
      </c>
      <c r="D9" s="52" t="s">
        <v>78</v>
      </c>
      <c r="E9" s="50" t="s">
        <v>80</v>
      </c>
      <c r="F9" s="50" t="s">
        <v>30</v>
      </c>
      <c r="G9" s="50" t="s">
        <v>77</v>
      </c>
    </row>
    <row r="10" spans="2:7" ht="29.45" thickBot="1">
      <c r="B10" s="97" t="s">
        <v>60</v>
      </c>
      <c r="C10" s="80" t="s">
        <v>62</v>
      </c>
      <c r="D10" s="52" t="s">
        <v>81</v>
      </c>
      <c r="E10" s="50" t="s">
        <v>82</v>
      </c>
      <c r="F10" s="50" t="s">
        <v>35</v>
      </c>
      <c r="G10" s="50" t="s">
        <v>77</v>
      </c>
    </row>
    <row r="11" spans="2:7" ht="15" thickBot="1">
      <c r="B11" s="98"/>
      <c r="C11" s="80" t="s">
        <v>63</v>
      </c>
      <c r="D11" s="52" t="s">
        <v>83</v>
      </c>
      <c r="E11" s="50" t="s">
        <v>80</v>
      </c>
      <c r="F11" s="50" t="s">
        <v>30</v>
      </c>
      <c r="G11" s="50" t="s">
        <v>77</v>
      </c>
    </row>
    <row r="12" spans="2:7" ht="15" thickBot="1">
      <c r="B12" s="98"/>
      <c r="C12" s="80" t="s">
        <v>64</v>
      </c>
      <c r="D12" s="52" t="s">
        <v>83</v>
      </c>
      <c r="E12" s="50" t="s">
        <v>80</v>
      </c>
      <c r="F12" s="50" t="s">
        <v>30</v>
      </c>
      <c r="G12" s="50" t="s">
        <v>77</v>
      </c>
    </row>
    <row r="13" spans="2:7" ht="29.45" thickBot="1">
      <c r="B13" s="98"/>
      <c r="C13" s="80" t="s">
        <v>65</v>
      </c>
      <c r="D13" s="52" t="s">
        <v>84</v>
      </c>
      <c r="E13" s="50" t="s">
        <v>79</v>
      </c>
      <c r="F13" s="50" t="s">
        <v>30</v>
      </c>
      <c r="G13" s="50" t="s">
        <v>77</v>
      </c>
    </row>
    <row r="14" spans="2:7" ht="29.45" thickBot="1">
      <c r="B14" s="99"/>
      <c r="C14" s="80" t="s">
        <v>66</v>
      </c>
      <c r="D14" s="52" t="s">
        <v>85</v>
      </c>
      <c r="E14" s="50" t="s">
        <v>80</v>
      </c>
      <c r="F14" s="50" t="s">
        <v>30</v>
      </c>
      <c r="G14" s="50" t="s">
        <v>77</v>
      </c>
    </row>
  </sheetData>
  <mergeCells count="3">
    <mergeCell ref="B3:G3"/>
    <mergeCell ref="B5:B9"/>
    <mergeCell ref="B10:B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R26"/>
  <sheetViews>
    <sheetView zoomScale="60" zoomScaleNormal="60" workbookViewId="0">
      <selection activeCell="B1" sqref="B1:I13"/>
    </sheetView>
  </sheetViews>
  <sheetFormatPr defaultColWidth="11.42578125" defaultRowHeight="11.45"/>
  <cols>
    <col min="1" max="1" width="5" style="22" customWidth="1"/>
    <col min="2" max="2" width="17.5703125" style="22" customWidth="1"/>
    <col min="3" max="3" width="25" style="22" customWidth="1"/>
    <col min="4" max="4" width="15.5703125" style="23" customWidth="1"/>
    <col min="5" max="5" width="14.140625" style="22" customWidth="1"/>
    <col min="6" max="6" width="8.5703125" style="22" customWidth="1"/>
    <col min="7" max="7" width="19.140625" style="22" customWidth="1"/>
    <col min="8" max="8" width="9.5703125" style="22" customWidth="1"/>
    <col min="9" max="9" width="12" style="22" bestFit="1" customWidth="1"/>
    <col min="10" max="12" width="10.42578125" style="22" customWidth="1"/>
    <col min="13" max="13" width="4.42578125" style="22" customWidth="1"/>
    <col min="14" max="15" width="11.42578125" style="22"/>
    <col min="16" max="16" width="25.7109375" style="22" customWidth="1"/>
    <col min="17" max="16384" width="11.42578125" style="22"/>
  </cols>
  <sheetData>
    <row r="1" spans="2:18" ht="34.5">
      <c r="B1" s="104" t="s">
        <v>86</v>
      </c>
      <c r="C1" s="104" t="s">
        <v>87</v>
      </c>
      <c r="D1" s="104" t="s">
        <v>88</v>
      </c>
      <c r="E1" s="104" t="s">
        <v>89</v>
      </c>
      <c r="F1" s="104"/>
      <c r="G1" s="104" t="s">
        <v>23</v>
      </c>
      <c r="H1" s="38" t="s">
        <v>90</v>
      </c>
      <c r="I1" s="38" t="s">
        <v>91</v>
      </c>
    </row>
    <row r="2" spans="2:18" ht="19.5" customHeight="1">
      <c r="B2" s="104"/>
      <c r="C2" s="104"/>
      <c r="D2" s="104"/>
      <c r="E2" s="38" t="s">
        <v>92</v>
      </c>
      <c r="F2" s="38" t="s">
        <v>93</v>
      </c>
      <c r="G2" s="104"/>
      <c r="H2" s="38" t="s">
        <v>94</v>
      </c>
      <c r="I2" s="38" t="s">
        <v>94</v>
      </c>
    </row>
    <row r="3" spans="2:18" ht="37.5" customHeight="1">
      <c r="B3" s="103" t="s">
        <v>95</v>
      </c>
      <c r="C3" s="49" t="s">
        <v>11</v>
      </c>
      <c r="D3" s="48" t="s">
        <v>44</v>
      </c>
      <c r="E3" s="10" t="s">
        <v>53</v>
      </c>
      <c r="F3" s="81">
        <v>1</v>
      </c>
      <c r="G3" s="44" t="s">
        <v>31</v>
      </c>
      <c r="H3" s="11"/>
      <c r="I3" s="11">
        <v>1600</v>
      </c>
      <c r="J3" s="60">
        <f t="shared" ref="J3:J8" si="0">H3/I3</f>
        <v>0</v>
      </c>
      <c r="K3" s="11">
        <v>1000</v>
      </c>
      <c r="L3" s="11">
        <v>2000</v>
      </c>
      <c r="N3" s="102"/>
      <c r="O3" s="102"/>
      <c r="P3" s="102"/>
      <c r="Q3" s="102"/>
      <c r="R3" s="102"/>
    </row>
    <row r="4" spans="2:18" ht="37.5" customHeight="1">
      <c r="B4" s="103"/>
      <c r="C4" s="49" t="s">
        <v>96</v>
      </c>
      <c r="D4" s="48" t="s">
        <v>44</v>
      </c>
      <c r="E4" s="10" t="s">
        <v>53</v>
      </c>
      <c r="F4" s="81">
        <v>1</v>
      </c>
      <c r="G4" s="44" t="s">
        <v>31</v>
      </c>
      <c r="H4" s="11"/>
      <c r="I4" s="11">
        <v>2000</v>
      </c>
      <c r="J4" s="60">
        <f t="shared" si="0"/>
        <v>0</v>
      </c>
      <c r="K4" s="11">
        <v>1600</v>
      </c>
      <c r="L4" s="11">
        <v>2000</v>
      </c>
      <c r="N4" s="102"/>
      <c r="O4" s="102"/>
      <c r="P4" s="102"/>
      <c r="Q4" s="102"/>
      <c r="R4" s="102"/>
    </row>
    <row r="5" spans="2:18" ht="37.5" customHeight="1">
      <c r="B5" s="103"/>
      <c r="C5" s="49" t="s">
        <v>10</v>
      </c>
      <c r="D5" s="48" t="s">
        <v>44</v>
      </c>
      <c r="E5" s="10" t="s">
        <v>53</v>
      </c>
      <c r="F5" s="81">
        <v>1</v>
      </c>
      <c r="G5" s="44" t="s">
        <v>31</v>
      </c>
      <c r="H5" s="11"/>
      <c r="I5" s="11">
        <v>1280</v>
      </c>
      <c r="J5" s="60">
        <f t="shared" si="0"/>
        <v>0</v>
      </c>
      <c r="K5" s="11">
        <v>800</v>
      </c>
      <c r="L5" s="11">
        <v>1280</v>
      </c>
      <c r="N5" s="102"/>
      <c r="O5" s="102"/>
      <c r="P5" s="102"/>
      <c r="Q5" s="102"/>
      <c r="R5" s="102"/>
    </row>
    <row r="6" spans="2:18" ht="37.5" customHeight="1">
      <c r="B6" s="103" t="s">
        <v>97</v>
      </c>
      <c r="C6" s="49" t="s">
        <v>59</v>
      </c>
      <c r="D6" s="48" t="s">
        <v>44</v>
      </c>
      <c r="E6" s="10" t="s">
        <v>53</v>
      </c>
      <c r="F6" s="81">
        <v>1</v>
      </c>
      <c r="G6" s="44" t="s">
        <v>31</v>
      </c>
      <c r="H6" s="11"/>
      <c r="I6" s="11">
        <v>10000</v>
      </c>
      <c r="J6" s="60">
        <f t="shared" si="0"/>
        <v>0</v>
      </c>
      <c r="K6" s="11">
        <v>6000</v>
      </c>
      <c r="L6" s="11">
        <v>10000</v>
      </c>
      <c r="N6" s="102"/>
      <c r="O6" s="102"/>
      <c r="P6" s="102"/>
      <c r="Q6" s="102"/>
      <c r="R6" s="102"/>
    </row>
    <row r="7" spans="2:18" ht="37.5" customHeight="1">
      <c r="B7" s="103"/>
      <c r="C7" s="49" t="s">
        <v>98</v>
      </c>
      <c r="D7" s="48" t="s">
        <v>44</v>
      </c>
      <c r="E7" s="10" t="s">
        <v>53</v>
      </c>
      <c r="F7" s="81">
        <v>1</v>
      </c>
      <c r="G7" s="44" t="s">
        <v>31</v>
      </c>
      <c r="H7" s="11"/>
      <c r="I7" s="11">
        <v>2000</v>
      </c>
      <c r="J7" s="60">
        <f t="shared" si="0"/>
        <v>0</v>
      </c>
      <c r="K7" s="11">
        <v>1200</v>
      </c>
      <c r="L7" s="11">
        <v>2000</v>
      </c>
      <c r="N7" s="102"/>
      <c r="O7" s="102"/>
      <c r="P7" s="102"/>
      <c r="Q7" s="102"/>
      <c r="R7" s="102"/>
    </row>
    <row r="8" spans="2:18" ht="37.5" customHeight="1">
      <c r="B8" s="103"/>
      <c r="C8" s="49" t="s">
        <v>99</v>
      </c>
      <c r="D8" s="48" t="s">
        <v>100</v>
      </c>
      <c r="E8" s="10" t="s">
        <v>101</v>
      </c>
      <c r="F8" s="81">
        <v>1</v>
      </c>
      <c r="G8" s="44" t="s">
        <v>31</v>
      </c>
      <c r="H8" s="11"/>
      <c r="I8" s="11">
        <v>16500</v>
      </c>
      <c r="J8" s="60">
        <f t="shared" si="0"/>
        <v>0</v>
      </c>
      <c r="K8" s="11">
        <v>12500</v>
      </c>
      <c r="L8" s="11">
        <v>16500</v>
      </c>
      <c r="N8" s="102"/>
      <c r="O8" s="102"/>
      <c r="P8" s="102"/>
      <c r="Q8" s="102"/>
      <c r="R8" s="102"/>
    </row>
    <row r="9" spans="2:18" ht="68.25" customHeight="1">
      <c r="B9" s="103"/>
      <c r="C9" s="49" t="s">
        <v>102</v>
      </c>
      <c r="D9" s="48" t="s">
        <v>103</v>
      </c>
      <c r="E9" s="10" t="s">
        <v>53</v>
      </c>
      <c r="F9" s="81">
        <v>1</v>
      </c>
      <c r="G9" s="44" t="s">
        <v>31</v>
      </c>
      <c r="H9" s="11"/>
      <c r="I9" s="11">
        <v>8500</v>
      </c>
      <c r="J9" s="60">
        <f t="shared" ref="J9:J10" si="1">H9/I9</f>
        <v>0</v>
      </c>
      <c r="K9" s="11">
        <v>8000</v>
      </c>
      <c r="L9" s="11">
        <v>9000</v>
      </c>
      <c r="N9" s="102"/>
      <c r="O9" s="102"/>
      <c r="P9" s="102"/>
      <c r="Q9" s="102"/>
      <c r="R9" s="102"/>
    </row>
    <row r="10" spans="2:18" ht="37.5" customHeight="1">
      <c r="B10" s="103" t="s">
        <v>104</v>
      </c>
      <c r="C10" s="10" t="s">
        <v>105</v>
      </c>
      <c r="D10" s="48" t="s">
        <v>106</v>
      </c>
      <c r="E10" s="10" t="s">
        <v>53</v>
      </c>
      <c r="F10" s="81">
        <v>1</v>
      </c>
      <c r="G10" s="44" t="s">
        <v>31</v>
      </c>
      <c r="H10" s="11"/>
      <c r="I10" s="11">
        <v>6500</v>
      </c>
      <c r="J10" s="60">
        <f t="shared" si="1"/>
        <v>0</v>
      </c>
      <c r="K10" s="11">
        <v>6000</v>
      </c>
      <c r="L10" s="11">
        <v>7000</v>
      </c>
      <c r="N10" s="33"/>
      <c r="O10" s="33"/>
      <c r="P10" s="33"/>
      <c r="Q10" s="33"/>
      <c r="R10" s="33"/>
    </row>
    <row r="11" spans="2:18" ht="22.5" customHeight="1">
      <c r="B11" s="103"/>
      <c r="C11" s="10" t="s">
        <v>62</v>
      </c>
      <c r="D11" s="48" t="s">
        <v>107</v>
      </c>
      <c r="E11" s="10" t="s">
        <v>67</v>
      </c>
      <c r="F11" s="81">
        <v>1</v>
      </c>
      <c r="G11" s="44" t="s">
        <v>31</v>
      </c>
      <c r="H11" s="11"/>
      <c r="I11" s="11">
        <v>1400</v>
      </c>
      <c r="J11" s="60">
        <f t="shared" ref="J11:J13" si="2">H11/I11</f>
        <v>0</v>
      </c>
      <c r="K11" s="11">
        <v>800</v>
      </c>
      <c r="L11" s="11">
        <v>2000</v>
      </c>
    </row>
    <row r="12" spans="2:18" ht="22.5" customHeight="1">
      <c r="B12" s="44" t="s">
        <v>108</v>
      </c>
      <c r="C12" s="49" t="s">
        <v>109</v>
      </c>
      <c r="D12" s="48" t="s">
        <v>110</v>
      </c>
      <c r="E12" s="10" t="s">
        <v>53</v>
      </c>
      <c r="F12" s="81">
        <v>1</v>
      </c>
      <c r="G12" s="44" t="s">
        <v>31</v>
      </c>
      <c r="H12" s="11"/>
      <c r="I12" s="11">
        <v>6000</v>
      </c>
      <c r="J12" s="60">
        <f t="shared" si="2"/>
        <v>0</v>
      </c>
      <c r="K12" s="11">
        <v>5000</v>
      </c>
      <c r="L12" s="11">
        <v>8000</v>
      </c>
    </row>
    <row r="13" spans="2:18" ht="22.5" customHeight="1">
      <c r="B13" s="44" t="s">
        <v>111</v>
      </c>
      <c r="C13" s="49" t="s">
        <v>112</v>
      </c>
      <c r="D13" s="48" t="s">
        <v>113</v>
      </c>
      <c r="E13" s="10" t="s">
        <v>53</v>
      </c>
      <c r="F13" s="81">
        <v>1</v>
      </c>
      <c r="G13" s="44" t="s">
        <v>31</v>
      </c>
      <c r="H13" s="11"/>
      <c r="I13" s="11">
        <v>9500</v>
      </c>
      <c r="J13" s="60">
        <f t="shared" si="2"/>
        <v>0</v>
      </c>
      <c r="K13" s="11">
        <v>7000</v>
      </c>
      <c r="L13" s="11">
        <v>9500</v>
      </c>
    </row>
    <row r="14" spans="2:18" ht="22.5" customHeight="1">
      <c r="B14" s="39"/>
      <c r="C14" s="18"/>
      <c r="D14" s="40"/>
      <c r="E14" s="18"/>
      <c r="F14" s="19"/>
      <c r="G14" s="18"/>
      <c r="H14" s="20"/>
      <c r="I14" s="20"/>
      <c r="J14" s="61"/>
      <c r="K14" s="41"/>
      <c r="L14" s="41"/>
    </row>
    <row r="15" spans="2:18" ht="29.25" customHeight="1">
      <c r="C15" s="16"/>
      <c r="D15" s="17"/>
      <c r="E15" s="18"/>
      <c r="F15" s="19"/>
      <c r="G15" s="18"/>
      <c r="H15" s="20"/>
      <c r="I15" s="20"/>
    </row>
    <row r="16" spans="2:18" ht="26.1">
      <c r="B16" s="15" t="s">
        <v>87</v>
      </c>
      <c r="C16" s="15" t="s">
        <v>86</v>
      </c>
      <c r="D16" s="15" t="s">
        <v>114</v>
      </c>
      <c r="E16" s="15" t="s">
        <v>115</v>
      </c>
    </row>
    <row r="17" spans="2:5" ht="21" customHeight="1">
      <c r="B17" s="59" t="s">
        <v>11</v>
      </c>
      <c r="C17" s="54" t="s">
        <v>95</v>
      </c>
      <c r="D17" s="53" t="s">
        <v>116</v>
      </c>
      <c r="E17" s="53">
        <v>2919</v>
      </c>
    </row>
    <row r="18" spans="2:5" ht="28.5" customHeight="1">
      <c r="B18" s="59" t="s">
        <v>117</v>
      </c>
      <c r="C18" s="54" t="s">
        <v>95</v>
      </c>
      <c r="D18" s="53" t="s">
        <v>116</v>
      </c>
      <c r="E18" s="53">
        <v>2919</v>
      </c>
    </row>
    <row r="19" spans="2:5" ht="14.45">
      <c r="B19" s="59" t="s">
        <v>10</v>
      </c>
      <c r="C19" s="54" t="s">
        <v>95</v>
      </c>
      <c r="D19" s="53" t="s">
        <v>116</v>
      </c>
      <c r="E19" s="53">
        <v>2919</v>
      </c>
    </row>
    <row r="20" spans="2:5" ht="29.25" customHeight="1">
      <c r="B20" s="59" t="s">
        <v>118</v>
      </c>
      <c r="C20" s="55" t="s">
        <v>97</v>
      </c>
      <c r="D20" s="53" t="s">
        <v>116</v>
      </c>
      <c r="E20" s="53">
        <v>2910</v>
      </c>
    </row>
    <row r="21" spans="2:5" ht="24" customHeight="1">
      <c r="B21" s="59" t="s">
        <v>119</v>
      </c>
      <c r="C21" s="55" t="s">
        <v>97</v>
      </c>
      <c r="D21" s="53" t="s">
        <v>116</v>
      </c>
      <c r="E21" s="53">
        <v>2910</v>
      </c>
    </row>
    <row r="22" spans="2:5" ht="14.45">
      <c r="B22" s="59" t="s">
        <v>120</v>
      </c>
      <c r="C22" s="55" t="s">
        <v>97</v>
      </c>
      <c r="D22" s="53" t="s">
        <v>116</v>
      </c>
      <c r="E22" s="53">
        <v>2910</v>
      </c>
    </row>
    <row r="23" spans="2:5" ht="14.45">
      <c r="B23" s="59" t="s">
        <v>121</v>
      </c>
      <c r="C23" s="55" t="s">
        <v>97</v>
      </c>
      <c r="D23" s="53" t="s">
        <v>116</v>
      </c>
      <c r="E23" s="53">
        <v>2910</v>
      </c>
    </row>
    <row r="24" spans="2:5" ht="14.45">
      <c r="B24" s="59" t="s">
        <v>122</v>
      </c>
      <c r="C24" s="58" t="s">
        <v>104</v>
      </c>
      <c r="D24" s="53" t="s">
        <v>116</v>
      </c>
      <c r="E24" s="53">
        <v>2906</v>
      </c>
    </row>
    <row r="25" spans="2:5" ht="14.45">
      <c r="B25" s="59" t="s">
        <v>109</v>
      </c>
      <c r="C25" s="56" t="s">
        <v>108</v>
      </c>
      <c r="D25" s="53" t="s">
        <v>116</v>
      </c>
      <c r="E25" s="53">
        <v>2901</v>
      </c>
    </row>
    <row r="26" spans="2:5" ht="29.1">
      <c r="B26" s="59" t="s">
        <v>123</v>
      </c>
      <c r="C26" s="57" t="s">
        <v>111</v>
      </c>
      <c r="D26" s="53" t="s">
        <v>124</v>
      </c>
      <c r="E26" s="53">
        <v>2923</v>
      </c>
    </row>
  </sheetData>
  <autoFilter ref="B16:D26" xr:uid="{00000000-0009-0000-0000-000004000000}"/>
  <mergeCells count="9">
    <mergeCell ref="N3:R9"/>
    <mergeCell ref="B10:B11"/>
    <mergeCell ref="B3:B5"/>
    <mergeCell ref="B6:B9"/>
    <mergeCell ref="B1:B2"/>
    <mergeCell ref="C1:C2"/>
    <mergeCell ref="D1:D2"/>
    <mergeCell ref="E1:F1"/>
    <mergeCell ref="G1:G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5"/>
  <sheetViews>
    <sheetView zoomScale="70" zoomScaleNormal="70" workbookViewId="0">
      <selection activeCell="A12" sqref="A12"/>
    </sheetView>
  </sheetViews>
  <sheetFormatPr defaultColWidth="11.42578125" defaultRowHeight="14.45"/>
  <cols>
    <col min="1" max="1" width="8.85546875" style="21" customWidth="1"/>
    <col min="2" max="2" width="14.42578125" style="21" customWidth="1"/>
    <col min="3" max="3" width="21.85546875" style="21" customWidth="1"/>
    <col min="4" max="4" width="18.5703125" style="21" customWidth="1"/>
    <col min="5" max="5" width="14.140625" style="21" customWidth="1"/>
    <col min="6" max="6" width="15" style="21" customWidth="1"/>
    <col min="7" max="7" width="11.7109375" style="21" customWidth="1"/>
    <col min="8" max="8" width="4.42578125" style="21" customWidth="1"/>
    <col min="9" max="9" width="21.28515625" style="21" customWidth="1"/>
    <col min="10" max="10" width="11.42578125" style="21"/>
    <col min="11" max="11" width="14.7109375" style="21" customWidth="1"/>
    <col min="12" max="12" width="11.42578125" style="21"/>
    <col min="13" max="13" width="8.5703125" style="21" customWidth="1"/>
    <col min="14" max="16384" width="11.42578125" style="21"/>
  </cols>
  <sheetData>
    <row r="2" spans="2:19">
      <c r="C2" s="24" t="s">
        <v>125</v>
      </c>
      <c r="E2" s="24"/>
      <c r="F2" s="24"/>
      <c r="G2" s="24"/>
    </row>
    <row r="3" spans="2:19" ht="28.5" customHeight="1">
      <c r="B3" s="108" t="s">
        <v>86</v>
      </c>
      <c r="C3" s="108" t="s">
        <v>126</v>
      </c>
      <c r="D3" s="108" t="s">
        <v>88</v>
      </c>
      <c r="E3" s="108" t="s">
        <v>127</v>
      </c>
      <c r="F3" s="108" t="s">
        <v>128</v>
      </c>
      <c r="G3" s="108" t="s">
        <v>129</v>
      </c>
      <c r="I3" s="105" t="s">
        <v>126</v>
      </c>
      <c r="J3" s="105" t="s">
        <v>127</v>
      </c>
      <c r="K3" s="105" t="s">
        <v>128</v>
      </c>
      <c r="L3" s="105" t="s">
        <v>129</v>
      </c>
      <c r="M3" s="105" t="s">
        <v>130</v>
      </c>
    </row>
    <row r="4" spans="2:19" ht="15.75" customHeight="1">
      <c r="B4" s="108"/>
      <c r="C4" s="108"/>
      <c r="D4" s="108"/>
      <c r="E4" s="108"/>
      <c r="F4" s="108"/>
      <c r="G4" s="108"/>
      <c r="I4" s="106"/>
      <c r="J4" s="106"/>
      <c r="K4" s="106"/>
      <c r="L4" s="106"/>
      <c r="M4" s="106"/>
      <c r="O4" s="107"/>
      <c r="P4" s="107"/>
      <c r="Q4" s="107"/>
      <c r="R4" s="107"/>
      <c r="S4" s="107"/>
    </row>
    <row r="5" spans="2:19" ht="29.25" customHeight="1">
      <c r="B5" s="103" t="s">
        <v>95</v>
      </c>
      <c r="C5" s="49" t="s">
        <v>11</v>
      </c>
      <c r="D5" s="48" t="s">
        <v>44</v>
      </c>
      <c r="E5" s="11">
        <v>1000</v>
      </c>
      <c r="F5" s="11">
        <v>2000</v>
      </c>
      <c r="G5" s="11">
        <v>1600</v>
      </c>
      <c r="H5" s="22"/>
      <c r="I5" s="49" t="s">
        <v>11</v>
      </c>
      <c r="J5" s="11">
        <v>1000</v>
      </c>
      <c r="K5" s="11">
        <v>2000</v>
      </c>
      <c r="L5" s="11">
        <v>1600</v>
      </c>
      <c r="M5" s="36">
        <f>K5/J5*100-100</f>
        <v>100</v>
      </c>
      <c r="O5" s="107"/>
      <c r="P5" s="107"/>
      <c r="Q5" s="107"/>
      <c r="R5" s="107"/>
      <c r="S5" s="107"/>
    </row>
    <row r="6" spans="2:19" ht="35.25" customHeight="1">
      <c r="B6" s="103"/>
      <c r="C6" s="49" t="s">
        <v>96</v>
      </c>
      <c r="D6" s="48" t="s">
        <v>44</v>
      </c>
      <c r="E6" s="11">
        <v>1600</v>
      </c>
      <c r="F6" s="11">
        <v>2000</v>
      </c>
      <c r="G6" s="11">
        <v>2000</v>
      </c>
      <c r="H6" s="22"/>
      <c r="I6" s="49" t="s">
        <v>96</v>
      </c>
      <c r="J6" s="11">
        <v>1600</v>
      </c>
      <c r="K6" s="11">
        <v>2000</v>
      </c>
      <c r="L6" s="11">
        <v>2000</v>
      </c>
      <c r="M6" s="37">
        <f t="shared" ref="M6:M15" si="0">K6/J6*100-100</f>
        <v>25</v>
      </c>
      <c r="O6" s="107"/>
      <c r="P6" s="107"/>
      <c r="Q6" s="107"/>
      <c r="R6" s="107"/>
      <c r="S6" s="107"/>
    </row>
    <row r="7" spans="2:19" ht="18" customHeight="1">
      <c r="B7" s="103"/>
      <c r="C7" s="49" t="s">
        <v>10</v>
      </c>
      <c r="D7" s="48" t="s">
        <v>44</v>
      </c>
      <c r="E7" s="11">
        <v>800</v>
      </c>
      <c r="F7" s="11">
        <v>1280</v>
      </c>
      <c r="G7" s="11">
        <v>1280</v>
      </c>
      <c r="H7" s="22"/>
      <c r="I7" s="49" t="s">
        <v>10</v>
      </c>
      <c r="J7" s="11">
        <v>800</v>
      </c>
      <c r="K7" s="11">
        <v>1280</v>
      </c>
      <c r="L7" s="11">
        <v>1280</v>
      </c>
      <c r="M7" s="62">
        <f>K7/J7*100-100</f>
        <v>60</v>
      </c>
      <c r="O7" s="107"/>
      <c r="P7" s="107"/>
      <c r="Q7" s="107"/>
      <c r="R7" s="107"/>
      <c r="S7" s="107"/>
    </row>
    <row r="8" spans="2:19" ht="14.25" customHeight="1">
      <c r="B8" s="103" t="s">
        <v>97</v>
      </c>
      <c r="C8" s="49" t="s">
        <v>59</v>
      </c>
      <c r="D8" s="48" t="s">
        <v>44</v>
      </c>
      <c r="E8" s="11">
        <v>6000</v>
      </c>
      <c r="F8" s="11">
        <v>10000</v>
      </c>
      <c r="G8" s="11">
        <v>10000</v>
      </c>
      <c r="H8" s="22"/>
      <c r="I8" s="49" t="s">
        <v>59</v>
      </c>
      <c r="J8" s="11">
        <v>6000</v>
      </c>
      <c r="K8" s="11">
        <v>10000</v>
      </c>
      <c r="L8" s="11">
        <v>10000</v>
      </c>
      <c r="M8" s="36">
        <f t="shared" si="0"/>
        <v>66.666666666666686</v>
      </c>
      <c r="O8" s="107"/>
      <c r="P8" s="107"/>
      <c r="Q8" s="107"/>
      <c r="R8" s="107"/>
      <c r="S8" s="107"/>
    </row>
    <row r="9" spans="2:19" ht="28.5" customHeight="1">
      <c r="B9" s="103"/>
      <c r="C9" s="49" t="s">
        <v>98</v>
      </c>
      <c r="D9" s="48" t="s">
        <v>44</v>
      </c>
      <c r="E9" s="11">
        <v>1200</v>
      </c>
      <c r="F9" s="11">
        <v>2000</v>
      </c>
      <c r="G9" s="11">
        <v>2000</v>
      </c>
      <c r="H9" s="22"/>
      <c r="I9" s="49" t="s">
        <v>98</v>
      </c>
      <c r="J9" s="11">
        <v>1200</v>
      </c>
      <c r="K9" s="11">
        <v>2000</v>
      </c>
      <c r="L9" s="11">
        <v>2000</v>
      </c>
      <c r="M9" s="62">
        <f t="shared" si="0"/>
        <v>66.666666666666686</v>
      </c>
      <c r="O9" s="107"/>
      <c r="P9" s="107"/>
      <c r="Q9" s="107"/>
      <c r="R9" s="107"/>
      <c r="S9" s="107"/>
    </row>
    <row r="10" spans="2:19">
      <c r="B10" s="103"/>
      <c r="C10" s="49" t="s">
        <v>99</v>
      </c>
      <c r="D10" s="48" t="s">
        <v>100</v>
      </c>
      <c r="E10" s="11">
        <v>12500</v>
      </c>
      <c r="F10" s="11">
        <v>16500</v>
      </c>
      <c r="G10" s="11">
        <v>16500</v>
      </c>
      <c r="H10" s="22"/>
      <c r="I10" s="49" t="s">
        <v>99</v>
      </c>
      <c r="J10" s="11">
        <v>12500</v>
      </c>
      <c r="K10" s="11">
        <v>16500</v>
      </c>
      <c r="L10" s="11">
        <v>16500</v>
      </c>
      <c r="M10" s="62">
        <f t="shared" si="0"/>
        <v>32</v>
      </c>
    </row>
    <row r="11" spans="2:19">
      <c r="B11" s="103"/>
      <c r="C11" s="49" t="s">
        <v>102</v>
      </c>
      <c r="D11" s="48" t="s">
        <v>103</v>
      </c>
      <c r="E11" s="11">
        <v>8000</v>
      </c>
      <c r="F11" s="11">
        <v>9000</v>
      </c>
      <c r="G11" s="11">
        <v>8500</v>
      </c>
      <c r="H11" s="22"/>
      <c r="I11" s="49" t="s">
        <v>102</v>
      </c>
      <c r="J11" s="11">
        <v>8000</v>
      </c>
      <c r="K11" s="11">
        <v>9000</v>
      </c>
      <c r="L11" s="11">
        <v>8500</v>
      </c>
      <c r="M11" s="37">
        <f t="shared" si="0"/>
        <v>12.5</v>
      </c>
    </row>
    <row r="12" spans="2:19" ht="23.1">
      <c r="B12" s="103" t="s">
        <v>104</v>
      </c>
      <c r="C12" s="10" t="s">
        <v>105</v>
      </c>
      <c r="D12" s="48" t="s">
        <v>106</v>
      </c>
      <c r="E12" s="11">
        <v>6000</v>
      </c>
      <c r="F12" s="11">
        <v>7000</v>
      </c>
      <c r="G12" s="11">
        <v>6500</v>
      </c>
      <c r="H12" s="22"/>
      <c r="I12" s="10" t="s">
        <v>105</v>
      </c>
      <c r="J12" s="11">
        <v>6000</v>
      </c>
      <c r="K12" s="11">
        <v>7000</v>
      </c>
      <c r="L12" s="11">
        <v>6500</v>
      </c>
      <c r="M12" s="37">
        <f t="shared" si="0"/>
        <v>16.666666666666671</v>
      </c>
    </row>
    <row r="13" spans="2:19">
      <c r="B13" s="103"/>
      <c r="C13" s="10" t="s">
        <v>62</v>
      </c>
      <c r="D13" s="48" t="s">
        <v>107</v>
      </c>
      <c r="E13" s="11">
        <v>800</v>
      </c>
      <c r="F13" s="11">
        <v>2000</v>
      </c>
      <c r="G13" s="11">
        <v>1400</v>
      </c>
      <c r="I13" s="10" t="s">
        <v>62</v>
      </c>
      <c r="J13" s="11">
        <v>800</v>
      </c>
      <c r="K13" s="11">
        <v>2000</v>
      </c>
      <c r="L13" s="11">
        <v>1400</v>
      </c>
      <c r="M13" s="36">
        <f t="shared" si="0"/>
        <v>150</v>
      </c>
    </row>
    <row r="14" spans="2:19" ht="23.1" customHeight="1">
      <c r="B14" s="44" t="s">
        <v>108</v>
      </c>
      <c r="C14" s="49" t="s">
        <v>109</v>
      </c>
      <c r="D14" s="48" t="s">
        <v>110</v>
      </c>
      <c r="E14" s="11">
        <v>5000</v>
      </c>
      <c r="F14" s="11">
        <v>8000</v>
      </c>
      <c r="G14" s="11">
        <v>6000</v>
      </c>
      <c r="I14" s="49" t="s">
        <v>109</v>
      </c>
      <c r="J14" s="11">
        <v>5000</v>
      </c>
      <c r="K14" s="11">
        <v>8000</v>
      </c>
      <c r="L14" s="11">
        <v>6000</v>
      </c>
      <c r="M14" s="62">
        <f t="shared" si="0"/>
        <v>60</v>
      </c>
    </row>
    <row r="15" spans="2:19" ht="33.6" customHeight="1">
      <c r="B15" s="44" t="s">
        <v>111</v>
      </c>
      <c r="C15" s="49" t="s">
        <v>112</v>
      </c>
      <c r="D15" s="48" t="s">
        <v>113</v>
      </c>
      <c r="E15" s="11">
        <v>7000</v>
      </c>
      <c r="F15" s="11">
        <v>9500</v>
      </c>
      <c r="G15" s="11">
        <v>9500</v>
      </c>
      <c r="I15" s="49" t="s">
        <v>112</v>
      </c>
      <c r="J15" s="11">
        <v>7000</v>
      </c>
      <c r="K15" s="11">
        <v>9500</v>
      </c>
      <c r="L15" s="11">
        <v>9500</v>
      </c>
      <c r="M15" s="62">
        <f t="shared" si="0"/>
        <v>35.714285714285722</v>
      </c>
    </row>
  </sheetData>
  <mergeCells count="15">
    <mergeCell ref="B12:B13"/>
    <mergeCell ref="L3:L4"/>
    <mergeCell ref="M3:M4"/>
    <mergeCell ref="O4:S9"/>
    <mergeCell ref="J3:J4"/>
    <mergeCell ref="K3:K4"/>
    <mergeCell ref="I3:I4"/>
    <mergeCell ref="B3:B4"/>
    <mergeCell ref="C3:C4"/>
    <mergeCell ref="D3:D4"/>
    <mergeCell ref="E3:E4"/>
    <mergeCell ref="F3:F4"/>
    <mergeCell ref="G3:G4"/>
    <mergeCell ref="B5:B7"/>
    <mergeCell ref="B8:B1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2"/>
  <sheetViews>
    <sheetView zoomScale="70" zoomScaleNormal="70" workbookViewId="0">
      <selection activeCell="H3" sqref="H3"/>
    </sheetView>
  </sheetViews>
  <sheetFormatPr defaultColWidth="11.42578125" defaultRowHeight="17.25" customHeight="1"/>
  <cols>
    <col min="1" max="1" width="24.42578125" style="21" customWidth="1"/>
    <col min="2" max="2" width="12" style="21" bestFit="1" customWidth="1"/>
    <col min="3" max="3" width="10.5703125" style="21" customWidth="1"/>
    <col min="4" max="6" width="12" style="21" bestFit="1" customWidth="1"/>
    <col min="7" max="8" width="11.42578125" style="21"/>
    <col min="9" max="9" width="14" style="21" customWidth="1"/>
    <col min="10" max="10" width="15.85546875" style="21" customWidth="1"/>
    <col min="11" max="12" width="11.42578125" style="21"/>
    <col min="13" max="13" width="16.140625" style="2" customWidth="1"/>
    <col min="14" max="16384" width="11.42578125" style="21"/>
  </cols>
  <sheetData>
    <row r="2" spans="1:14" ht="17.25" customHeight="1">
      <c r="A2" s="1" t="s">
        <v>131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132</v>
      </c>
      <c r="H2" s="1" t="s">
        <v>133</v>
      </c>
      <c r="J2" s="5"/>
    </row>
    <row r="3" spans="1:14" ht="21" customHeight="1">
      <c r="A3" s="28" t="s">
        <v>11</v>
      </c>
      <c r="B3" s="12">
        <v>786.24152815509979</v>
      </c>
      <c r="C3" s="12">
        <v>793.76688057628371</v>
      </c>
      <c r="D3" s="12">
        <v>998.61661700842933</v>
      </c>
      <c r="E3" s="12">
        <v>1254.185428503788</v>
      </c>
      <c r="F3" s="12">
        <v>1116.576207415515</v>
      </c>
      <c r="G3" s="12">
        <f t="shared" ref="G3:G12" si="0">AVERAGE(B3:F3)</f>
        <v>989.87733233182314</v>
      </c>
      <c r="H3" s="12">
        <f>AVERAGE(B3:G3)</f>
        <v>989.87733233182314</v>
      </c>
      <c r="J3" s="34" t="s">
        <v>11</v>
      </c>
      <c r="K3" s="12">
        <v>989.87733233182314</v>
      </c>
      <c r="M3" s="43" t="s">
        <v>99</v>
      </c>
      <c r="N3" s="12">
        <v>8464</v>
      </c>
    </row>
    <row r="4" spans="1:14" ht="21" customHeight="1">
      <c r="A4" s="28" t="s">
        <v>96</v>
      </c>
      <c r="B4" s="12">
        <v>1204.51244813278</v>
      </c>
      <c r="C4" s="12">
        <v>1236.649006622516</v>
      </c>
      <c r="D4" s="12">
        <v>1571.7126262626259</v>
      </c>
      <c r="E4" s="12">
        <v>2045.7773728539039</v>
      </c>
      <c r="F4" s="12">
        <v>2067.5335978835978</v>
      </c>
      <c r="G4" s="12">
        <f t="shared" si="0"/>
        <v>1625.237010351085</v>
      </c>
      <c r="H4" s="12">
        <f t="shared" ref="H4:H12" si="1">AVERAGE(B4:G4)</f>
        <v>1625.237010351085</v>
      </c>
      <c r="J4" s="34" t="s">
        <v>96</v>
      </c>
      <c r="K4" s="12">
        <v>1625.237010351085</v>
      </c>
      <c r="M4" s="65" t="s">
        <v>102</v>
      </c>
      <c r="N4" s="26">
        <v>9952.1999999999989</v>
      </c>
    </row>
    <row r="5" spans="1:14" ht="21" customHeight="1">
      <c r="A5" s="64" t="s">
        <v>10</v>
      </c>
      <c r="B5" s="12">
        <v>617</v>
      </c>
      <c r="C5" s="12">
        <v>973.28571428571445</v>
      </c>
      <c r="D5" s="12">
        <v>3329.5995670995671</v>
      </c>
      <c r="E5" s="12">
        <v>2234.833333333333</v>
      </c>
      <c r="F5" s="12">
        <f t="shared" ref="F5" si="2">AVERAGE(A5:E5)</f>
        <v>1788.6796536796537</v>
      </c>
      <c r="G5" s="12">
        <f t="shared" si="0"/>
        <v>1788.6796536796537</v>
      </c>
      <c r="H5" s="12">
        <f t="shared" si="1"/>
        <v>1788.6796536796537</v>
      </c>
      <c r="J5" s="68" t="s">
        <v>98</v>
      </c>
      <c r="K5" s="12">
        <v>1692.75</v>
      </c>
      <c r="M5" s="6" t="s">
        <v>112</v>
      </c>
      <c r="N5" s="26">
        <v>7303</v>
      </c>
    </row>
    <row r="6" spans="1:14" ht="21" customHeight="1">
      <c r="A6" s="65" t="s">
        <v>59</v>
      </c>
      <c r="B6" s="12">
        <v>3291.972305697956</v>
      </c>
      <c r="C6" s="12">
        <v>3291.972305697956</v>
      </c>
      <c r="D6" s="12">
        <v>3536.333333333333</v>
      </c>
      <c r="E6" s="12">
        <v>3622.25</v>
      </c>
      <c r="F6" s="12">
        <v>3636.1794871794868</v>
      </c>
      <c r="G6" s="12">
        <f t="shared" si="0"/>
        <v>3475.7414863817467</v>
      </c>
      <c r="H6" s="12">
        <f t="shared" si="1"/>
        <v>3475.7414863817467</v>
      </c>
      <c r="I6" s="49"/>
      <c r="J6" s="69" t="s">
        <v>10</v>
      </c>
      <c r="K6" s="12">
        <v>1788.6796536796537</v>
      </c>
      <c r="M6" s="6" t="s">
        <v>134</v>
      </c>
      <c r="N6" s="26">
        <v>6276.5999999999995</v>
      </c>
    </row>
    <row r="7" spans="1:14" ht="21" customHeight="1">
      <c r="A7" s="65" t="s">
        <v>98</v>
      </c>
      <c r="B7" s="12">
        <v>1347.75</v>
      </c>
      <c r="C7" s="12">
        <v>1299.583333333333</v>
      </c>
      <c r="D7" s="12">
        <v>1497.416666666667</v>
      </c>
      <c r="E7" s="12">
        <v>2087.5</v>
      </c>
      <c r="F7" s="12">
        <v>2231.5</v>
      </c>
      <c r="G7" s="12">
        <f t="shared" si="0"/>
        <v>1692.75</v>
      </c>
      <c r="H7" s="12">
        <f t="shared" si="1"/>
        <v>1692.75</v>
      </c>
      <c r="I7" s="49"/>
      <c r="J7" s="68" t="s">
        <v>59</v>
      </c>
      <c r="K7" s="12">
        <v>3475.7414863817467</v>
      </c>
      <c r="M7" s="28" t="s">
        <v>135</v>
      </c>
      <c r="N7" s="26">
        <v>1355.3637884278467</v>
      </c>
    </row>
    <row r="8" spans="1:14" ht="14.45">
      <c r="A8" s="43" t="s">
        <v>99</v>
      </c>
      <c r="B8" s="12">
        <v>6411</v>
      </c>
      <c r="C8" s="12">
        <v>6629</v>
      </c>
      <c r="D8" s="12">
        <v>8407</v>
      </c>
      <c r="E8" s="12">
        <v>9786</v>
      </c>
      <c r="F8" s="12">
        <v>11087</v>
      </c>
      <c r="G8" s="12">
        <f>AVERAGE(B8:F8)</f>
        <v>8464</v>
      </c>
      <c r="H8" s="12">
        <f t="shared" si="1"/>
        <v>8464</v>
      </c>
      <c r="I8" s="49"/>
      <c r="J8" s="63"/>
      <c r="K8" s="31"/>
      <c r="M8" s="45"/>
      <c r="N8" s="67"/>
    </row>
    <row r="9" spans="1:14" ht="32.1" customHeight="1">
      <c r="A9" s="65" t="s">
        <v>102</v>
      </c>
      <c r="B9" s="12">
        <v>8575</v>
      </c>
      <c r="C9" s="12">
        <v>9218</v>
      </c>
      <c r="D9" s="12">
        <v>9288</v>
      </c>
      <c r="E9" s="12">
        <v>10490</v>
      </c>
      <c r="F9" s="12">
        <v>12190</v>
      </c>
      <c r="G9" s="12">
        <f t="shared" si="0"/>
        <v>9952.2000000000007</v>
      </c>
      <c r="H9" s="12">
        <f t="shared" si="1"/>
        <v>9952.1999999999989</v>
      </c>
      <c r="J9" s="5"/>
      <c r="M9" s="44"/>
      <c r="N9" s="67"/>
    </row>
    <row r="10" spans="1:14" ht="32.1" customHeight="1">
      <c r="A10" s="6" t="s">
        <v>134</v>
      </c>
      <c r="B10" s="12">
        <v>4384</v>
      </c>
      <c r="C10" s="12">
        <v>4667</v>
      </c>
      <c r="D10" s="12">
        <v>6470</v>
      </c>
      <c r="E10" s="12">
        <v>8027</v>
      </c>
      <c r="F10" s="12">
        <v>7835</v>
      </c>
      <c r="G10" s="12">
        <f t="shared" si="0"/>
        <v>6276.6</v>
      </c>
      <c r="H10" s="12">
        <f t="shared" si="1"/>
        <v>6276.5999999999995</v>
      </c>
      <c r="J10" s="5"/>
      <c r="M10" s="22"/>
      <c r="N10" s="67"/>
    </row>
    <row r="11" spans="1:14" ht="32.1" customHeight="1">
      <c r="A11" s="28" t="s">
        <v>135</v>
      </c>
      <c r="B11" s="66">
        <v>1002.652430248084</v>
      </c>
      <c r="C11" s="66">
        <v>1123.519682192353</v>
      </c>
      <c r="D11" s="66">
        <v>1180.152999496546</v>
      </c>
      <c r="E11" s="66">
        <v>1567.246729823381</v>
      </c>
      <c r="F11" s="66">
        <v>1903.2471003788689</v>
      </c>
      <c r="G11" s="12">
        <f t="shared" si="0"/>
        <v>1355.3637884278464</v>
      </c>
      <c r="H11" s="12">
        <f t="shared" si="1"/>
        <v>1355.3637884278467</v>
      </c>
      <c r="J11" s="5"/>
      <c r="M11" s="22"/>
      <c r="N11" s="67"/>
    </row>
    <row r="12" spans="1:14" ht="17.25" customHeight="1">
      <c r="A12" s="6" t="s">
        <v>112</v>
      </c>
      <c r="B12" s="12">
        <v>5174</v>
      </c>
      <c r="C12" s="12">
        <v>5481</v>
      </c>
      <c r="D12" s="12">
        <v>7564</v>
      </c>
      <c r="E12" s="12">
        <v>8609</v>
      </c>
      <c r="F12" s="12">
        <v>9687</v>
      </c>
      <c r="G12" s="12">
        <f t="shared" si="0"/>
        <v>7303</v>
      </c>
      <c r="H12" s="12">
        <f t="shared" si="1"/>
        <v>7303</v>
      </c>
      <c r="I12" s="49"/>
      <c r="J12" s="5"/>
      <c r="N12" s="26"/>
    </row>
    <row r="13" spans="1:14" ht="17.25" customHeight="1">
      <c r="A13" s="22"/>
      <c r="B13" s="42"/>
      <c r="C13" s="42"/>
      <c r="D13" s="42"/>
      <c r="E13" s="42"/>
      <c r="F13" s="42"/>
      <c r="G13" s="31"/>
      <c r="H13" s="31"/>
      <c r="I13" s="10"/>
    </row>
    <row r="14" spans="1:14" ht="24.75" customHeight="1">
      <c r="A14" s="4" t="s">
        <v>136</v>
      </c>
      <c r="E14"/>
    </row>
    <row r="15" spans="1:14" ht="17.25" customHeight="1">
      <c r="A15" s="27" t="s">
        <v>137</v>
      </c>
    </row>
    <row r="16" spans="1:14" ht="17.25" customHeight="1">
      <c r="A16" s="13" t="s">
        <v>138</v>
      </c>
    </row>
    <row r="17" spans="1:4" ht="17.25" customHeight="1">
      <c r="A17" s="25" t="s">
        <v>139</v>
      </c>
    </row>
    <row r="18" spans="1:4" ht="17.25" customHeight="1">
      <c r="A18" s="109" t="s">
        <v>140</v>
      </c>
    </row>
    <row r="19" spans="1:4" ht="17.25" customHeight="1">
      <c r="A19" s="109"/>
    </row>
    <row r="20" spans="1:4" ht="17.25" customHeight="1">
      <c r="A20" s="22"/>
    </row>
    <row r="22" spans="1:4" ht="17.25" customHeight="1">
      <c r="A22" s="1" t="s">
        <v>131</v>
      </c>
      <c r="B22" s="1" t="s">
        <v>132</v>
      </c>
      <c r="D22" s="44"/>
    </row>
    <row r="23" spans="1:4" ht="17.25" customHeight="1">
      <c r="A23" s="34" t="s">
        <v>11</v>
      </c>
      <c r="B23" s="12">
        <v>989.87733233182314</v>
      </c>
      <c r="D23" s="44"/>
    </row>
    <row r="24" spans="1:4" ht="17.25" customHeight="1">
      <c r="A24" s="34" t="s">
        <v>96</v>
      </c>
      <c r="B24" s="12">
        <v>1625.237010351085</v>
      </c>
      <c r="D24" s="44"/>
    </row>
    <row r="25" spans="1:4" ht="17.25" customHeight="1">
      <c r="A25" s="68" t="s">
        <v>98</v>
      </c>
      <c r="B25" s="12">
        <v>1692.75</v>
      </c>
      <c r="D25" s="44"/>
    </row>
    <row r="26" spans="1:4" ht="17.25" customHeight="1">
      <c r="A26" s="69" t="s">
        <v>10</v>
      </c>
      <c r="B26" s="12">
        <v>1788.6796536796537</v>
      </c>
      <c r="D26" s="44"/>
    </row>
    <row r="27" spans="1:4" ht="17.25" customHeight="1">
      <c r="A27" s="68" t="s">
        <v>59</v>
      </c>
      <c r="B27" s="12">
        <v>3475.7414863817467</v>
      </c>
      <c r="D27" s="45"/>
    </row>
    <row r="28" spans="1:4" ht="17.25" customHeight="1">
      <c r="A28" s="43" t="s">
        <v>99</v>
      </c>
      <c r="B28" s="12">
        <v>8464</v>
      </c>
      <c r="D28" s="45"/>
    </row>
    <row r="29" spans="1:4" ht="17.25" customHeight="1">
      <c r="A29" s="65" t="s">
        <v>102</v>
      </c>
      <c r="B29" s="46">
        <v>9952.1999999999989</v>
      </c>
      <c r="D29" s="44"/>
    </row>
    <row r="30" spans="1:4" ht="17.25" customHeight="1">
      <c r="A30" s="6" t="s">
        <v>112</v>
      </c>
      <c r="B30" s="46">
        <v>7303</v>
      </c>
    </row>
    <row r="31" spans="1:4" ht="17.25" customHeight="1">
      <c r="A31" s="6" t="s">
        <v>134</v>
      </c>
      <c r="B31" s="46">
        <v>6276.5999999999995</v>
      </c>
    </row>
    <row r="32" spans="1:4" ht="17.25" customHeight="1">
      <c r="A32" s="28" t="s">
        <v>135</v>
      </c>
      <c r="B32" s="46">
        <v>1355.3637884278467</v>
      </c>
    </row>
  </sheetData>
  <autoFilter ref="M3:N7" xr:uid="{00000000-0001-0000-0600-000000000000}">
    <sortState xmlns:xlrd2="http://schemas.microsoft.com/office/spreadsheetml/2017/richdata2" ref="M4:N7">
      <sortCondition descending="1" ref="N3:N7"/>
    </sortState>
  </autoFilter>
  <sortState xmlns:xlrd2="http://schemas.microsoft.com/office/spreadsheetml/2017/richdata2" ref="A30:B30">
    <sortCondition descending="1" ref="B30"/>
  </sortState>
  <mergeCells count="1">
    <mergeCell ref="A18:A1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40"/>
  <sheetViews>
    <sheetView tabSelected="1" topLeftCell="A8" zoomScale="80" zoomScaleNormal="80" workbookViewId="0">
      <selection activeCell="C23" sqref="C23"/>
    </sheetView>
  </sheetViews>
  <sheetFormatPr defaultColWidth="11.42578125" defaultRowHeight="14.45"/>
  <cols>
    <col min="1" max="1" width="6.42578125" style="21" customWidth="1"/>
    <col min="2" max="2" width="25" style="21" customWidth="1"/>
    <col min="3" max="8" width="11.42578125" style="21" customWidth="1"/>
    <col min="9" max="16384" width="11.42578125" style="21"/>
  </cols>
  <sheetData>
    <row r="2" spans="2:9" ht="15" customHeight="1">
      <c r="B2" s="1" t="s">
        <v>131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132</v>
      </c>
      <c r="I2" s="29"/>
    </row>
    <row r="3" spans="2:9">
      <c r="B3" s="28" t="s">
        <v>11</v>
      </c>
      <c r="C3" s="12">
        <v>786.24152815509979</v>
      </c>
      <c r="D3" s="12">
        <v>793.76688057628371</v>
      </c>
      <c r="E3" s="12">
        <v>998.61661700842933</v>
      </c>
      <c r="F3" s="12">
        <v>1254.185428503788</v>
      </c>
      <c r="G3" s="12">
        <v>1116.576207415515</v>
      </c>
      <c r="H3" s="12">
        <f t="shared" ref="H3:H12" si="0">AVERAGE(C3:G3)</f>
        <v>989.87733233182314</v>
      </c>
      <c r="I3" s="12">
        <f t="shared" ref="I3:I6" si="1">(+C3+D3+E3+F3+G3)/5</f>
        <v>989.87733233182314</v>
      </c>
    </row>
    <row r="4" spans="2:9">
      <c r="B4" s="28" t="s">
        <v>96</v>
      </c>
      <c r="C4" s="12">
        <v>1204.51244813278</v>
      </c>
      <c r="D4" s="12">
        <v>1236.649006622516</v>
      </c>
      <c r="E4" s="12">
        <v>1571.7126262626259</v>
      </c>
      <c r="F4" s="12">
        <v>2045.7773728539039</v>
      </c>
      <c r="G4" s="12">
        <v>2067.5335978835978</v>
      </c>
      <c r="H4" s="12">
        <f t="shared" si="0"/>
        <v>1625.237010351085</v>
      </c>
      <c r="I4" s="12">
        <f t="shared" si="1"/>
        <v>1625.237010351085</v>
      </c>
    </row>
    <row r="5" spans="2:9">
      <c r="B5" s="64" t="s">
        <v>10</v>
      </c>
      <c r="C5" s="12">
        <v>617</v>
      </c>
      <c r="D5" s="12">
        <v>973.28571428571445</v>
      </c>
      <c r="E5" s="12">
        <v>3329.5995670995671</v>
      </c>
      <c r="F5" s="12">
        <v>2234.833333333333</v>
      </c>
      <c r="G5" s="12">
        <f t="shared" ref="G5" si="2">AVERAGE(B5:F5)</f>
        <v>1788.6796536796537</v>
      </c>
      <c r="H5" s="12">
        <f t="shared" si="0"/>
        <v>1788.6796536796537</v>
      </c>
      <c r="I5" s="12">
        <f t="shared" si="1"/>
        <v>1788.6796536796537</v>
      </c>
    </row>
    <row r="6" spans="2:9">
      <c r="B6" s="65" t="s">
        <v>59</v>
      </c>
      <c r="C6" s="12">
        <v>3190</v>
      </c>
      <c r="D6" s="12">
        <v>3291.972305697956</v>
      </c>
      <c r="E6" s="12">
        <v>3536.333333333333</v>
      </c>
      <c r="F6" s="12">
        <v>3622.25</v>
      </c>
      <c r="G6" s="12">
        <v>3636.1794871794868</v>
      </c>
      <c r="H6" s="12">
        <f t="shared" si="0"/>
        <v>3455.3470252421553</v>
      </c>
      <c r="I6" s="12">
        <f t="shared" si="1"/>
        <v>3455.3470252421553</v>
      </c>
    </row>
    <row r="7" spans="2:9">
      <c r="B7" s="65" t="s">
        <v>98</v>
      </c>
      <c r="C7" s="12">
        <v>1347.75</v>
      </c>
      <c r="D7" s="12">
        <v>1299.583333333333</v>
      </c>
      <c r="E7" s="12">
        <v>1497.416666666667</v>
      </c>
      <c r="F7" s="12">
        <v>2087.5</v>
      </c>
      <c r="G7" s="12">
        <v>2231.5</v>
      </c>
      <c r="H7" s="12">
        <f t="shared" si="0"/>
        <v>1692.75</v>
      </c>
      <c r="I7" s="12">
        <f>(+C7+D7+E7+F7+G7)/5</f>
        <v>1692.75</v>
      </c>
    </row>
    <row r="8" spans="2:9">
      <c r="B8" s="43" t="s">
        <v>99</v>
      </c>
      <c r="C8" s="12">
        <v>6411</v>
      </c>
      <c r="D8" s="12">
        <v>6629</v>
      </c>
      <c r="E8" s="12">
        <v>8407</v>
      </c>
      <c r="F8" s="12">
        <v>9786</v>
      </c>
      <c r="G8" s="12">
        <v>11087</v>
      </c>
      <c r="H8" s="12">
        <f>AVERAGE(C8:G8)</f>
        <v>8464</v>
      </c>
      <c r="I8" s="12">
        <f>(+C8+D8+E8+F8+G8)/5</f>
        <v>8464</v>
      </c>
    </row>
    <row r="9" spans="2:9">
      <c r="B9" s="65" t="s">
        <v>102</v>
      </c>
      <c r="C9" s="12">
        <v>8575</v>
      </c>
      <c r="D9" s="12">
        <v>9218</v>
      </c>
      <c r="E9" s="12">
        <v>9288</v>
      </c>
      <c r="F9" s="12">
        <v>10490</v>
      </c>
      <c r="G9" s="12">
        <v>12190</v>
      </c>
      <c r="H9" s="12">
        <f t="shared" si="0"/>
        <v>9952.2000000000007</v>
      </c>
      <c r="I9" s="12">
        <f>(+C9+D9+E9+F9+G9)/5</f>
        <v>9952.2000000000007</v>
      </c>
    </row>
    <row r="10" spans="2:9">
      <c r="B10" s="6" t="s">
        <v>134</v>
      </c>
      <c r="C10" s="12">
        <v>4384</v>
      </c>
      <c r="D10" s="12">
        <v>4667</v>
      </c>
      <c r="E10" s="12">
        <v>6470</v>
      </c>
      <c r="F10" s="12">
        <v>8027</v>
      </c>
      <c r="G10" s="12">
        <v>7835</v>
      </c>
      <c r="H10" s="12">
        <f t="shared" si="0"/>
        <v>6276.6</v>
      </c>
      <c r="I10" s="12">
        <f t="shared" ref="I10:I12" si="3">(+C10+D10+E10+F10+G10)/5</f>
        <v>6276.6</v>
      </c>
    </row>
    <row r="11" spans="2:9">
      <c r="B11" s="28" t="s">
        <v>135</v>
      </c>
      <c r="C11" s="66">
        <v>1002.652430248084</v>
      </c>
      <c r="D11" s="66">
        <v>1123.519682192353</v>
      </c>
      <c r="E11" s="66">
        <v>1180.152999496546</v>
      </c>
      <c r="F11" s="66">
        <v>1567.246729823381</v>
      </c>
      <c r="G11" s="66">
        <v>1903.2471003788689</v>
      </c>
      <c r="H11" s="12">
        <f t="shared" si="0"/>
        <v>1355.3637884278464</v>
      </c>
      <c r="I11" s="12">
        <f t="shared" si="3"/>
        <v>1355.3637884278464</v>
      </c>
    </row>
    <row r="12" spans="2:9">
      <c r="B12" s="6" t="s">
        <v>112</v>
      </c>
      <c r="C12" s="12">
        <v>5174</v>
      </c>
      <c r="D12" s="12">
        <v>5481</v>
      </c>
      <c r="E12" s="12">
        <v>7564</v>
      </c>
      <c r="F12" s="12">
        <v>8609</v>
      </c>
      <c r="G12" s="12">
        <v>9687</v>
      </c>
      <c r="H12" s="12">
        <f t="shared" si="0"/>
        <v>7303</v>
      </c>
      <c r="I12" s="12">
        <f t="shared" si="3"/>
        <v>7303</v>
      </c>
    </row>
    <row r="13" spans="2:9">
      <c r="B13" s="22"/>
      <c r="C13" s="31"/>
      <c r="D13" s="31"/>
      <c r="E13" s="31"/>
      <c r="F13" s="31"/>
      <c r="G13" s="31"/>
      <c r="H13" s="31"/>
      <c r="I13" s="31"/>
    </row>
    <row r="14" spans="2:9" ht="15" thickBot="1">
      <c r="B14" s="30"/>
      <c r="C14" s="30"/>
      <c r="D14" s="31"/>
      <c r="E14" s="31"/>
      <c r="F14" s="31"/>
      <c r="G14" s="31"/>
      <c r="H14" s="30"/>
      <c r="I14" s="29"/>
    </row>
    <row r="15" spans="2:9">
      <c r="B15" s="7" t="s">
        <v>141</v>
      </c>
      <c r="C15" s="30"/>
      <c r="D15" s="31"/>
      <c r="E15" s="31"/>
      <c r="F15" s="31"/>
      <c r="G15" s="31"/>
      <c r="H15" s="30"/>
      <c r="I15" s="29"/>
    </row>
    <row r="16" spans="2:9">
      <c r="B16" s="3" t="s">
        <v>142</v>
      </c>
      <c r="C16" s="30"/>
      <c r="D16" s="31"/>
      <c r="E16" s="31"/>
      <c r="F16" s="31"/>
      <c r="G16" s="31"/>
      <c r="H16" s="30"/>
      <c r="I16" s="29"/>
    </row>
    <row r="17" spans="2:9">
      <c r="B17" s="27" t="s">
        <v>137</v>
      </c>
      <c r="C17" s="30"/>
      <c r="D17" s="31"/>
      <c r="E17" s="31"/>
      <c r="F17" s="31"/>
      <c r="G17" s="31"/>
      <c r="H17" s="30"/>
      <c r="I17" s="29"/>
    </row>
    <row r="18" spans="2:9" ht="36.6" customHeight="1" thickBot="1">
      <c r="B18" s="32" t="s">
        <v>143</v>
      </c>
      <c r="C18" s="30"/>
      <c r="D18" s="31"/>
      <c r="E18" s="31"/>
      <c r="F18" s="31"/>
      <c r="G18" s="31"/>
      <c r="H18" s="30"/>
      <c r="I18" s="29"/>
    </row>
    <row r="19" spans="2:9">
      <c r="B19" s="30"/>
      <c r="C19" s="30"/>
      <c r="D19" s="31"/>
      <c r="E19" s="31"/>
      <c r="F19" s="31"/>
      <c r="G19" s="31"/>
      <c r="H19" s="30"/>
      <c r="I19" s="29"/>
    </row>
    <row r="20" spans="2:9">
      <c r="B20" s="30"/>
      <c r="C20" s="30"/>
      <c r="D20" s="31"/>
      <c r="E20" s="31"/>
      <c r="F20" s="31"/>
      <c r="G20" s="31"/>
      <c r="H20" s="30"/>
      <c r="I20" s="29"/>
    </row>
    <row r="21" spans="2:9">
      <c r="B21" s="1" t="s">
        <v>131</v>
      </c>
      <c r="C21" s="1">
        <v>2020</v>
      </c>
      <c r="D21" s="1">
        <v>2021</v>
      </c>
      <c r="E21" s="1">
        <v>2022</v>
      </c>
      <c r="F21" s="1">
        <v>2023</v>
      </c>
      <c r="G21" s="22"/>
      <c r="H21" s="22"/>
    </row>
    <row r="22" spans="2:9" ht="15" customHeight="1">
      <c r="B22" s="28" t="s">
        <v>11</v>
      </c>
      <c r="C22" s="8">
        <f t="shared" ref="C22:F31" si="4">D3/C3*100-100</f>
        <v>0.95712985790028426</v>
      </c>
      <c r="D22" s="8">
        <f t="shared" si="4"/>
        <v>25.807291970083512</v>
      </c>
      <c r="E22" s="8">
        <f t="shared" si="4"/>
        <v>25.592285081432948</v>
      </c>
      <c r="F22" s="8">
        <f t="shared" si="4"/>
        <v>-10.971999670928838</v>
      </c>
      <c r="G22" s="71">
        <f t="array" ref="G22">+AVERAGE(ABS(C22:F22))</f>
        <v>15.832176645086395</v>
      </c>
      <c r="H22" s="22"/>
    </row>
    <row r="23" spans="2:9">
      <c r="B23" s="28" t="s">
        <v>96</v>
      </c>
      <c r="C23" s="8">
        <f t="shared" si="4"/>
        <v>2.6680138125225454</v>
      </c>
      <c r="D23" s="8">
        <f t="shared" si="4"/>
        <v>27.094480151261479</v>
      </c>
      <c r="E23" s="8">
        <f t="shared" si="4"/>
        <v>30.162304397754724</v>
      </c>
      <c r="F23" s="8">
        <f t="shared" si="4"/>
        <v>1.063469824155078</v>
      </c>
      <c r="G23" s="71">
        <f t="array" ref="G23">+AVERAGE(ABS(C23:F23))</f>
        <v>15.247067046423457</v>
      </c>
      <c r="H23" s="22"/>
    </row>
    <row r="24" spans="2:9">
      <c r="B24" s="64" t="s">
        <v>10</v>
      </c>
      <c r="C24" s="8">
        <f t="shared" si="4"/>
        <v>57.744848344524229</v>
      </c>
      <c r="D24" s="8">
        <f t="shared" si="4"/>
        <v>242.0988840407598</v>
      </c>
      <c r="E24" s="8">
        <f t="shared" si="4"/>
        <v>-32.879816677772183</v>
      </c>
      <c r="F24" s="8">
        <f t="shared" si="4"/>
        <v>-19.963622029398735</v>
      </c>
      <c r="G24" s="72">
        <f t="array" ref="G24">+AVERAGE(ABS(C24:F24))</f>
        <v>88.171792773113737</v>
      </c>
      <c r="H24" s="22"/>
    </row>
    <row r="25" spans="2:9">
      <c r="B25" s="65" t="s">
        <v>59</v>
      </c>
      <c r="C25" s="8">
        <f t="shared" si="4"/>
        <v>3.196624003070724</v>
      </c>
      <c r="D25" s="8">
        <f t="shared" si="4"/>
        <v>7.4229369187711995</v>
      </c>
      <c r="E25" s="8">
        <f t="shared" si="4"/>
        <v>2.4295409557922625</v>
      </c>
      <c r="F25" s="8">
        <f t="shared" si="4"/>
        <v>0.38455344549620918</v>
      </c>
      <c r="G25" s="73">
        <f t="array" ref="G25">+AVERAGE(ABS(C25:F25))</f>
        <v>3.3584138307825988</v>
      </c>
      <c r="H25" s="22"/>
    </row>
    <row r="26" spans="2:9">
      <c r="B26" s="65" t="s">
        <v>98</v>
      </c>
      <c r="C26" s="8">
        <f t="shared" si="4"/>
        <v>-3.5738576640079458</v>
      </c>
      <c r="D26" s="8">
        <f t="shared" si="4"/>
        <v>15.222827829432561</v>
      </c>
      <c r="E26" s="8">
        <f t="shared" si="4"/>
        <v>39.406756079915368</v>
      </c>
      <c r="F26" s="8">
        <f t="shared" si="4"/>
        <v>6.8982035928143688</v>
      </c>
      <c r="G26" s="71">
        <f t="array" ref="G26">+AVERAGE(ABS(C26:F26))</f>
        <v>16.275411291542561</v>
      </c>
      <c r="H26" s="22"/>
    </row>
    <row r="27" spans="2:9">
      <c r="B27" s="43" t="s">
        <v>99</v>
      </c>
      <c r="C27" s="8">
        <f t="shared" si="4"/>
        <v>3.4004055529558599</v>
      </c>
      <c r="D27" s="8">
        <f t="shared" si="4"/>
        <v>26.821541710665258</v>
      </c>
      <c r="E27" s="8">
        <f t="shared" si="4"/>
        <v>16.402997502081604</v>
      </c>
      <c r="F27" s="8">
        <f t="shared" si="4"/>
        <v>13.294502350296341</v>
      </c>
      <c r="G27" s="73">
        <f t="array" ref="G27">+AVERAGE(ABS(C27:F27))</f>
        <v>14.979861778999766</v>
      </c>
      <c r="H27" s="22"/>
    </row>
    <row r="28" spans="2:9">
      <c r="B28" s="65" t="s">
        <v>102</v>
      </c>
      <c r="C28" s="8">
        <f t="shared" si="4"/>
        <v>7.4985422740524825</v>
      </c>
      <c r="D28" s="8">
        <f t="shared" si="4"/>
        <v>0.75938381427643264</v>
      </c>
      <c r="E28" s="8">
        <f t="shared" si="4"/>
        <v>12.941429801894927</v>
      </c>
      <c r="F28" s="8">
        <f t="shared" si="4"/>
        <v>16.205910390848416</v>
      </c>
      <c r="G28" s="73">
        <f t="array" ref="G28">+AVERAGE(ABS(C28:F28))</f>
        <v>9.3513165702680645</v>
      </c>
      <c r="H28" s="22"/>
    </row>
    <row r="29" spans="2:9">
      <c r="B29" s="6" t="s">
        <v>134</v>
      </c>
      <c r="C29" s="8">
        <f t="shared" si="4"/>
        <v>6.4552919708029179</v>
      </c>
      <c r="D29" s="8">
        <f t="shared" si="4"/>
        <v>38.632954788943636</v>
      </c>
      <c r="E29" s="8">
        <f t="shared" si="4"/>
        <v>24.064914992272037</v>
      </c>
      <c r="F29" s="8">
        <f t="shared" si="4"/>
        <v>-2.3919272455462703</v>
      </c>
      <c r="G29" s="72">
        <f t="array" ref="G29">+AVERAGE(ABS(C29:F29))</f>
        <v>17.886272249391215</v>
      </c>
      <c r="H29" s="22"/>
    </row>
    <row r="30" spans="2:9">
      <c r="B30" s="28" t="s">
        <v>135</v>
      </c>
      <c r="C30" s="8">
        <f t="shared" si="4"/>
        <v>12.054750808748665</v>
      </c>
      <c r="D30" s="8">
        <f t="shared" si="4"/>
        <v>5.0407054012336516</v>
      </c>
      <c r="E30" s="8">
        <f t="shared" si="4"/>
        <v>32.800300511202295</v>
      </c>
      <c r="F30" s="8">
        <f t="shared" si="4"/>
        <v>21.438894346479387</v>
      </c>
      <c r="G30" s="72">
        <f t="array" ref="G30">+AVERAGE(ABS(C30:F30))</f>
        <v>17.833662766915999</v>
      </c>
      <c r="H30" s="70"/>
    </row>
    <row r="31" spans="2:9">
      <c r="B31" s="6" t="s">
        <v>112</v>
      </c>
      <c r="C31" s="8">
        <f t="shared" si="4"/>
        <v>5.9335137224584571</v>
      </c>
      <c r="D31" s="8">
        <f t="shared" si="4"/>
        <v>38.004013866082829</v>
      </c>
      <c r="E31" s="8">
        <f t="shared" si="4"/>
        <v>13.815441565309357</v>
      </c>
      <c r="F31" s="8">
        <f t="shared" si="4"/>
        <v>12.521779533046811</v>
      </c>
      <c r="G31" s="71">
        <f t="array" ref="G31">+AVERAGE(ABS(C31:F31))</f>
        <v>17.568687171724363</v>
      </c>
      <c r="H31" s="70"/>
    </row>
    <row r="32" spans="2:9">
      <c r="B32" s="70"/>
      <c r="C32" s="70"/>
      <c r="D32" s="70"/>
      <c r="E32" s="70"/>
      <c r="F32" s="70"/>
      <c r="G32" s="70"/>
      <c r="H32" s="70"/>
    </row>
    <row r="33" spans="2:8">
      <c r="B33" s="70"/>
      <c r="C33" s="70"/>
      <c r="D33" s="70"/>
      <c r="E33" s="70"/>
      <c r="F33" s="70"/>
      <c r="G33" s="70"/>
      <c r="H33" s="70"/>
    </row>
    <row r="34" spans="2:8">
      <c r="B34" s="70"/>
      <c r="C34" s="70"/>
      <c r="D34" s="70"/>
      <c r="E34" s="70"/>
      <c r="F34" s="70"/>
      <c r="G34" s="70"/>
      <c r="H34" s="70"/>
    </row>
    <row r="35" spans="2:8">
      <c r="B35" s="70"/>
      <c r="C35" s="70"/>
      <c r="D35" s="70"/>
      <c r="E35" s="70"/>
      <c r="F35" s="70"/>
      <c r="G35" s="70"/>
      <c r="H35" s="70"/>
    </row>
    <row r="36" spans="2:8">
      <c r="B36" s="70"/>
      <c r="C36" s="70"/>
      <c r="D36" s="70"/>
      <c r="E36" s="70"/>
      <c r="F36" s="70"/>
      <c r="G36" s="70"/>
      <c r="H36" s="70"/>
    </row>
    <row r="37" spans="2:8">
      <c r="B37" s="70"/>
      <c r="C37" s="70"/>
      <c r="D37" s="70"/>
      <c r="E37" s="70"/>
      <c r="F37" s="70"/>
      <c r="G37" s="70"/>
      <c r="H37" s="70"/>
    </row>
    <row r="38" spans="2:8">
      <c r="B38" s="70"/>
      <c r="C38" s="70"/>
      <c r="D38" s="70"/>
      <c r="E38" s="70"/>
      <c r="F38" s="70"/>
      <c r="G38" s="70"/>
      <c r="H38" s="70"/>
    </row>
    <row r="39" spans="2:8">
      <c r="B39" s="70"/>
      <c r="C39" s="70"/>
      <c r="D39" s="70"/>
      <c r="E39" s="70"/>
      <c r="F39" s="70"/>
      <c r="G39" s="70"/>
      <c r="H39" s="70"/>
    </row>
    <row r="40" spans="2:8">
      <c r="B40" s="70"/>
      <c r="C40" s="70"/>
      <c r="D40" s="70"/>
      <c r="E40" s="70"/>
      <c r="F40" s="70"/>
      <c r="G40" s="70"/>
      <c r="H40" s="7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12A29CC2-5F7F-421D-81A1-BED8C1F84F37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2025-07-01T20:07:13Z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