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/Users/camilo/Downloads/NUEVA GRANADA/"/>
    </mc:Choice>
  </mc:AlternateContent>
  <xr:revisionPtr revIDLastSave="0" documentId="13_ncr:1_{E3A1D475-9988-4646-BC86-5C51F2DBC41B}" xr6:coauthVersionLast="47" xr6:coauthVersionMax="47" xr10:uidLastSave="{00000000-0000-0000-0000-000000000000}"/>
  <bookViews>
    <workbookView xWindow="0" yWindow="0" windowWidth="28800" windowHeight="18000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PRODUCTO'!$B$18:$D$28</definedName>
    <definedName name="_xlnm._FilterDatabase" localSheetId="5" hidden="1">'4.3.2. PRECIOS PAGAD PRODUCTOR'!$B$2:$G$11</definedName>
    <definedName name="_xlnm._FilterDatabase" localSheetId="6" hidden="1">'4.3.3. PRECIOS PROMEDIO SIPSA'!$J$3:$K$6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7" l="1"/>
  <c r="H11" i="19"/>
  <c r="I11" i="19" s="1"/>
  <c r="H10" i="19"/>
  <c r="I10" i="19" s="1"/>
  <c r="H9" i="19"/>
  <c r="I9" i="19" s="1"/>
  <c r="H8" i="19"/>
  <c r="I8" i="19" s="1"/>
  <c r="H7" i="19"/>
  <c r="I7" i="19" s="1"/>
  <c r="H6" i="19"/>
  <c r="I6" i="19" s="1"/>
  <c r="H5" i="19"/>
  <c r="I5" i="19" s="1"/>
  <c r="H4" i="19"/>
  <c r="I4" i="19" s="1"/>
  <c r="H3" i="19"/>
  <c r="I3" i="19" s="1"/>
  <c r="G10" i="8"/>
  <c r="H10" i="8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1" i="8"/>
  <c r="H11" i="8" s="1"/>
  <c r="H11" i="6" l="1"/>
  <c r="H8" i="6"/>
  <c r="J11" i="6" l="1"/>
  <c r="J8" i="6"/>
  <c r="F28" i="19"/>
  <c r="F29" i="19"/>
  <c r="E28" i="19"/>
  <c r="E29" i="19"/>
  <c r="D28" i="19"/>
  <c r="D29" i="19"/>
  <c r="C28" i="19"/>
  <c r="C29" i="19"/>
  <c r="G3" i="8"/>
  <c r="H3" i="8" s="1"/>
  <c r="G29" i="19" l="1" a="1"/>
  <c r="G29" i="19" s="1"/>
  <c r="G28" i="19" a="1"/>
  <c r="G28" i="19" s="1"/>
  <c r="M13" i="7"/>
  <c r="M14" i="7"/>
  <c r="M15" i="7"/>
  <c r="J9" i="6"/>
  <c r="J12" i="6"/>
  <c r="M12" i="7" l="1"/>
  <c r="J4" i="6"/>
  <c r="J6" i="6"/>
  <c r="J5" i="6"/>
  <c r="J13" i="6" l="1"/>
  <c r="J10" i="6"/>
  <c r="J3" i="6"/>
  <c r="C21" i="19" l="1"/>
  <c r="D21" i="19"/>
  <c r="E21" i="19"/>
  <c r="F21" i="19"/>
  <c r="C22" i="19"/>
  <c r="D22" i="19"/>
  <c r="E22" i="19"/>
  <c r="F22" i="19"/>
  <c r="C23" i="19"/>
  <c r="D23" i="19"/>
  <c r="E23" i="19"/>
  <c r="F23" i="19"/>
  <c r="C24" i="19"/>
  <c r="D24" i="19"/>
  <c r="E24" i="19"/>
  <c r="F24" i="19"/>
  <c r="C25" i="19"/>
  <c r="D25" i="19"/>
  <c r="E25" i="19"/>
  <c r="F25" i="19"/>
  <c r="C26" i="19"/>
  <c r="D26" i="19"/>
  <c r="E26" i="19"/>
  <c r="F26" i="19"/>
  <c r="C27" i="19"/>
  <c r="D27" i="19"/>
  <c r="E27" i="19"/>
  <c r="F27" i="19"/>
  <c r="G21" i="19" l="1" a="1"/>
  <c r="G21" i="19" s="1"/>
  <c r="G23" i="19" a="1"/>
  <c r="G23" i="19" s="1"/>
  <c r="G22" i="19" a="1"/>
  <c r="G22" i="19" s="1"/>
  <c r="G25" i="19" a="1"/>
  <c r="G25" i="19" s="1"/>
  <c r="G27" i="19" a="1"/>
  <c r="G27" i="19" s="1"/>
  <c r="G26" i="19" a="1"/>
  <c r="G26" i="19" s="1"/>
  <c r="G24" i="19" a="1"/>
  <c r="G24" i="19" s="1"/>
  <c r="M7" i="7" l="1"/>
  <c r="M6" i="7" l="1"/>
  <c r="M8" i="7"/>
  <c r="M9" i="7"/>
  <c r="M10" i="7"/>
  <c r="M11" i="7"/>
  <c r="M5" i="7"/>
  <c r="J7" i="6"/>
</calcChain>
</file>

<file path=xl/sharedStrings.xml><?xml version="1.0" encoding="utf-8"?>
<sst xmlns="http://schemas.openxmlformats.org/spreadsheetml/2006/main" count="523" uniqueCount="159">
  <si>
    <t>Nombre Y Sigla Asociación</t>
  </si>
  <si>
    <t>Principales Productos Comercializados</t>
  </si>
  <si>
    <t>No. De Familias Asociadas</t>
  </si>
  <si>
    <t>Servicios Que Presta La OAF</t>
  </si>
  <si>
    <t>Mujeres Empoderadas De Nueva Granada</t>
  </si>
  <si>
    <t>Melón</t>
  </si>
  <si>
    <t>Asistencia Técnica, Comercialización Colectiva</t>
  </si>
  <si>
    <t>Res En Pie</t>
  </si>
  <si>
    <t>Yuca</t>
  </si>
  <si>
    <t>Pollo De Engorde Semicriollo</t>
  </si>
  <si>
    <t>Que Sera Lo Que Tiene Esa Mujer</t>
  </si>
  <si>
    <t>Siembra Colectiva</t>
  </si>
  <si>
    <t>Maíz Amarillo</t>
  </si>
  <si>
    <t>Gladiadores Los Andes</t>
  </si>
  <si>
    <t>Asociación De Medianos Productores De Nueva Granada</t>
  </si>
  <si>
    <t>Consecución De Proyectos</t>
  </si>
  <si>
    <t xml:space="preserve">Asociación Agropecuaria Unión Campesina Del Tormento </t>
  </si>
  <si>
    <t>Asociación De Mujeres Campesinas De Nueva Granada</t>
  </si>
  <si>
    <t>Asociación De Agricultores Petro</t>
  </si>
  <si>
    <t>Comercialización Colectiva</t>
  </si>
  <si>
    <t>Asociación De Pequeños Productores Vereda El Brasil</t>
  </si>
  <si>
    <t>Siembra y Comercialización Colectiva</t>
  </si>
  <si>
    <t>Maíz</t>
  </si>
  <si>
    <t>Asociación De Pequeños Productores De La Vereda El Delirio</t>
  </si>
  <si>
    <t xml:space="preserve">Pollo de Engorde </t>
  </si>
  <si>
    <t>Asociación De Pequeños Productores Vereda El Paraíso</t>
  </si>
  <si>
    <t>Asociación De Pequeños Productores De La Vereda El Irán</t>
  </si>
  <si>
    <t>Leche</t>
  </si>
  <si>
    <t>Asistencia Técnica</t>
  </si>
  <si>
    <t>Asociación Victimas Granadinas</t>
  </si>
  <si>
    <t>Res en Pie</t>
  </si>
  <si>
    <t>Asociación De Pequeños Productores De La Vereda Betania</t>
  </si>
  <si>
    <t>Asociación Agropecuaria Campesina Hacia El Futuro</t>
  </si>
  <si>
    <t>Nombre y sigla asociación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</si>
  <si>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</si>
  <si>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</si>
  <si>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</si>
  <si>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</si>
  <si>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</si>
  <si>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</si>
  <si>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</si>
  <si>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Fruta kg</t>
  </si>
  <si>
    <t xml:space="preserve">Intermediario 100%
</t>
  </si>
  <si>
    <t>No</t>
  </si>
  <si>
    <t>Contado</t>
  </si>
  <si>
    <t>Finca 100%</t>
  </si>
  <si>
    <t xml:space="preserve">Res kg en pie </t>
  </si>
  <si>
    <t>Bulto 50 kg</t>
  </si>
  <si>
    <t xml:space="preserve">Kilogramo </t>
  </si>
  <si>
    <t>contado</t>
  </si>
  <si>
    <t>Cabecera municipal 100%</t>
  </si>
  <si>
    <t>Plaza de mercado 90%
Consumidor Final 10%</t>
  </si>
  <si>
    <t>Intermediario 90%
Consumidor Final 10%</t>
  </si>
  <si>
    <t>Bolsa 35 kg</t>
  </si>
  <si>
    <t>Intermediario 80%
Consumidor Final  20%</t>
  </si>
  <si>
    <t>Finca 80%
Cabecera Municipal 20%</t>
  </si>
  <si>
    <t>Bulto 35 kg</t>
  </si>
  <si>
    <t>Intermediario 70%
Consumidor Final  15%
Minorista 15%</t>
  </si>
  <si>
    <t>Finca 70%
Cabecera Municipal 30%</t>
  </si>
  <si>
    <t>Credito</t>
  </si>
  <si>
    <t>Centro Poblado Cercano 100%</t>
  </si>
  <si>
    <t>Mayorista 100%</t>
  </si>
  <si>
    <t>EL plato 100%</t>
  </si>
  <si>
    <t xml:space="preserve">Tina 40 Litros 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</si>
  <si>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</si>
  <si>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</si>
  <si>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</si>
  <si>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</si>
  <si>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</si>
  <si>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</si>
  <si>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Víctor Ortega Osorio</t>
  </si>
  <si>
    <t xml:space="preserve">Intermediario </t>
  </si>
  <si>
    <t>Ahuyama</t>
  </si>
  <si>
    <t>Cabecera Municipal de Nueva Granada</t>
  </si>
  <si>
    <t>Municipio de Nueva Granada</t>
  </si>
  <si>
    <t>Ajonjolí</t>
  </si>
  <si>
    <t>Agroindustria</t>
  </si>
  <si>
    <t>Maíz Tradicional</t>
  </si>
  <si>
    <t>Kantawa Zomac SAS</t>
  </si>
  <si>
    <t>Tabaco</t>
  </si>
  <si>
    <t>Alejandro Escorcia</t>
  </si>
  <si>
    <t>Minoristas</t>
  </si>
  <si>
    <t>Res kg en pie</t>
  </si>
  <si>
    <t>Cerdo kg en pie</t>
  </si>
  <si>
    <t>Pollo</t>
  </si>
  <si>
    <t>Bocachico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</si>
  <si>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</si>
  <si>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</si>
  <si>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</si>
  <si>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</si>
  <si>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</si>
  <si>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</si>
  <si>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</si>
  <si>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Bulto 50 kilos</t>
  </si>
  <si>
    <t xml:space="preserve">Mensual </t>
  </si>
  <si>
    <t xml:space="preserve">Semestral </t>
  </si>
  <si>
    <t>Bulto 75 kilos</t>
  </si>
  <si>
    <t>kilogramo en pie</t>
  </si>
  <si>
    <t xml:space="preserve">Semanal </t>
  </si>
  <si>
    <t xml:space="preserve">Kilogramo  </t>
  </si>
  <si>
    <t>Kilogramo</t>
  </si>
  <si>
    <t xml:space="preserve">Litro </t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</si>
  <si>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</si>
  <si>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</si>
  <si>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</si>
  <si>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</si>
  <si>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</si>
  <si>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</si>
  <si>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Tipo de cliente</t>
  </si>
  <si>
    <t>%</t>
  </si>
  <si>
    <t xml:space="preserve"> ($/kg)</t>
  </si>
  <si>
    <t>05Wc-61</t>
  </si>
  <si>
    <t>Barranquilla 100%</t>
  </si>
  <si>
    <t>Maíz amarillo tradicional</t>
  </si>
  <si>
    <t>Cabecera Municipal 100%</t>
  </si>
  <si>
    <t>Piscicultura bocachico</t>
  </si>
  <si>
    <t xml:space="preserve">Consumidot Final </t>
  </si>
  <si>
    <t>Bulto 40 kg</t>
  </si>
  <si>
    <t>04Wb-67</t>
  </si>
  <si>
    <t>Atao x 75 kg</t>
  </si>
  <si>
    <t xml:space="preserve">Exportador </t>
  </si>
  <si>
    <t>Cienega 100%</t>
  </si>
  <si>
    <t>Avicultura engorde</t>
  </si>
  <si>
    <t>Porcicultura ciclo completo</t>
  </si>
  <si>
    <t xml:space="preserve">Cerdo kg en pie </t>
  </si>
  <si>
    <t>03Wc-73</t>
  </si>
  <si>
    <t>Ganadería dp (Res kg en pie)</t>
  </si>
  <si>
    <t>Ganadería dp (Leche)</t>
  </si>
  <si>
    <t>Litro</t>
  </si>
  <si>
    <t xml:space="preserve">Agroindustria </t>
  </si>
  <si>
    <t>Polígono</t>
  </si>
  <si>
    <t>Corregimiento o vereda</t>
  </si>
  <si>
    <t>Ganadería doble propósito</t>
  </si>
  <si>
    <t>FLECHADERO</t>
  </si>
  <si>
    <t>04Wai-67</t>
  </si>
  <si>
    <t>EL PALACIO</t>
  </si>
  <si>
    <t>Porcicultura ceba</t>
  </si>
  <si>
    <t>EL BRASIL</t>
  </si>
  <si>
    <t>BETANIA</t>
  </si>
  <si>
    <t>Tabla 8. Precios pagados al productor reportados en las UFH de referencia.</t>
  </si>
  <si>
    <t>Línea Productiva</t>
  </si>
  <si>
    <t>Precio mínimo ($/kg)</t>
  </si>
  <si>
    <t>Precio máximo ($/kg)</t>
  </si>
  <si>
    <t>Precio actual ($/kg)</t>
  </si>
  <si>
    <t>Variación</t>
  </si>
  <si>
    <t xml:space="preserve">Línea productiva </t>
  </si>
  <si>
    <t>Promedio</t>
  </si>
  <si>
    <t>Verificar</t>
  </si>
  <si>
    <t>Piscicultura (Bocachico)</t>
  </si>
  <si>
    <t>Ganadería dp (Res kg en pie</t>
  </si>
  <si>
    <t>Ganadería dp (leche)</t>
  </si>
  <si>
    <t>Ajonjoli y Tabaco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</si>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</sst>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64" formatCode="_-&quot;$&quot;* #,##0.00_-;\-&quot;$&quot;* #,##0.00_-;_-&quot;$&quot;* &quot;-&quot;??_-;_-@_-"/>
    <numFmt numFmtId="165" formatCode="&quot;$&quot;\ #,##0;[Red]\-&quot;$&quot;\ #,##0"/>
    <numFmt numFmtId="166" formatCode="_-&quot;$&quot;\ * #,##0.00_-;\-&quot;$&quot;\ * #,##0.00_-;_-&quot;$&quot;\ * &quot;-&quot;??_-;_-@_-"/>
    <numFmt numFmtId="167" formatCode="_-&quot;$&quot;\ * #,##0_-;\-&quot;$&quot;\ * #,##0_-;_-&quot;$&quot;\ 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rgb="FFFFFFFF"/>
      <name val="Arial"/>
      <family val="2"/>
    </font>
    <font>
      <sz val="9"/>
      <color theme="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EE0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7" fontId="3" fillId="0" borderId="1" xfId="6" applyNumberFormat="1" applyFont="1" applyFill="1" applyBorder="1" applyAlignment="1">
      <alignment horizontal="center" vertical="center"/>
    </xf>
    <xf numFmtId="167" fontId="4" fillId="0" borderId="1" xfId="1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4" borderId="1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7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7" fontId="4" fillId="0" borderId="0" xfId="1" applyNumberFormat="1" applyFont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2" fontId="3" fillId="11" borderId="1" xfId="0" applyNumberFormat="1" applyFont="1" applyFill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7" fontId="3" fillId="0" borderId="0" xfId="6" applyNumberFormat="1" applyFont="1" applyFill="1" applyBorder="1" applyAlignment="1">
      <alignment horizontal="center" vertical="center"/>
    </xf>
    <xf numFmtId="3" fontId="14" fillId="0" borderId="0" xfId="0" applyNumberFormat="1" applyFont="1"/>
    <xf numFmtId="0" fontId="4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7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0" fontId="3" fillId="0" borderId="5" xfId="5" applyNumberFormat="1" applyFont="1" applyFill="1" applyBorder="1" applyAlignment="1">
      <alignment horizontal="center" vertical="center" wrapText="1"/>
    </xf>
    <xf numFmtId="10" fontId="3" fillId="0" borderId="0" xfId="5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167" fontId="0" fillId="0" borderId="0" xfId="1" applyNumberFormat="1" applyFont="1" applyFill="1" applyAlignment="1">
      <alignment horizontal="center" vertical="center"/>
    </xf>
    <xf numFmtId="169" fontId="9" fillId="3" borderId="0" xfId="0" applyNumberFormat="1" applyFont="1" applyFill="1" applyAlignment="1">
      <alignment vertical="center" wrapText="1"/>
    </xf>
    <xf numFmtId="171" fontId="4" fillId="11" borderId="1" xfId="0" applyNumberFormat="1" applyFont="1" applyFill="1" applyBorder="1" applyAlignment="1">
      <alignment horizontal="center" vertical="center"/>
    </xf>
    <xf numFmtId="171" fontId="4" fillId="7" borderId="1" xfId="0" applyNumberFormat="1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5" fillId="1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1" fillId="16" borderId="0" xfId="0" applyFont="1" applyFill="1" applyAlignment="1">
      <alignment horizontal="center" vertical="center" wrapText="1"/>
    </xf>
    <xf numFmtId="0" fontId="11" fillId="17" borderId="0" xfId="0" applyFont="1" applyFill="1" applyAlignment="1">
      <alignment horizontal="center" vertical="center" wrapText="1"/>
    </xf>
    <xf numFmtId="0" fontId="15" fillId="18" borderId="0" xfId="0" applyFont="1" applyFill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/>
    </xf>
    <xf numFmtId="167" fontId="0" fillId="0" borderId="1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1" fontId="4" fillId="0" borderId="1" xfId="0" applyNumberFormat="1" applyFont="1" applyBorder="1" applyAlignment="1">
      <alignment horizontal="center" vertical="center"/>
    </xf>
    <xf numFmtId="41" fontId="4" fillId="0" borderId="1" xfId="8" applyFont="1" applyBorder="1"/>
    <xf numFmtId="167" fontId="4" fillId="0" borderId="1" xfId="1" applyNumberFormat="1" applyFont="1" applyBorder="1"/>
    <xf numFmtId="0" fontId="3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" fillId="14" borderId="13" xfId="0" applyFont="1" applyFill="1" applyBorder="1" applyAlignment="1">
      <alignment horizontal="center" vertical="center" wrapText="1"/>
    </xf>
    <xf numFmtId="0" fontId="2" fillId="14" borderId="16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 applyProtection="1">
      <alignment horizontal="center" vertical="center"/>
      <protection locked="0"/>
    </xf>
    <xf numFmtId="10" fontId="3" fillId="7" borderId="5" xfId="5" applyNumberFormat="1" applyFont="1" applyFill="1" applyBorder="1" applyAlignment="1">
      <alignment horizontal="center" vertical="center" wrapText="1"/>
    </xf>
    <xf numFmtId="10" fontId="3" fillId="19" borderId="5" xfId="5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</cellXfs>
  <cellStyles count="9">
    <cellStyle name="Millares [0]" xfId="8" builtinId="6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SIPSA'!$A$22:$A$30</c:f>
              <c:strCache>
                <c:ptCount val="9"/>
                <c:pt idx="0">
                  <c:v>Ahuyama</c:v>
                </c:pt>
                <c:pt idx="1">
                  <c:v>Melón</c:v>
                </c:pt>
                <c:pt idx="2">
                  <c:v>Yuca</c:v>
                </c:pt>
                <c:pt idx="3">
                  <c:v>Maíz amarillo tradicional</c:v>
                </c:pt>
                <c:pt idx="4">
                  <c:v>Avicultura engorde</c:v>
                </c:pt>
                <c:pt idx="5">
                  <c:v>Piscicultura (Bocachico)</c:v>
                </c:pt>
                <c:pt idx="6">
                  <c:v>Porcicultura ciclo completo</c:v>
                </c:pt>
                <c:pt idx="7">
                  <c:v>Ganadería dp (Res kg en pie)</c:v>
                </c:pt>
                <c:pt idx="8">
                  <c:v>Ganadería dp (leche)</c:v>
                </c:pt>
              </c:strCache>
            </c:strRef>
          </c:cat>
          <c:val>
            <c:numRef>
              <c:f>'4.3.3. PRECIOS PROMEDIO SIPSA'!$B$22:$B$30</c:f>
              <c:numCache>
                <c:formatCode>_-"$"\ * #,##0_-;\-"$"\ * #,##0_-;_-"$"\ * "-"??_-;_-@_-</c:formatCode>
                <c:ptCount val="9"/>
                <c:pt idx="0">
                  <c:v>977.33958333333339</c:v>
                </c:pt>
                <c:pt idx="1">
                  <c:v>1136.968630287641</c:v>
                </c:pt>
                <c:pt idx="2">
                  <c:v>1166.1691060770845</c:v>
                </c:pt>
                <c:pt idx="3">
                  <c:v>1625.237010351085</c:v>
                </c:pt>
                <c:pt idx="4">
                  <c:v>8464</c:v>
                </c:pt>
                <c:pt idx="5">
                  <c:v>10001.289441320116</c:v>
                </c:pt>
                <c:pt idx="6">
                  <c:v>7303</c:v>
                </c:pt>
                <c:pt idx="7">
                  <c:v>6276.5999999999995</c:v>
                </c:pt>
                <c:pt idx="8">
                  <c:v>1327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646917120"/>
        <c:axId val="-1646914400"/>
      </c:barChart>
      <c:catAx>
        <c:axId val="-1646917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4400"/>
        <c:crosses val="autoZero"/>
        <c:auto val="1"/>
        <c:lblAlgn val="ctr"/>
        <c:lblOffset val="100"/>
        <c:noMultiLvlLbl val="0"/>
      </c:catAx>
      <c:valAx>
        <c:axId val="-164691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 Nueva Granada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'4.3.4. VARIACION $ PLAZAS M (2'!$B$21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-3.2636645348454039</c:v>
                </c:pt>
                <c:pt idx="1">
                  <c:v>35.496183206106934</c:v>
                </c:pt>
                <c:pt idx="2">
                  <c:v>6.2374245472836662</c:v>
                </c:pt>
                <c:pt idx="3">
                  <c:v>8.833333333333357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4-4CC5-A6AA-B641E641E7AD}"/>
            </c:ext>
          </c:extLst>
        </c:ser>
        <c:ser>
          <c:idx val="1"/>
          <c:order val="1"/>
          <c:tx>
            <c:strRef>
              <c:f>'4.3.4. VARIACION $ PLAZAS M (2'!$B$22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2.6680138125225454</c:v>
                </c:pt>
                <c:pt idx="1">
                  <c:v>27.094480151261479</c:v>
                </c:pt>
                <c:pt idx="2">
                  <c:v>30.162304397754724</c:v>
                </c:pt>
                <c:pt idx="3">
                  <c:v>1.063469824155078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4-4CC5-A6AA-B641E641E7AD}"/>
            </c:ext>
          </c:extLst>
        </c:ser>
        <c:ser>
          <c:idx val="2"/>
          <c:order val="2"/>
          <c:tx>
            <c:strRef>
              <c:f>'4.3.4. VARIACION $ PLAZAS M (2'!$B$23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-40.084477722441001</c:v>
                </c:pt>
                <c:pt idx="1">
                  <c:v>18.320542476211315</c:v>
                </c:pt>
                <c:pt idx="2">
                  <c:v>169.08104273593352</c:v>
                </c:pt>
                <c:pt idx="3">
                  <c:v>-25.630373437894079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4-4CC5-A6AA-B641E641E7AD}"/>
            </c:ext>
          </c:extLst>
        </c:ser>
        <c:ser>
          <c:idx val="3"/>
          <c:order val="3"/>
          <c:tx>
            <c:strRef>
              <c:f>'4.3.4. VARIACION $ PLAZAS M (2'!$B$24</c:f>
              <c:strCache>
                <c:ptCount val="1"/>
                <c:pt idx="0">
                  <c:v>Melón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-39.305544206105537</c:v>
                </c:pt>
                <c:pt idx="1">
                  <c:v>18.637668721408502</c:v>
                </c:pt>
                <c:pt idx="2">
                  <c:v>163.88857262135178</c:v>
                </c:pt>
                <c:pt idx="3">
                  <c:v>-28.132116909353584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4-4CC5-A6AA-B641E641E7AD}"/>
            </c:ext>
          </c:extLst>
        </c:ser>
        <c:ser>
          <c:idx val="4"/>
          <c:order val="4"/>
          <c:tx>
            <c:strRef>
              <c:f>'4.3.4. VARIACION $ PLAZAS M (2'!$B$25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4-4CC5-A6AA-B641E641E7AD}"/>
            </c:ext>
          </c:extLst>
        </c:ser>
        <c:ser>
          <c:idx val="5"/>
          <c:order val="5"/>
          <c:tx>
            <c:strRef>
              <c:f>'4.3.4. VARIACION $ PLAZAS M (2'!$B$26</c:f>
              <c:strCache>
                <c:ptCount val="1"/>
                <c:pt idx="0">
                  <c:v>Piscicultura (Bocachico)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18.759135178392555</c:v>
                </c:pt>
                <c:pt idx="1">
                  <c:v>9.902179100345009</c:v>
                </c:pt>
                <c:pt idx="2">
                  <c:v>4.7494612322930436</c:v>
                </c:pt>
                <c:pt idx="3">
                  <c:v>17.969386328070243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4-4CC5-A6AA-B641E641E7AD}"/>
            </c:ext>
          </c:extLst>
        </c:ser>
        <c:ser>
          <c:idx val="6"/>
          <c:order val="6"/>
          <c:tx>
            <c:strRef>
              <c:f>'4.3.4. VARIACION $ PLAZAS M (2'!$B$27</c:f>
              <c:strCache>
                <c:ptCount val="1"/>
                <c:pt idx="0">
                  <c:v>Ganadería dp (Res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4-4CC5-A6AA-B641E641E7AD}"/>
            </c:ext>
          </c:extLst>
        </c:ser>
        <c:ser>
          <c:idx val="7"/>
          <c:order val="7"/>
          <c:tx>
            <c:strRef>
              <c:f>'4.3.4. VARIACION $ PLAZAS M (2'!$B$28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10.422910817288923</c:v>
                </c:pt>
                <c:pt idx="1">
                  <c:v>8.1396863340736303</c:v>
                </c:pt>
                <c:pt idx="2">
                  <c:v>33.579483506320059</c:v>
                </c:pt>
                <c:pt idx="3">
                  <c:v>17.504049433660484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4-4CC5-A6AA-B641E641E7AD}"/>
            </c:ext>
          </c:extLst>
        </c:ser>
        <c:ser>
          <c:idx val="8"/>
          <c:order val="8"/>
          <c:tx>
            <c:strRef>
              <c:f>'4.3.4. VARIACION $ PLAZAS M (2'!$B$29</c:f>
              <c:strCache>
                <c:ptCount val="1"/>
                <c:pt idx="0">
                  <c:v>Porcicultura ciclo completo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(2'!$C$29:$F$29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4-4CC5-A6AA-B641E641E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2041056"/>
        <c:axId val="852038656"/>
      </c:lineChart>
      <c:catAx>
        <c:axId val="85204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2038656"/>
        <c:crosses val="autoZero"/>
        <c:auto val="1"/>
        <c:lblAlgn val="ctr"/>
        <c:lblOffset val="100"/>
        <c:noMultiLvlLbl val="0"/>
      </c:catAx>
      <c:valAx>
        <c:axId val="85203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204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713035079388089E-2"/>
          <c:y val="0.75436717717805379"/>
          <c:w val="0.9227889483197742"/>
          <c:h val="0.2245642460654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15</xdr:row>
      <xdr:rowOff>91440</xdr:rowOff>
    </xdr:from>
    <xdr:to>
      <xdr:col>10</xdr:col>
      <xdr:colOff>701040</xdr:colOff>
      <xdr:row>33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14741</xdr:colOff>
      <xdr:row>11</xdr:row>
      <xdr:rowOff>0</xdr:rowOff>
    </xdr:from>
    <xdr:to>
      <xdr:col>15</xdr:col>
      <xdr:colOff>495526</xdr:colOff>
      <xdr:row>28</xdr:row>
      <xdr:rowOff>145143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4EFD63-B8E9-67CA-405C-7D46A0ECDA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22"/>
  <sheetViews>
    <sheetView zoomScale="70" zoomScaleNormal="70" workbookViewId="0">
      <selection activeCell="D23" sqref="D23"/>
    </sheetView>
  </sheetViews>
  <sheetFormatPr defaultColWidth="11.42578125" defaultRowHeight="15"/>
  <cols>
    <col min="2" max="2" width="36.42578125" style="2" customWidth="1"/>
    <col min="3" max="3" width="18.28515625" style="2" customWidth="1"/>
    <col min="4" max="4" width="11" style="21"/>
    <col min="5" max="5" width="26.42578125" style="2" customWidth="1"/>
  </cols>
  <sheetData>
    <row r="1" spans="2:5" ht="15.95" thickBot="1"/>
    <row r="2" spans="2:5" ht="39.950000000000003" thickBot="1">
      <c r="B2" s="54" t="s">
        <v>0</v>
      </c>
      <c r="C2" s="56" t="s">
        <v>1</v>
      </c>
      <c r="D2" s="56" t="s">
        <v>2</v>
      </c>
      <c r="E2" s="56" t="s">
        <v>3</v>
      </c>
    </row>
    <row r="3" spans="2:5" ht="27.6" customHeight="1" thickBot="1">
      <c r="B3" s="96" t="s">
        <v>4</v>
      </c>
      <c r="C3" s="78" t="s">
        <v>5</v>
      </c>
      <c r="D3" s="98">
        <v>15</v>
      </c>
      <c r="E3" s="79" t="s">
        <v>6</v>
      </c>
    </row>
    <row r="4" spans="2:5" ht="27.6" customHeight="1" thickBot="1">
      <c r="B4" s="103"/>
      <c r="C4" s="80" t="s">
        <v>7</v>
      </c>
      <c r="D4" s="99"/>
      <c r="E4" s="81" t="s">
        <v>6</v>
      </c>
    </row>
    <row r="5" spans="2:5" ht="27.6" customHeight="1" thickBot="1">
      <c r="B5" s="103"/>
      <c r="C5" s="80" t="s">
        <v>8</v>
      </c>
      <c r="D5" s="99"/>
      <c r="E5" s="81" t="s">
        <v>6</v>
      </c>
    </row>
    <row r="6" spans="2:5" ht="27.6" customHeight="1" thickBot="1">
      <c r="B6" s="97"/>
      <c r="C6" s="80" t="s">
        <v>9</v>
      </c>
      <c r="D6" s="100"/>
      <c r="E6" s="81" t="s">
        <v>6</v>
      </c>
    </row>
    <row r="7" spans="2:5" ht="27.6" customHeight="1" thickBot="1">
      <c r="B7" s="96" t="s">
        <v>10</v>
      </c>
      <c r="C7" s="80" t="s">
        <v>8</v>
      </c>
      <c r="D7" s="101">
        <v>45</v>
      </c>
      <c r="E7" s="81" t="s">
        <v>11</v>
      </c>
    </row>
    <row r="8" spans="2:5" ht="27.6" customHeight="1" thickBot="1">
      <c r="B8" s="97"/>
      <c r="C8" s="80" t="s">
        <v>12</v>
      </c>
      <c r="D8" s="100"/>
      <c r="E8" s="81" t="s">
        <v>11</v>
      </c>
    </row>
    <row r="9" spans="2:5" ht="27.6" customHeight="1" thickBot="1">
      <c r="B9" s="83" t="s">
        <v>13</v>
      </c>
      <c r="C9" s="80" t="s">
        <v>5</v>
      </c>
      <c r="D9" s="84">
        <v>25</v>
      </c>
      <c r="E9" s="81" t="s">
        <v>11</v>
      </c>
    </row>
    <row r="10" spans="2:5" ht="27.6" customHeight="1" thickBot="1">
      <c r="B10" s="83" t="s">
        <v>14</v>
      </c>
      <c r="C10" s="80" t="s">
        <v>8</v>
      </c>
      <c r="D10" s="84">
        <v>68</v>
      </c>
      <c r="E10" s="81" t="s">
        <v>15</v>
      </c>
    </row>
    <row r="11" spans="2:5" ht="27.6" customHeight="1" thickBot="1">
      <c r="B11" s="83" t="s">
        <v>16</v>
      </c>
      <c r="C11" s="80" t="s">
        <v>8</v>
      </c>
      <c r="D11" s="84">
        <v>63</v>
      </c>
      <c r="E11" s="81" t="s">
        <v>6</v>
      </c>
    </row>
    <row r="12" spans="2:5" ht="27.6" customHeight="1" thickBot="1">
      <c r="B12" s="83" t="s">
        <v>17</v>
      </c>
      <c r="C12" s="80" t="s">
        <v>8</v>
      </c>
      <c r="D12" s="84">
        <v>90</v>
      </c>
      <c r="E12" s="81" t="s">
        <v>6</v>
      </c>
    </row>
    <row r="13" spans="2:5" ht="15.95" thickBot="1">
      <c r="B13" s="83" t="s">
        <v>18</v>
      </c>
      <c r="C13" s="80" t="s">
        <v>8</v>
      </c>
      <c r="D13" s="84">
        <v>30</v>
      </c>
      <c r="E13" s="81" t="s">
        <v>19</v>
      </c>
    </row>
    <row r="14" spans="2:5" ht="27" thickBot="1">
      <c r="B14" s="96" t="s">
        <v>20</v>
      </c>
      <c r="C14" s="80" t="s">
        <v>8</v>
      </c>
      <c r="D14" s="98">
        <v>30</v>
      </c>
      <c r="E14" s="81" t="s">
        <v>21</v>
      </c>
    </row>
    <row r="15" spans="2:5" ht="27" thickBot="1">
      <c r="B15" s="97"/>
      <c r="C15" s="80" t="s">
        <v>22</v>
      </c>
      <c r="D15" s="102"/>
      <c r="E15" s="81" t="s">
        <v>21</v>
      </c>
    </row>
    <row r="16" spans="2:5" ht="27" thickBot="1">
      <c r="B16" s="83" t="s">
        <v>23</v>
      </c>
      <c r="C16" s="80" t="s">
        <v>24</v>
      </c>
      <c r="D16" s="85">
        <v>20</v>
      </c>
      <c r="E16" s="81" t="s">
        <v>6</v>
      </c>
    </row>
    <row r="17" spans="2:5" ht="27" thickBot="1">
      <c r="B17" s="83" t="s">
        <v>25</v>
      </c>
      <c r="C17" s="80" t="s">
        <v>8</v>
      </c>
      <c r="D17" s="84">
        <v>87</v>
      </c>
      <c r="E17" s="81" t="s">
        <v>21</v>
      </c>
    </row>
    <row r="18" spans="2:5" ht="27" thickBot="1">
      <c r="B18" s="83" t="s">
        <v>26</v>
      </c>
      <c r="C18" s="80" t="s">
        <v>27</v>
      </c>
      <c r="D18" s="84">
        <v>22</v>
      </c>
      <c r="E18" s="81" t="s">
        <v>28</v>
      </c>
    </row>
    <row r="19" spans="2:5" ht="15.95" thickBot="1">
      <c r="B19" s="86" t="s">
        <v>29</v>
      </c>
      <c r="C19" s="80" t="s">
        <v>30</v>
      </c>
      <c r="D19" s="82">
        <v>15</v>
      </c>
      <c r="E19" s="81" t="s">
        <v>19</v>
      </c>
    </row>
    <row r="20" spans="2:5" ht="27" thickBot="1">
      <c r="B20" s="87" t="s">
        <v>31</v>
      </c>
      <c r="C20" s="80" t="s">
        <v>8</v>
      </c>
      <c r="D20" s="85">
        <v>45</v>
      </c>
      <c r="E20" s="81" t="s">
        <v>19</v>
      </c>
    </row>
    <row r="21" spans="2:5" ht="27" thickBot="1">
      <c r="B21" s="83" t="s">
        <v>32</v>
      </c>
      <c r="C21" s="80" t="s">
        <v>5</v>
      </c>
      <c r="D21" s="84">
        <v>21</v>
      </c>
      <c r="E21" s="81" t="s">
        <v>6</v>
      </c>
    </row>
    <row r="22" spans="2:5">
      <c r="D22" s="21">
        <f>SUM(D3:D21)</f>
        <v>576</v>
      </c>
    </row>
  </sheetData>
  <mergeCells count="6">
    <mergeCell ref="B14:B15"/>
    <mergeCell ref="D3:D6"/>
    <mergeCell ref="D7:D8"/>
    <mergeCell ref="D14:D15"/>
    <mergeCell ref="B3:B6"/>
    <mergeCell ref="B7:B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23"/>
  <sheetViews>
    <sheetView zoomScale="70" zoomScaleNormal="70" workbookViewId="0">
      <selection activeCell="F9" sqref="F9"/>
    </sheetView>
  </sheetViews>
  <sheetFormatPr defaultColWidth="11" defaultRowHeight="15"/>
  <cols>
    <col min="1" max="1" width="11" style="21"/>
    <col min="2" max="2" width="24" style="2" customWidth="1"/>
    <col min="3" max="3" width="14.42578125" style="2" customWidth="1"/>
    <col min="4" max="4" width="12.28515625" style="2" customWidth="1"/>
    <col min="5" max="5" width="15.28515625" style="2" customWidth="1"/>
    <col min="6" max="6" width="12.140625" style="2" customWidth="1"/>
    <col min="7" max="7" width="11" style="2"/>
    <col min="8" max="8" width="18.28515625" style="2" customWidth="1"/>
    <col min="9" max="16384" width="11" style="21"/>
  </cols>
  <sheetData>
    <row r="3" spans="2:8" ht="33" customHeight="1">
      <c r="B3" s="105" t="s">
        <v>33</v>
      </c>
      <c r="C3" s="105" t="s">
        <v>34</v>
      </c>
      <c r="D3" s="105" t="s">
        <v>35</v>
      </c>
      <c r="E3" s="36" t="s">
        <v>36</v>
      </c>
      <c r="F3" s="105" t="s">
        <v>37</v>
      </c>
      <c r="G3" s="105" t="s">
        <v>38</v>
      </c>
      <c r="H3" s="36" t="s">
        <v>39</v>
      </c>
    </row>
    <row r="4" spans="2:8">
      <c r="B4" s="105"/>
      <c r="C4" s="105"/>
      <c r="D4" s="105"/>
      <c r="E4" s="36" t="s">
        <v>40</v>
      </c>
      <c r="F4" s="105"/>
      <c r="G4" s="105"/>
      <c r="H4" s="36" t="s">
        <v>40</v>
      </c>
    </row>
    <row r="5" spans="2:8" ht="38.1" customHeight="1">
      <c r="B5" s="104" t="s">
        <v>4</v>
      </c>
      <c r="C5" s="10" t="s">
        <v>5</v>
      </c>
      <c r="D5" s="57" t="s">
        <v>41</v>
      </c>
      <c r="E5" s="9" t="s">
        <v>42</v>
      </c>
      <c r="F5" s="59" t="s">
        <v>43</v>
      </c>
      <c r="G5" s="59" t="s">
        <v>44</v>
      </c>
      <c r="H5" s="10" t="s">
        <v>45</v>
      </c>
    </row>
    <row r="6" spans="2:8" ht="26.1">
      <c r="B6" s="104"/>
      <c r="C6" s="10" t="s">
        <v>7</v>
      </c>
      <c r="D6" s="57" t="s">
        <v>46</v>
      </c>
      <c r="E6" s="9" t="s">
        <v>42</v>
      </c>
      <c r="F6" s="59" t="s">
        <v>43</v>
      </c>
      <c r="G6" s="59" t="s">
        <v>44</v>
      </c>
      <c r="H6" s="10" t="s">
        <v>45</v>
      </c>
    </row>
    <row r="7" spans="2:8" ht="25.5" customHeight="1">
      <c r="B7" s="104"/>
      <c r="C7" s="10" t="s">
        <v>8</v>
      </c>
      <c r="D7" s="57" t="s">
        <v>47</v>
      </c>
      <c r="E7" s="9" t="s">
        <v>42</v>
      </c>
      <c r="F7" s="59" t="s">
        <v>43</v>
      </c>
      <c r="G7" s="59" t="s">
        <v>44</v>
      </c>
      <c r="H7" s="10" t="s">
        <v>45</v>
      </c>
    </row>
    <row r="8" spans="2:8" ht="25.5" customHeight="1">
      <c r="B8" s="104"/>
      <c r="C8" s="10" t="s">
        <v>9</v>
      </c>
      <c r="D8" s="57" t="s">
        <v>48</v>
      </c>
      <c r="E8" s="9" t="s">
        <v>42</v>
      </c>
      <c r="F8" s="59" t="s">
        <v>43</v>
      </c>
      <c r="G8" s="59" t="s">
        <v>49</v>
      </c>
      <c r="H8" s="10" t="s">
        <v>50</v>
      </c>
    </row>
    <row r="9" spans="2:8" ht="57.95" customHeight="1">
      <c r="B9" s="104" t="s">
        <v>10</v>
      </c>
      <c r="C9" s="10" t="s">
        <v>8</v>
      </c>
      <c r="D9" s="57" t="s">
        <v>47</v>
      </c>
      <c r="E9" s="58" t="s">
        <v>51</v>
      </c>
      <c r="F9" s="59" t="s">
        <v>43</v>
      </c>
      <c r="G9" s="59" t="s">
        <v>49</v>
      </c>
      <c r="H9" s="10" t="s">
        <v>50</v>
      </c>
    </row>
    <row r="10" spans="2:8" ht="53.1" customHeight="1">
      <c r="B10" s="104"/>
      <c r="C10" s="10" t="s">
        <v>12</v>
      </c>
      <c r="D10" s="57" t="s">
        <v>47</v>
      </c>
      <c r="E10" s="58" t="s">
        <v>51</v>
      </c>
      <c r="F10" s="59" t="s">
        <v>43</v>
      </c>
      <c r="G10" s="59" t="s">
        <v>44</v>
      </c>
      <c r="H10" s="10" t="s">
        <v>50</v>
      </c>
    </row>
    <row r="11" spans="2:8" ht="23.1" customHeight="1">
      <c r="B11" s="10" t="s">
        <v>13</v>
      </c>
      <c r="C11" s="10" t="s">
        <v>5</v>
      </c>
      <c r="D11" s="57" t="s">
        <v>47</v>
      </c>
      <c r="E11" s="9" t="s">
        <v>42</v>
      </c>
      <c r="F11" s="59" t="s">
        <v>43</v>
      </c>
      <c r="G11" s="59" t="s">
        <v>44</v>
      </c>
      <c r="H11" s="10" t="s">
        <v>45</v>
      </c>
    </row>
    <row r="12" spans="2:8" ht="39">
      <c r="B12" s="10" t="s">
        <v>14</v>
      </c>
      <c r="C12" s="10" t="s">
        <v>8</v>
      </c>
      <c r="D12" s="57" t="s">
        <v>47</v>
      </c>
      <c r="E12" s="9" t="s">
        <v>52</v>
      </c>
      <c r="F12" s="59" t="s">
        <v>43</v>
      </c>
      <c r="G12" s="59" t="s">
        <v>44</v>
      </c>
      <c r="H12" s="10" t="s">
        <v>50</v>
      </c>
    </row>
    <row r="13" spans="2:8" ht="47.45" customHeight="1">
      <c r="B13" s="10" t="s">
        <v>16</v>
      </c>
      <c r="C13" s="10" t="s">
        <v>8</v>
      </c>
      <c r="D13" s="57" t="s">
        <v>53</v>
      </c>
      <c r="E13" s="9" t="s">
        <v>42</v>
      </c>
      <c r="F13" s="59" t="s">
        <v>43</v>
      </c>
      <c r="G13" s="59" t="s">
        <v>44</v>
      </c>
      <c r="H13" s="10" t="s">
        <v>50</v>
      </c>
    </row>
    <row r="14" spans="2:8" ht="26.1">
      <c r="B14" s="10" t="s">
        <v>17</v>
      </c>
      <c r="C14" s="10" t="s">
        <v>8</v>
      </c>
      <c r="D14" s="57" t="s">
        <v>47</v>
      </c>
      <c r="E14" s="9" t="s">
        <v>42</v>
      </c>
      <c r="F14" s="59" t="s">
        <v>43</v>
      </c>
      <c r="G14" s="59" t="s">
        <v>44</v>
      </c>
      <c r="H14" s="10" t="s">
        <v>45</v>
      </c>
    </row>
    <row r="15" spans="2:8" ht="39">
      <c r="B15" s="10" t="s">
        <v>18</v>
      </c>
      <c r="C15" s="10" t="s">
        <v>8</v>
      </c>
      <c r="D15" s="57" t="s">
        <v>47</v>
      </c>
      <c r="E15" s="9" t="s">
        <v>54</v>
      </c>
      <c r="F15" s="59" t="s">
        <v>43</v>
      </c>
      <c r="G15" s="59" t="s">
        <v>44</v>
      </c>
      <c r="H15" s="10" t="s">
        <v>55</v>
      </c>
    </row>
    <row r="16" spans="2:8" ht="51.95">
      <c r="B16" s="104" t="s">
        <v>20</v>
      </c>
      <c r="C16" s="10" t="s">
        <v>8</v>
      </c>
      <c r="D16" s="57" t="s">
        <v>56</v>
      </c>
      <c r="E16" s="9" t="s">
        <v>57</v>
      </c>
      <c r="F16" s="59" t="s">
        <v>43</v>
      </c>
      <c r="G16" s="59" t="s">
        <v>44</v>
      </c>
      <c r="H16" s="10" t="s">
        <v>58</v>
      </c>
    </row>
    <row r="17" spans="2:8" ht="32.1">
      <c r="B17" s="104"/>
      <c r="C17" s="10" t="s">
        <v>22</v>
      </c>
      <c r="D17" s="57" t="s">
        <v>47</v>
      </c>
      <c r="E17" s="9" t="s">
        <v>42</v>
      </c>
      <c r="F17" s="59" t="s">
        <v>43</v>
      </c>
      <c r="G17" s="59" t="s">
        <v>59</v>
      </c>
      <c r="H17" s="58" t="s">
        <v>60</v>
      </c>
    </row>
    <row r="18" spans="2:8" ht="39">
      <c r="B18" s="10" t="s">
        <v>23</v>
      </c>
      <c r="C18" s="10" t="s">
        <v>24</v>
      </c>
      <c r="D18" s="57" t="s">
        <v>48</v>
      </c>
      <c r="E18" s="58" t="s">
        <v>61</v>
      </c>
      <c r="F18" s="59" t="s">
        <v>43</v>
      </c>
      <c r="G18" s="59" t="s">
        <v>44</v>
      </c>
      <c r="H18" s="58" t="s">
        <v>62</v>
      </c>
    </row>
    <row r="19" spans="2:8" ht="39">
      <c r="B19" s="10" t="s">
        <v>25</v>
      </c>
      <c r="C19" s="10" t="s">
        <v>8</v>
      </c>
      <c r="D19" s="57" t="s">
        <v>53</v>
      </c>
      <c r="E19" s="9" t="s">
        <v>54</v>
      </c>
      <c r="F19" s="59" t="s">
        <v>43</v>
      </c>
      <c r="G19" s="59" t="s">
        <v>44</v>
      </c>
      <c r="H19" s="10" t="s">
        <v>45</v>
      </c>
    </row>
    <row r="20" spans="2:8" ht="39">
      <c r="B20" s="10" t="s">
        <v>26</v>
      </c>
      <c r="C20" s="10" t="s">
        <v>27</v>
      </c>
      <c r="D20" s="57" t="s">
        <v>63</v>
      </c>
      <c r="E20" s="9" t="s">
        <v>42</v>
      </c>
      <c r="F20" s="59" t="s">
        <v>43</v>
      </c>
      <c r="G20" s="59" t="s">
        <v>59</v>
      </c>
      <c r="H20" s="10" t="s">
        <v>45</v>
      </c>
    </row>
    <row r="21" spans="2:8" ht="26.1">
      <c r="B21" s="10" t="s">
        <v>29</v>
      </c>
      <c r="C21" s="10" t="s">
        <v>30</v>
      </c>
      <c r="D21" s="57" t="s">
        <v>46</v>
      </c>
      <c r="E21" s="9" t="s">
        <v>42</v>
      </c>
      <c r="F21" s="59" t="s">
        <v>43</v>
      </c>
      <c r="G21" s="59" t="s">
        <v>44</v>
      </c>
      <c r="H21" s="10" t="s">
        <v>45</v>
      </c>
    </row>
    <row r="22" spans="2:8" ht="39">
      <c r="B22" s="10" t="s">
        <v>31</v>
      </c>
      <c r="C22" s="10" t="s">
        <v>8</v>
      </c>
      <c r="D22" s="57" t="s">
        <v>53</v>
      </c>
      <c r="E22" s="9" t="s">
        <v>42</v>
      </c>
      <c r="F22" s="59" t="s">
        <v>43</v>
      </c>
      <c r="G22" s="59" t="s">
        <v>44</v>
      </c>
      <c r="H22" s="10" t="s">
        <v>50</v>
      </c>
    </row>
    <row r="23" spans="2:8" ht="26.1">
      <c r="B23" s="10" t="s">
        <v>32</v>
      </c>
      <c r="C23" s="10" t="s">
        <v>5</v>
      </c>
      <c r="D23" s="57" t="s">
        <v>48</v>
      </c>
      <c r="E23" s="9" t="s">
        <v>42</v>
      </c>
      <c r="F23" s="59" t="s">
        <v>43</v>
      </c>
      <c r="G23" s="59" t="s">
        <v>44</v>
      </c>
      <c r="H23" s="10" t="s">
        <v>45</v>
      </c>
    </row>
  </sheetData>
  <mergeCells count="8">
    <mergeCell ref="B9:B10"/>
    <mergeCell ref="B16:B17"/>
    <mergeCell ref="F3:F4"/>
    <mergeCell ref="G3:G4"/>
    <mergeCell ref="B3:B4"/>
    <mergeCell ref="C3:C4"/>
    <mergeCell ref="D3:D4"/>
    <mergeCell ref="B5:B8"/>
  </mergeCells>
  <dataValidations count="2">
    <dataValidation type="custom" allowBlank="1" showErrorMessage="1" sqref="D5:D23" xr:uid="{AA20CB27-D76A-4A09-8AAF-679FA6F542A0}">
      <formula1>AND(GTE(LEN(D5),MIN((0),(20))),LTE(LEN(D5),MAX((0),(20))))</formula1>
    </dataValidation>
    <dataValidation type="list" allowBlank="1" showErrorMessage="1" sqref="F5:G23" xr:uid="{7BA4F4B9-6C97-4A75-A12A-F05D3110A896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8"/>
  <sheetViews>
    <sheetView topLeftCell="A3" zoomScale="70" zoomScaleNormal="70" workbookViewId="0">
      <selection activeCell="D4" sqref="D4:D15"/>
    </sheetView>
  </sheetViews>
  <sheetFormatPr defaultColWidth="11.28515625" defaultRowHeight="15"/>
  <cols>
    <col min="1" max="1" width="5.7109375" style="21" customWidth="1"/>
    <col min="2" max="2" width="23" style="2" customWidth="1"/>
    <col min="3" max="3" width="18.28515625" style="2" customWidth="1"/>
    <col min="4" max="4" width="15.28515625" style="2" customWidth="1"/>
    <col min="5" max="5" width="16.28515625" style="2" customWidth="1"/>
    <col min="6" max="6" width="29.7109375" style="2" customWidth="1"/>
    <col min="7" max="16384" width="11.28515625" style="21"/>
  </cols>
  <sheetData>
    <row r="2" spans="2:6" ht="15.95" thickBot="1">
      <c r="C2" s="109" t="s">
        <v>64</v>
      </c>
      <c r="D2" s="109"/>
      <c r="E2" s="109"/>
    </row>
    <row r="3" spans="2:6" ht="39.950000000000003" thickBot="1">
      <c r="B3" s="88" t="s">
        <v>65</v>
      </c>
      <c r="C3" s="89" t="s">
        <v>66</v>
      </c>
      <c r="D3" s="89" t="s">
        <v>67</v>
      </c>
      <c r="E3" s="89" t="s">
        <v>68</v>
      </c>
      <c r="F3" s="89" t="s">
        <v>69</v>
      </c>
    </row>
    <row r="4" spans="2:6" ht="23.1" customHeight="1" thickBot="1">
      <c r="B4" s="106" t="s">
        <v>70</v>
      </c>
      <c r="C4" s="84" t="s">
        <v>71</v>
      </c>
      <c r="D4" s="84" t="s">
        <v>72</v>
      </c>
      <c r="E4" s="81" t="s">
        <v>73</v>
      </c>
      <c r="F4" s="81" t="s">
        <v>74</v>
      </c>
    </row>
    <row r="5" spans="2:6" ht="23.1" customHeight="1" thickBot="1">
      <c r="B5" s="107"/>
      <c r="C5" s="84" t="s">
        <v>71</v>
      </c>
      <c r="D5" s="84" t="s">
        <v>12</v>
      </c>
      <c r="E5" s="81" t="s">
        <v>73</v>
      </c>
      <c r="F5" s="81" t="s">
        <v>74</v>
      </c>
    </row>
    <row r="6" spans="2:6" ht="23.1" customHeight="1" thickBot="1">
      <c r="B6" s="107"/>
      <c r="C6" s="84" t="s">
        <v>71</v>
      </c>
      <c r="D6" s="84" t="s">
        <v>75</v>
      </c>
      <c r="E6" s="81" t="s">
        <v>73</v>
      </c>
      <c r="F6" s="81" t="s">
        <v>74</v>
      </c>
    </row>
    <row r="7" spans="2:6" ht="23.1" customHeight="1" thickBot="1">
      <c r="B7" s="107"/>
      <c r="C7" s="84" t="s">
        <v>71</v>
      </c>
      <c r="D7" s="84" t="s">
        <v>8</v>
      </c>
      <c r="E7" s="81" t="s">
        <v>73</v>
      </c>
      <c r="F7" s="81" t="s">
        <v>74</v>
      </c>
    </row>
    <row r="8" spans="2:6" ht="23.1" customHeight="1" thickBot="1">
      <c r="B8" s="107"/>
      <c r="C8" s="84" t="s">
        <v>71</v>
      </c>
      <c r="D8" s="84" t="s">
        <v>5</v>
      </c>
      <c r="E8" s="81" t="s">
        <v>73</v>
      </c>
      <c r="F8" s="81" t="s">
        <v>74</v>
      </c>
    </row>
    <row r="9" spans="2:6" ht="23.1" customHeight="1" thickBot="1">
      <c r="B9" s="108"/>
      <c r="C9" s="81" t="s">
        <v>76</v>
      </c>
      <c r="D9" s="84" t="s">
        <v>77</v>
      </c>
      <c r="E9" s="81" t="s">
        <v>73</v>
      </c>
      <c r="F9" s="81" t="s">
        <v>74</v>
      </c>
    </row>
    <row r="10" spans="2:6" ht="23.1" customHeight="1" thickBot="1">
      <c r="B10" s="90" t="s">
        <v>78</v>
      </c>
      <c r="C10" s="81" t="s">
        <v>76</v>
      </c>
      <c r="D10" s="84" t="s">
        <v>79</v>
      </c>
      <c r="E10" s="81" t="s">
        <v>73</v>
      </c>
      <c r="F10" s="81" t="s">
        <v>74</v>
      </c>
    </row>
    <row r="11" spans="2:6" ht="23.1" customHeight="1" thickBot="1">
      <c r="B11" s="106" t="s">
        <v>80</v>
      </c>
      <c r="C11" s="84" t="s">
        <v>81</v>
      </c>
      <c r="D11" s="84" t="s">
        <v>82</v>
      </c>
      <c r="E11" s="81" t="s">
        <v>73</v>
      </c>
      <c r="F11" s="81" t="s">
        <v>74</v>
      </c>
    </row>
    <row r="12" spans="2:6" ht="23.1" customHeight="1" thickBot="1">
      <c r="B12" s="107"/>
      <c r="C12" s="84" t="s">
        <v>81</v>
      </c>
      <c r="D12" s="84" t="s">
        <v>83</v>
      </c>
      <c r="E12" s="81" t="s">
        <v>73</v>
      </c>
      <c r="F12" s="81" t="s">
        <v>74</v>
      </c>
    </row>
    <row r="13" spans="2:6" ht="23.1" customHeight="1" thickBot="1">
      <c r="B13" s="107"/>
      <c r="C13" s="84" t="s">
        <v>81</v>
      </c>
      <c r="D13" s="84" t="s">
        <v>84</v>
      </c>
      <c r="E13" s="81" t="s">
        <v>73</v>
      </c>
      <c r="F13" s="81" t="s">
        <v>74</v>
      </c>
    </row>
    <row r="14" spans="2:6" ht="23.1" customHeight="1" thickBot="1">
      <c r="B14" s="107"/>
      <c r="C14" s="84" t="s">
        <v>81</v>
      </c>
      <c r="D14" s="84" t="s">
        <v>85</v>
      </c>
      <c r="E14" s="81" t="s">
        <v>73</v>
      </c>
      <c r="F14" s="81" t="s">
        <v>74</v>
      </c>
    </row>
    <row r="15" spans="2:6" ht="23.1" customHeight="1" thickBot="1">
      <c r="B15" s="108"/>
      <c r="C15" s="84" t="s">
        <v>81</v>
      </c>
      <c r="D15" s="84" t="s">
        <v>27</v>
      </c>
      <c r="E15" s="81" t="s">
        <v>73</v>
      </c>
      <c r="F15" s="81" t="s">
        <v>74</v>
      </c>
    </row>
    <row r="18" spans="3:3" ht="15.95">
      <c r="C18" s="2" t="s">
        <v>76</v>
      </c>
    </row>
  </sheetData>
  <mergeCells count="3">
    <mergeCell ref="B4:B9"/>
    <mergeCell ref="B11:B15"/>
    <mergeCell ref="C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6"/>
  <sheetViews>
    <sheetView topLeftCell="A4" zoomScale="70" zoomScaleNormal="70" workbookViewId="0">
      <selection activeCell="B4" sqref="B4:G16"/>
    </sheetView>
  </sheetViews>
  <sheetFormatPr defaultColWidth="11.28515625" defaultRowHeight="15"/>
  <cols>
    <col min="1" max="1" width="6.140625" style="21" customWidth="1"/>
    <col min="2" max="2" width="17.7109375" style="2" customWidth="1"/>
    <col min="3" max="3" width="14.7109375" style="21" customWidth="1"/>
    <col min="4" max="4" width="15.140625" style="61" customWidth="1"/>
    <col min="5" max="5" width="15" style="21" customWidth="1"/>
    <col min="6" max="6" width="11.28515625" style="21"/>
    <col min="7" max="7" width="15.7109375" style="21" customWidth="1"/>
    <col min="8" max="16384" width="11.28515625" style="21"/>
  </cols>
  <sheetData>
    <row r="3" spans="2:7" ht="84" customHeight="1">
      <c r="B3" s="110" t="s">
        <v>86</v>
      </c>
      <c r="C3" s="110"/>
      <c r="D3" s="110"/>
      <c r="E3" s="110"/>
      <c r="F3" s="110"/>
      <c r="G3" s="110"/>
    </row>
    <row r="4" spans="2:7" ht="26.1">
      <c r="B4" s="14" t="s">
        <v>87</v>
      </c>
      <c r="C4" s="14" t="s">
        <v>88</v>
      </c>
      <c r="D4" s="60" t="s">
        <v>89</v>
      </c>
      <c r="E4" s="14" t="s">
        <v>90</v>
      </c>
      <c r="F4" s="14" t="s">
        <v>91</v>
      </c>
      <c r="G4" s="14" t="s">
        <v>92</v>
      </c>
    </row>
    <row r="5" spans="2:7" ht="34.5" customHeight="1">
      <c r="B5" s="111" t="s">
        <v>70</v>
      </c>
      <c r="C5" s="91" t="s">
        <v>72</v>
      </c>
      <c r="D5" s="92" t="s">
        <v>93</v>
      </c>
      <c r="E5" s="41" t="s">
        <v>94</v>
      </c>
      <c r="F5" s="41" t="s">
        <v>44</v>
      </c>
      <c r="G5" s="93" t="s">
        <v>45</v>
      </c>
    </row>
    <row r="6" spans="2:7" ht="29.25" customHeight="1">
      <c r="B6" s="111"/>
      <c r="C6" s="91" t="s">
        <v>12</v>
      </c>
      <c r="D6" s="92" t="s">
        <v>93</v>
      </c>
      <c r="E6" s="41" t="s">
        <v>95</v>
      </c>
      <c r="F6" s="41" t="s">
        <v>44</v>
      </c>
      <c r="G6" s="93" t="s">
        <v>45</v>
      </c>
    </row>
    <row r="7" spans="2:7" ht="29.25" customHeight="1">
      <c r="B7" s="111"/>
      <c r="C7" s="91" t="s">
        <v>75</v>
      </c>
      <c r="D7" s="92" t="s">
        <v>93</v>
      </c>
      <c r="E7" s="41" t="s">
        <v>95</v>
      </c>
      <c r="F7" s="41" t="s">
        <v>44</v>
      </c>
      <c r="G7" s="93" t="s">
        <v>45</v>
      </c>
    </row>
    <row r="8" spans="2:7">
      <c r="B8" s="111"/>
      <c r="C8" s="91" t="s">
        <v>8</v>
      </c>
      <c r="D8" s="92" t="s">
        <v>93</v>
      </c>
      <c r="E8" s="41" t="s">
        <v>95</v>
      </c>
      <c r="F8" s="41" t="s">
        <v>44</v>
      </c>
      <c r="G8" s="93" t="s">
        <v>45</v>
      </c>
    </row>
    <row r="9" spans="2:7">
      <c r="B9" s="111"/>
      <c r="C9" s="91" t="s">
        <v>5</v>
      </c>
      <c r="D9" s="92" t="s">
        <v>93</v>
      </c>
      <c r="E9" s="41" t="s">
        <v>94</v>
      </c>
      <c r="F9" s="41" t="s">
        <v>44</v>
      </c>
      <c r="G9" s="93" t="s">
        <v>45</v>
      </c>
    </row>
    <row r="10" spans="2:7">
      <c r="B10" s="111"/>
      <c r="C10" s="91" t="s">
        <v>77</v>
      </c>
      <c r="D10" s="92" t="s">
        <v>93</v>
      </c>
      <c r="E10" s="41" t="s">
        <v>95</v>
      </c>
      <c r="F10" s="41" t="s">
        <v>44</v>
      </c>
      <c r="G10" s="93" t="s">
        <v>45</v>
      </c>
    </row>
    <row r="11" spans="2:7">
      <c r="B11" s="91" t="s">
        <v>78</v>
      </c>
      <c r="C11" s="91" t="s">
        <v>79</v>
      </c>
      <c r="D11" s="92" t="s">
        <v>96</v>
      </c>
      <c r="E11" s="41" t="s">
        <v>95</v>
      </c>
      <c r="F11" s="41" t="s">
        <v>44</v>
      </c>
      <c r="G11" s="93" t="s">
        <v>45</v>
      </c>
    </row>
    <row r="12" spans="2:7">
      <c r="B12" s="111" t="s">
        <v>80</v>
      </c>
      <c r="C12" s="91" t="s">
        <v>82</v>
      </c>
      <c r="D12" s="92" t="s">
        <v>97</v>
      </c>
      <c r="E12" s="41" t="s">
        <v>98</v>
      </c>
      <c r="F12" s="41" t="s">
        <v>44</v>
      </c>
      <c r="G12" s="93" t="s">
        <v>45</v>
      </c>
    </row>
    <row r="13" spans="2:7">
      <c r="B13" s="111"/>
      <c r="C13" s="91" t="s">
        <v>83</v>
      </c>
      <c r="D13" s="92" t="s">
        <v>97</v>
      </c>
      <c r="E13" s="41" t="s">
        <v>98</v>
      </c>
      <c r="F13" s="41" t="s">
        <v>44</v>
      </c>
      <c r="G13" s="93" t="s">
        <v>45</v>
      </c>
    </row>
    <row r="14" spans="2:7">
      <c r="B14" s="111"/>
      <c r="C14" s="91" t="s">
        <v>84</v>
      </c>
      <c r="D14" s="92" t="s">
        <v>99</v>
      </c>
      <c r="E14" s="41" t="s">
        <v>98</v>
      </c>
      <c r="F14" s="41" t="s">
        <v>44</v>
      </c>
      <c r="G14" s="93" t="s">
        <v>45</v>
      </c>
    </row>
    <row r="15" spans="2:7">
      <c r="B15" s="111"/>
      <c r="C15" s="91" t="s">
        <v>85</v>
      </c>
      <c r="D15" s="92" t="s">
        <v>100</v>
      </c>
      <c r="E15" s="41" t="s">
        <v>94</v>
      </c>
      <c r="F15" s="41" t="s">
        <v>44</v>
      </c>
      <c r="G15" s="93" t="s">
        <v>45</v>
      </c>
    </row>
    <row r="16" spans="2:7">
      <c r="B16" s="111"/>
      <c r="C16" s="91" t="s">
        <v>27</v>
      </c>
      <c r="D16" s="92" t="s">
        <v>101</v>
      </c>
      <c r="E16" s="41" t="s">
        <v>94</v>
      </c>
      <c r="F16" s="41" t="s">
        <v>59</v>
      </c>
      <c r="G16" s="93" t="s">
        <v>45</v>
      </c>
    </row>
  </sheetData>
  <mergeCells count="3">
    <mergeCell ref="B3:G3"/>
    <mergeCell ref="B5:B10"/>
    <mergeCell ref="B12:B16"/>
  </mergeCells>
  <dataValidations count="1">
    <dataValidation type="list" allowBlank="1" showErrorMessage="1" sqref="E5:F16" xr:uid="{9323845C-B6DA-4D58-A041-C81810C86686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28"/>
  <sheetViews>
    <sheetView topLeftCell="C2" zoomScale="60" zoomScaleNormal="60" workbookViewId="0">
      <selection activeCell="J7" sqref="J7"/>
    </sheetView>
  </sheetViews>
  <sheetFormatPr defaultColWidth="11.28515625" defaultRowHeight="12"/>
  <cols>
    <col min="1" max="1" width="5" style="22" customWidth="1"/>
    <col min="2" max="2" width="17.7109375" style="22" customWidth="1"/>
    <col min="3" max="3" width="25" style="22" customWidth="1"/>
    <col min="4" max="4" width="15.7109375" style="23" customWidth="1"/>
    <col min="5" max="5" width="14.140625" style="22" customWidth="1"/>
    <col min="6" max="6" width="8.7109375" style="22" customWidth="1"/>
    <col min="7" max="7" width="21.7109375" style="22" customWidth="1"/>
    <col min="8" max="8" width="9.7109375" style="22" customWidth="1"/>
    <col min="9" max="9" width="12" style="22" bestFit="1" customWidth="1"/>
    <col min="10" max="12" width="10.28515625" style="22" customWidth="1"/>
    <col min="13" max="13" width="4.28515625" style="22" customWidth="1"/>
    <col min="14" max="15" width="11.28515625" style="22"/>
    <col min="16" max="16" width="25.7109375" style="22" customWidth="1"/>
    <col min="17" max="16384" width="11.28515625" style="22"/>
  </cols>
  <sheetData>
    <row r="1" spans="2:18" ht="39">
      <c r="B1" s="105" t="s">
        <v>102</v>
      </c>
      <c r="C1" s="105" t="s">
        <v>103</v>
      </c>
      <c r="D1" s="105" t="s">
        <v>104</v>
      </c>
      <c r="E1" s="105" t="s">
        <v>105</v>
      </c>
      <c r="F1" s="105"/>
      <c r="G1" s="105" t="s">
        <v>39</v>
      </c>
      <c r="H1" s="36" t="s">
        <v>106</v>
      </c>
      <c r="I1" s="36" t="s">
        <v>107</v>
      </c>
    </row>
    <row r="2" spans="2:18" ht="19.5" customHeight="1">
      <c r="B2" s="105"/>
      <c r="C2" s="105"/>
      <c r="D2" s="105"/>
      <c r="E2" s="36" t="s">
        <v>108</v>
      </c>
      <c r="F2" s="36" t="s">
        <v>109</v>
      </c>
      <c r="G2" s="105"/>
      <c r="H2" s="36" t="s">
        <v>110</v>
      </c>
      <c r="I2" s="36" t="s">
        <v>110</v>
      </c>
    </row>
    <row r="3" spans="2:18" ht="37.5" customHeight="1">
      <c r="B3" s="112" t="s">
        <v>111</v>
      </c>
      <c r="C3" s="9" t="s">
        <v>72</v>
      </c>
      <c r="D3" s="67" t="s">
        <v>47</v>
      </c>
      <c r="E3" s="10" t="s">
        <v>71</v>
      </c>
      <c r="F3" s="55">
        <v>1</v>
      </c>
      <c r="G3" s="41" t="s">
        <v>112</v>
      </c>
      <c r="H3" s="11">
        <v>140</v>
      </c>
      <c r="I3" s="11">
        <v>1000</v>
      </c>
      <c r="J3" s="94">
        <f t="shared" ref="J3:J8" si="0">H3/I3</f>
        <v>0.14000000000000001</v>
      </c>
      <c r="K3" s="11">
        <v>250</v>
      </c>
      <c r="L3" s="11">
        <v>1000</v>
      </c>
      <c r="N3" s="66"/>
      <c r="O3" s="66"/>
      <c r="P3" s="66"/>
      <c r="Q3" s="66"/>
      <c r="R3" s="66"/>
    </row>
    <row r="4" spans="2:18" ht="37.5" customHeight="1">
      <c r="B4" s="113"/>
      <c r="C4" s="9" t="s">
        <v>113</v>
      </c>
      <c r="D4" s="67" t="s">
        <v>47</v>
      </c>
      <c r="E4" s="10" t="s">
        <v>71</v>
      </c>
      <c r="F4" s="55">
        <v>1</v>
      </c>
      <c r="G4" s="41" t="s">
        <v>114</v>
      </c>
      <c r="H4" s="11">
        <v>100</v>
      </c>
      <c r="I4" s="11">
        <v>2000</v>
      </c>
      <c r="J4" s="44">
        <f t="shared" si="0"/>
        <v>0.05</v>
      </c>
      <c r="K4" s="11">
        <v>1600</v>
      </c>
      <c r="L4" s="11">
        <v>2100</v>
      </c>
      <c r="N4" s="66"/>
      <c r="O4" s="66"/>
      <c r="P4" s="66"/>
      <c r="Q4" s="66"/>
      <c r="R4" s="66"/>
    </row>
    <row r="5" spans="2:18" ht="37.5" customHeight="1">
      <c r="B5" s="113"/>
      <c r="C5" s="9" t="s">
        <v>115</v>
      </c>
      <c r="D5" s="67" t="s">
        <v>100</v>
      </c>
      <c r="E5" s="10" t="s">
        <v>116</v>
      </c>
      <c r="F5" s="55">
        <v>1</v>
      </c>
      <c r="G5" s="41" t="s">
        <v>114</v>
      </c>
      <c r="H5" s="11">
        <v>150</v>
      </c>
      <c r="I5" s="11">
        <v>18000</v>
      </c>
      <c r="J5" s="95">
        <f t="shared" si="0"/>
        <v>8.3333333333333332E-3</v>
      </c>
      <c r="K5" s="11">
        <v>15000</v>
      </c>
      <c r="L5" s="11">
        <v>20000</v>
      </c>
      <c r="N5" s="66"/>
      <c r="O5" s="66"/>
      <c r="P5" s="66"/>
      <c r="Q5" s="66"/>
      <c r="R5" s="66"/>
    </row>
    <row r="6" spans="2:18" ht="37.5" customHeight="1">
      <c r="B6" s="114"/>
      <c r="C6" s="9" t="s">
        <v>8</v>
      </c>
      <c r="D6" s="67" t="s">
        <v>117</v>
      </c>
      <c r="E6" s="10" t="s">
        <v>71</v>
      </c>
      <c r="F6" s="55">
        <v>1</v>
      </c>
      <c r="G6" s="41" t="s">
        <v>114</v>
      </c>
      <c r="H6" s="11">
        <v>250</v>
      </c>
      <c r="I6" s="11">
        <v>1000</v>
      </c>
      <c r="J6" s="94">
        <f t="shared" si="0"/>
        <v>0.25</v>
      </c>
      <c r="K6" s="11">
        <v>500</v>
      </c>
      <c r="L6" s="11">
        <v>2000</v>
      </c>
      <c r="N6" s="66"/>
      <c r="O6" s="66"/>
      <c r="P6" s="66"/>
      <c r="Q6" s="66"/>
      <c r="R6" s="66"/>
    </row>
    <row r="7" spans="2:18" ht="37.5" customHeight="1">
      <c r="B7" s="104" t="s">
        <v>118</v>
      </c>
      <c r="C7" s="9" t="s">
        <v>75</v>
      </c>
      <c r="D7" s="67" t="s">
        <v>47</v>
      </c>
      <c r="E7" s="10" t="s">
        <v>71</v>
      </c>
      <c r="F7" s="55">
        <v>1</v>
      </c>
      <c r="G7" s="41" t="s">
        <v>114</v>
      </c>
      <c r="H7" s="11">
        <v>140</v>
      </c>
      <c r="I7" s="11">
        <v>5000</v>
      </c>
      <c r="J7" s="95">
        <f t="shared" si="0"/>
        <v>2.8000000000000001E-2</v>
      </c>
      <c r="K7" s="11">
        <v>2500</v>
      </c>
      <c r="L7" s="11">
        <v>10000</v>
      </c>
      <c r="N7" s="66"/>
      <c r="O7" s="66"/>
      <c r="P7" s="66"/>
      <c r="Q7" s="66"/>
      <c r="R7" s="66"/>
    </row>
    <row r="8" spans="2:18" ht="37.5" customHeight="1">
      <c r="B8" s="104"/>
      <c r="C8" s="9" t="s">
        <v>79</v>
      </c>
      <c r="D8" s="67" t="s">
        <v>119</v>
      </c>
      <c r="E8" s="10" t="s">
        <v>120</v>
      </c>
      <c r="F8" s="55">
        <v>1</v>
      </c>
      <c r="G8" s="41" t="s">
        <v>121</v>
      </c>
      <c r="H8" s="11">
        <f>230000/75</f>
        <v>3066.6666666666665</v>
      </c>
      <c r="I8" s="11">
        <v>10000</v>
      </c>
      <c r="J8" s="94">
        <f t="shared" si="0"/>
        <v>0.30666666666666664</v>
      </c>
      <c r="K8" s="11">
        <v>10000</v>
      </c>
      <c r="L8" s="11">
        <v>10000</v>
      </c>
      <c r="N8" s="66"/>
      <c r="O8" s="66"/>
      <c r="P8" s="66"/>
      <c r="Q8" s="66"/>
      <c r="R8" s="66"/>
    </row>
    <row r="9" spans="2:18" ht="37.5" customHeight="1">
      <c r="B9" s="104"/>
      <c r="C9" s="65" t="s">
        <v>122</v>
      </c>
      <c r="D9" s="67" t="s">
        <v>100</v>
      </c>
      <c r="E9" s="10" t="s">
        <v>116</v>
      </c>
      <c r="F9" s="55">
        <v>1</v>
      </c>
      <c r="G9" s="41" t="s">
        <v>114</v>
      </c>
      <c r="H9" s="11">
        <v>200</v>
      </c>
      <c r="I9" s="11">
        <v>11000</v>
      </c>
      <c r="J9" s="95">
        <f>H9/I9</f>
        <v>1.8181818181818181E-2</v>
      </c>
      <c r="K9" s="11">
        <v>8000</v>
      </c>
      <c r="L9" s="11">
        <v>12000</v>
      </c>
      <c r="N9" s="66"/>
      <c r="O9" s="66"/>
      <c r="P9" s="66"/>
      <c r="Q9" s="66"/>
      <c r="R9" s="66"/>
    </row>
    <row r="10" spans="2:18" ht="37.5" customHeight="1">
      <c r="B10" s="104"/>
      <c r="C10" s="65" t="s">
        <v>123</v>
      </c>
      <c r="D10" s="67" t="s">
        <v>124</v>
      </c>
      <c r="E10" s="10" t="s">
        <v>71</v>
      </c>
      <c r="F10" s="55">
        <v>1</v>
      </c>
      <c r="G10" s="41" t="s">
        <v>114</v>
      </c>
      <c r="H10" s="11">
        <v>454</v>
      </c>
      <c r="I10" s="11">
        <v>13000</v>
      </c>
      <c r="J10" s="44">
        <f>H10/I10</f>
        <v>3.4923076923076925E-2</v>
      </c>
      <c r="K10" s="11">
        <v>10000</v>
      </c>
      <c r="L10" s="11">
        <v>14000</v>
      </c>
      <c r="N10" s="66"/>
      <c r="O10" s="66"/>
      <c r="P10" s="66"/>
      <c r="Q10" s="66"/>
      <c r="R10" s="66"/>
    </row>
    <row r="11" spans="2:18" ht="37.5" customHeight="1">
      <c r="B11" s="104" t="s">
        <v>125</v>
      </c>
      <c r="C11" s="16" t="s">
        <v>5</v>
      </c>
      <c r="D11" s="67" t="s">
        <v>47</v>
      </c>
      <c r="E11" s="10" t="s">
        <v>71</v>
      </c>
      <c r="F11" s="55">
        <v>1</v>
      </c>
      <c r="G11" s="41" t="s">
        <v>112</v>
      </c>
      <c r="H11" s="11">
        <f>10000/50</f>
        <v>200</v>
      </c>
      <c r="I11" s="11">
        <v>2000</v>
      </c>
      <c r="J11" s="44">
        <f>H11/I11</f>
        <v>0.1</v>
      </c>
      <c r="K11" s="11">
        <v>700</v>
      </c>
      <c r="L11" s="11">
        <v>2700</v>
      </c>
      <c r="N11" s="66"/>
      <c r="O11" s="66"/>
      <c r="P11" s="66"/>
      <c r="Q11" s="66"/>
      <c r="R11" s="66"/>
    </row>
    <row r="12" spans="2:18" ht="37.5" customHeight="1">
      <c r="B12" s="104"/>
      <c r="C12" s="68" t="s">
        <v>126</v>
      </c>
      <c r="D12" s="67" t="s">
        <v>82</v>
      </c>
      <c r="E12" s="10" t="s">
        <v>71</v>
      </c>
      <c r="F12" s="55">
        <v>1</v>
      </c>
      <c r="G12" s="41" t="s">
        <v>45</v>
      </c>
      <c r="H12" s="11"/>
      <c r="I12" s="11">
        <v>6500</v>
      </c>
      <c r="J12" s="44">
        <f>H12/I12</f>
        <v>0</v>
      </c>
      <c r="K12" s="11">
        <v>6000</v>
      </c>
      <c r="L12" s="11">
        <v>7000</v>
      </c>
      <c r="N12" s="66"/>
      <c r="O12" s="66"/>
      <c r="P12" s="66"/>
      <c r="Q12" s="66"/>
      <c r="R12" s="66"/>
    </row>
    <row r="13" spans="2:18" ht="68.25" customHeight="1">
      <c r="B13" s="104"/>
      <c r="C13" s="68" t="s">
        <v>127</v>
      </c>
      <c r="D13" s="67" t="s">
        <v>128</v>
      </c>
      <c r="E13" s="10" t="s">
        <v>129</v>
      </c>
      <c r="F13" s="55">
        <v>1</v>
      </c>
      <c r="G13" s="41" t="s">
        <v>114</v>
      </c>
      <c r="H13" s="11">
        <v>60</v>
      </c>
      <c r="I13" s="11">
        <v>1300</v>
      </c>
      <c r="J13" s="44">
        <f>H13/I13</f>
        <v>4.6153846153846156E-2</v>
      </c>
      <c r="K13" s="11">
        <v>600</v>
      </c>
      <c r="L13" s="11">
        <v>2200</v>
      </c>
      <c r="N13" s="66"/>
      <c r="O13" s="66"/>
      <c r="P13" s="66"/>
      <c r="Q13" s="66"/>
      <c r="R13" s="66"/>
    </row>
    <row r="14" spans="2:18" ht="37.5" customHeight="1">
      <c r="D14" s="22"/>
      <c r="N14" s="33"/>
      <c r="O14" s="33"/>
      <c r="P14" s="33"/>
      <c r="Q14" s="33"/>
      <c r="R14" s="33"/>
    </row>
    <row r="15" spans="2:18" ht="22.5" customHeight="1">
      <c r="D15" s="22"/>
    </row>
    <row r="16" spans="2:18" ht="22.5" customHeight="1">
      <c r="B16" s="37"/>
      <c r="C16" s="18"/>
      <c r="D16" s="17"/>
      <c r="E16" s="18"/>
      <c r="F16" s="19"/>
      <c r="G16" s="18"/>
      <c r="H16" s="20"/>
      <c r="I16" s="20"/>
      <c r="J16" s="45"/>
      <c r="K16" s="38"/>
      <c r="L16" s="38"/>
    </row>
    <row r="17" spans="2:9" ht="29.25" customHeight="1">
      <c r="C17" s="16"/>
      <c r="D17" s="17"/>
      <c r="E17" s="18"/>
      <c r="F17" s="19"/>
      <c r="G17" s="18"/>
      <c r="H17" s="20"/>
      <c r="I17" s="20"/>
    </row>
    <row r="18" spans="2:9" ht="27.95">
      <c r="B18" s="15" t="s">
        <v>103</v>
      </c>
      <c r="C18" s="15" t="s">
        <v>102</v>
      </c>
      <c r="D18" s="15" t="s">
        <v>130</v>
      </c>
      <c r="E18" s="15" t="s">
        <v>131</v>
      </c>
    </row>
    <row r="19" spans="2:9" ht="30.95" customHeight="1">
      <c r="B19" s="5" t="s">
        <v>132</v>
      </c>
      <c r="C19" s="62" t="s">
        <v>125</v>
      </c>
      <c r="D19" s="5">
        <v>90734</v>
      </c>
      <c r="E19" s="5" t="s">
        <v>133</v>
      </c>
    </row>
    <row r="20" spans="2:9" ht="28.5" customHeight="1">
      <c r="B20" s="5" t="s">
        <v>5</v>
      </c>
      <c r="C20" s="62" t="s">
        <v>125</v>
      </c>
      <c r="D20" s="5">
        <v>90734</v>
      </c>
      <c r="E20" s="5" t="s">
        <v>133</v>
      </c>
    </row>
    <row r="21" spans="2:9" ht="14.1">
      <c r="B21" s="5" t="s">
        <v>122</v>
      </c>
      <c r="C21" s="63" t="s">
        <v>134</v>
      </c>
      <c r="D21" s="5">
        <v>90722</v>
      </c>
      <c r="E21" s="5" t="s">
        <v>135</v>
      </c>
    </row>
    <row r="22" spans="2:9" ht="29.25" customHeight="1">
      <c r="B22" s="5" t="s">
        <v>136</v>
      </c>
      <c r="C22" s="63" t="s">
        <v>134</v>
      </c>
      <c r="D22" s="5">
        <v>90728</v>
      </c>
      <c r="E22" s="5" t="s">
        <v>137</v>
      </c>
    </row>
    <row r="23" spans="2:9" ht="24" customHeight="1">
      <c r="B23" s="5" t="s">
        <v>75</v>
      </c>
      <c r="C23" s="63" t="s">
        <v>118</v>
      </c>
      <c r="D23" s="5">
        <v>90689</v>
      </c>
      <c r="E23" s="5" t="s">
        <v>138</v>
      </c>
    </row>
    <row r="24" spans="2:9" ht="14.1">
      <c r="B24" s="5" t="s">
        <v>79</v>
      </c>
      <c r="C24" s="63" t="s">
        <v>118</v>
      </c>
      <c r="D24" s="5">
        <v>90689</v>
      </c>
      <c r="E24" s="5" t="s">
        <v>138</v>
      </c>
    </row>
    <row r="25" spans="2:9" ht="14.1">
      <c r="B25" s="5" t="s">
        <v>72</v>
      </c>
      <c r="C25" s="64" t="s">
        <v>111</v>
      </c>
      <c r="D25" s="5">
        <v>90696</v>
      </c>
      <c r="E25" s="5" t="s">
        <v>137</v>
      </c>
    </row>
    <row r="26" spans="2:9" ht="27.95">
      <c r="B26" s="5" t="s">
        <v>113</v>
      </c>
      <c r="C26" s="64" t="s">
        <v>111</v>
      </c>
      <c r="D26" s="5">
        <v>90696</v>
      </c>
      <c r="E26" s="5" t="s">
        <v>137</v>
      </c>
    </row>
    <row r="27" spans="2:9" ht="27.95">
      <c r="B27" s="5" t="s">
        <v>115</v>
      </c>
      <c r="C27" s="64" t="s">
        <v>111</v>
      </c>
      <c r="D27" s="5">
        <v>90691</v>
      </c>
      <c r="E27" s="5" t="s">
        <v>133</v>
      </c>
    </row>
    <row r="28" spans="2:9" ht="14.1">
      <c r="B28" s="5" t="s">
        <v>8</v>
      </c>
      <c r="C28" s="64" t="s">
        <v>111</v>
      </c>
      <c r="D28" s="5">
        <v>90696</v>
      </c>
      <c r="E28" s="5" t="s">
        <v>137</v>
      </c>
    </row>
  </sheetData>
  <autoFilter ref="B18:D28" xr:uid="{00000000-0009-0000-0000-000004000000}"/>
  <mergeCells count="8">
    <mergeCell ref="G1:G2"/>
    <mergeCell ref="B3:B6"/>
    <mergeCell ref="B7:B10"/>
    <mergeCell ref="B11:B13"/>
    <mergeCell ref="B1:B2"/>
    <mergeCell ref="C1:C2"/>
    <mergeCell ref="D1:D2"/>
    <mergeCell ref="E1:F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5"/>
  <sheetViews>
    <sheetView topLeftCell="F2" zoomScale="70" zoomScaleNormal="70" workbookViewId="0">
      <selection activeCell="N15" sqref="N15"/>
    </sheetView>
  </sheetViews>
  <sheetFormatPr defaultColWidth="11.28515625" defaultRowHeight="15"/>
  <cols>
    <col min="1" max="1" width="8.85546875" style="21" customWidth="1"/>
    <col min="2" max="2" width="14.42578125" style="21" customWidth="1"/>
    <col min="3" max="3" width="21.85546875" style="21" customWidth="1"/>
    <col min="4" max="4" width="18.7109375" style="21" customWidth="1"/>
    <col min="5" max="5" width="14.140625" style="21" customWidth="1"/>
    <col min="6" max="6" width="15" style="21" customWidth="1"/>
    <col min="7" max="7" width="11.7109375" style="21" customWidth="1"/>
    <col min="8" max="8" width="4.28515625" style="21" customWidth="1"/>
    <col min="9" max="9" width="21.28515625" style="21" customWidth="1"/>
    <col min="10" max="10" width="11.28515625" style="21"/>
    <col min="11" max="11" width="14.7109375" style="21" customWidth="1"/>
    <col min="12" max="12" width="11.28515625" style="21"/>
    <col min="13" max="13" width="8.7109375" style="21" customWidth="1"/>
    <col min="14" max="16384" width="11.28515625" style="21"/>
  </cols>
  <sheetData>
    <row r="2" spans="2:19">
      <c r="C2" s="24" t="s">
        <v>139</v>
      </c>
      <c r="E2" s="24"/>
      <c r="F2" s="24"/>
      <c r="G2" s="24"/>
    </row>
    <row r="3" spans="2:19" ht="28.5" customHeight="1">
      <c r="B3" s="118" t="s">
        <v>102</v>
      </c>
      <c r="C3" s="118" t="s">
        <v>140</v>
      </c>
      <c r="D3" s="118" t="s">
        <v>104</v>
      </c>
      <c r="E3" s="118" t="s">
        <v>141</v>
      </c>
      <c r="F3" s="118" t="s">
        <v>142</v>
      </c>
      <c r="G3" s="118" t="s">
        <v>143</v>
      </c>
      <c r="I3" s="115" t="s">
        <v>140</v>
      </c>
      <c r="J3" s="115" t="s">
        <v>141</v>
      </c>
      <c r="K3" s="115" t="s">
        <v>142</v>
      </c>
      <c r="L3" s="115" t="s">
        <v>143</v>
      </c>
      <c r="M3" s="115" t="s">
        <v>144</v>
      </c>
    </row>
    <row r="4" spans="2:19" ht="15.75" customHeight="1">
      <c r="B4" s="118"/>
      <c r="C4" s="118"/>
      <c r="D4" s="118"/>
      <c r="E4" s="118"/>
      <c r="F4" s="118"/>
      <c r="G4" s="118"/>
      <c r="I4" s="116"/>
      <c r="J4" s="116"/>
      <c r="K4" s="116"/>
      <c r="L4" s="116"/>
      <c r="M4" s="116"/>
      <c r="O4" s="117"/>
      <c r="P4" s="117"/>
      <c r="Q4" s="117"/>
      <c r="R4" s="117"/>
      <c r="S4" s="117"/>
    </row>
    <row r="5" spans="2:19" ht="29.25" customHeight="1">
      <c r="B5" s="112" t="s">
        <v>111</v>
      </c>
      <c r="C5" s="9" t="s">
        <v>72</v>
      </c>
      <c r="D5" s="67" t="s">
        <v>47</v>
      </c>
      <c r="E5" s="11">
        <v>250</v>
      </c>
      <c r="F5" s="11">
        <v>1000</v>
      </c>
      <c r="G5" s="11">
        <v>1000</v>
      </c>
      <c r="H5" s="22"/>
      <c r="I5" s="9" t="s">
        <v>72</v>
      </c>
      <c r="J5" s="11">
        <v>250</v>
      </c>
      <c r="K5" s="11">
        <v>1000</v>
      </c>
      <c r="L5" s="11">
        <v>1000</v>
      </c>
      <c r="M5" s="34">
        <f>K5/J5*100-100</f>
        <v>300</v>
      </c>
      <c r="O5" s="117"/>
      <c r="P5" s="117"/>
      <c r="Q5" s="117"/>
      <c r="R5" s="117"/>
      <c r="S5" s="117"/>
    </row>
    <row r="6" spans="2:19" ht="35.25" customHeight="1">
      <c r="B6" s="113"/>
      <c r="C6" s="9" t="s">
        <v>113</v>
      </c>
      <c r="D6" s="67" t="s">
        <v>47</v>
      </c>
      <c r="E6" s="11">
        <v>1600</v>
      </c>
      <c r="F6" s="11">
        <v>2100</v>
      </c>
      <c r="G6" s="11">
        <v>2000</v>
      </c>
      <c r="H6" s="22"/>
      <c r="I6" s="9" t="s">
        <v>113</v>
      </c>
      <c r="J6" s="11">
        <v>1600</v>
      </c>
      <c r="K6" s="11">
        <v>2100</v>
      </c>
      <c r="L6" s="11">
        <v>2000</v>
      </c>
      <c r="M6" s="35">
        <f t="shared" ref="M6:M15" si="0">K6/J6*100-100</f>
        <v>31.25</v>
      </c>
      <c r="O6" s="117"/>
      <c r="P6" s="117"/>
      <c r="Q6" s="117"/>
      <c r="R6" s="117"/>
      <c r="S6" s="117"/>
    </row>
    <row r="7" spans="2:19" ht="18" customHeight="1">
      <c r="B7" s="113"/>
      <c r="C7" s="9" t="s">
        <v>115</v>
      </c>
      <c r="D7" s="67" t="s">
        <v>100</v>
      </c>
      <c r="E7" s="11">
        <v>15000</v>
      </c>
      <c r="F7" s="11">
        <v>20000</v>
      </c>
      <c r="G7" s="11">
        <v>18000</v>
      </c>
      <c r="H7" s="22"/>
      <c r="I7" s="9" t="s">
        <v>115</v>
      </c>
      <c r="J7" s="11">
        <v>15000</v>
      </c>
      <c r="K7" s="11">
        <v>20000</v>
      </c>
      <c r="L7" s="11">
        <v>18000</v>
      </c>
      <c r="M7" s="35">
        <f>K7/J7*100-100</f>
        <v>33.333333333333314</v>
      </c>
      <c r="O7" s="117"/>
      <c r="P7" s="117"/>
      <c r="Q7" s="117"/>
      <c r="R7" s="117"/>
      <c r="S7" s="117"/>
    </row>
    <row r="8" spans="2:19" ht="14.25" customHeight="1">
      <c r="B8" s="114"/>
      <c r="C8" s="9" t="s">
        <v>8</v>
      </c>
      <c r="D8" s="67" t="s">
        <v>117</v>
      </c>
      <c r="E8" s="11">
        <v>500</v>
      </c>
      <c r="F8" s="11">
        <v>2000</v>
      </c>
      <c r="G8" s="11">
        <v>1000</v>
      </c>
      <c r="H8" s="22"/>
      <c r="I8" s="9" t="s">
        <v>8</v>
      </c>
      <c r="J8" s="11">
        <v>500</v>
      </c>
      <c r="K8" s="11">
        <v>2000</v>
      </c>
      <c r="L8" s="11">
        <v>1000</v>
      </c>
      <c r="M8" s="34">
        <f t="shared" si="0"/>
        <v>300</v>
      </c>
      <c r="O8" s="117"/>
      <c r="P8" s="117"/>
      <c r="Q8" s="117"/>
      <c r="R8" s="117"/>
      <c r="S8" s="117"/>
    </row>
    <row r="9" spans="2:19" ht="28.5" customHeight="1">
      <c r="B9" s="104" t="s">
        <v>118</v>
      </c>
      <c r="C9" s="9" t="s">
        <v>75</v>
      </c>
      <c r="D9" s="67" t="s">
        <v>47</v>
      </c>
      <c r="E9" s="11">
        <v>2500</v>
      </c>
      <c r="F9" s="11">
        <v>10000</v>
      </c>
      <c r="G9" s="11">
        <v>5000</v>
      </c>
      <c r="H9" s="22"/>
      <c r="I9" s="9" t="s">
        <v>75</v>
      </c>
      <c r="J9" s="11">
        <v>2500</v>
      </c>
      <c r="K9" s="11">
        <v>10000</v>
      </c>
      <c r="L9" s="11">
        <v>5000</v>
      </c>
      <c r="M9" s="34">
        <f t="shared" si="0"/>
        <v>300</v>
      </c>
      <c r="O9" s="117"/>
      <c r="P9" s="117"/>
      <c r="Q9" s="117"/>
      <c r="R9" s="117"/>
      <c r="S9" s="117"/>
    </row>
    <row r="10" spans="2:19">
      <c r="B10" s="104"/>
      <c r="C10" s="9" t="s">
        <v>79</v>
      </c>
      <c r="D10" s="67" t="s">
        <v>119</v>
      </c>
      <c r="E10" s="11">
        <v>10000</v>
      </c>
      <c r="F10" s="11">
        <v>10000</v>
      </c>
      <c r="G10" s="11">
        <v>10000</v>
      </c>
      <c r="H10" s="22"/>
      <c r="I10" s="9" t="s">
        <v>79</v>
      </c>
      <c r="J10" s="11">
        <v>10000</v>
      </c>
      <c r="K10" s="11">
        <v>11000</v>
      </c>
      <c r="L10" s="11">
        <v>10000</v>
      </c>
      <c r="M10" s="46">
        <f t="shared" si="0"/>
        <v>10.000000000000014</v>
      </c>
    </row>
    <row r="11" spans="2:19">
      <c r="B11" s="104"/>
      <c r="C11" s="65" t="s">
        <v>122</v>
      </c>
      <c r="D11" s="67" t="s">
        <v>100</v>
      </c>
      <c r="E11" s="11">
        <v>8000</v>
      </c>
      <c r="F11" s="11">
        <v>12000</v>
      </c>
      <c r="G11" s="11">
        <v>11000</v>
      </c>
      <c r="H11" s="22"/>
      <c r="I11" s="43" t="s">
        <v>122</v>
      </c>
      <c r="J11" s="11">
        <v>8000</v>
      </c>
      <c r="K11" s="11">
        <v>12000</v>
      </c>
      <c r="L11" s="11">
        <v>11000</v>
      </c>
      <c r="M11" s="46">
        <f t="shared" si="0"/>
        <v>50</v>
      </c>
    </row>
    <row r="12" spans="2:19">
      <c r="B12" s="104"/>
      <c r="C12" s="65" t="s">
        <v>123</v>
      </c>
      <c r="D12" s="67" t="s">
        <v>124</v>
      </c>
      <c r="E12" s="11">
        <v>10000</v>
      </c>
      <c r="F12" s="11">
        <v>14000</v>
      </c>
      <c r="G12" s="11">
        <v>13000</v>
      </c>
      <c r="H12" s="22"/>
      <c r="I12" s="43" t="s">
        <v>123</v>
      </c>
      <c r="J12" s="11">
        <v>10000</v>
      </c>
      <c r="K12" s="11">
        <v>14000</v>
      </c>
      <c r="L12" s="11">
        <v>13000</v>
      </c>
      <c r="M12" s="46">
        <f t="shared" si="0"/>
        <v>40</v>
      </c>
    </row>
    <row r="13" spans="2:19">
      <c r="B13" s="104" t="s">
        <v>125</v>
      </c>
      <c r="C13" s="16" t="s">
        <v>5</v>
      </c>
      <c r="D13" s="67" t="s">
        <v>47</v>
      </c>
      <c r="E13" s="11">
        <v>700</v>
      </c>
      <c r="F13" s="11">
        <v>2700</v>
      </c>
      <c r="G13" s="11">
        <v>2000</v>
      </c>
      <c r="I13" s="9" t="s">
        <v>5</v>
      </c>
      <c r="J13" s="11">
        <v>700</v>
      </c>
      <c r="K13" s="11">
        <v>2700</v>
      </c>
      <c r="L13" s="11">
        <v>2000</v>
      </c>
      <c r="M13" s="46">
        <f t="shared" si="0"/>
        <v>285.71428571428572</v>
      </c>
    </row>
    <row r="14" spans="2:19" ht="23.25" customHeight="1">
      <c r="B14" s="104"/>
      <c r="C14" s="68" t="s">
        <v>126</v>
      </c>
      <c r="D14" s="67" t="s">
        <v>82</v>
      </c>
      <c r="E14" s="11">
        <v>6000</v>
      </c>
      <c r="F14" s="11">
        <v>7000</v>
      </c>
      <c r="G14" s="11">
        <v>6500</v>
      </c>
      <c r="I14" s="10" t="s">
        <v>126</v>
      </c>
      <c r="J14" s="11">
        <v>6000</v>
      </c>
      <c r="K14" s="11">
        <v>7000</v>
      </c>
      <c r="L14" s="11">
        <v>6500</v>
      </c>
      <c r="M14" s="35">
        <f t="shared" si="0"/>
        <v>16.666666666666671</v>
      </c>
    </row>
    <row r="15" spans="2:19" ht="33.75" customHeight="1">
      <c r="B15" s="104"/>
      <c r="C15" s="68" t="s">
        <v>127</v>
      </c>
      <c r="D15" s="67" t="s">
        <v>128</v>
      </c>
      <c r="E15" s="11">
        <v>600</v>
      </c>
      <c r="F15" s="11">
        <v>2200</v>
      </c>
      <c r="G15" s="11">
        <v>1300</v>
      </c>
      <c r="I15" s="10" t="s">
        <v>127</v>
      </c>
      <c r="J15" s="11">
        <v>600</v>
      </c>
      <c r="K15" s="11">
        <v>2200</v>
      </c>
      <c r="L15" s="11">
        <v>1300</v>
      </c>
      <c r="M15" s="46">
        <f t="shared" si="0"/>
        <v>266.66666666666663</v>
      </c>
    </row>
  </sheetData>
  <mergeCells count="15">
    <mergeCell ref="B9:B12"/>
    <mergeCell ref="B13:B15"/>
    <mergeCell ref="L3:L4"/>
    <mergeCell ref="M3:M4"/>
    <mergeCell ref="O4:S9"/>
    <mergeCell ref="J3:J4"/>
    <mergeCell ref="K3:K4"/>
    <mergeCell ref="I3:I4"/>
    <mergeCell ref="B3:B4"/>
    <mergeCell ref="C3:C4"/>
    <mergeCell ref="D3:D4"/>
    <mergeCell ref="E3:E4"/>
    <mergeCell ref="F3:F4"/>
    <mergeCell ref="G3:G4"/>
    <mergeCell ref="B5:B8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1"/>
  <sheetViews>
    <sheetView topLeftCell="A21" zoomScale="70" zoomScaleNormal="70" workbookViewId="0">
      <selection activeCell="C34" sqref="C34"/>
    </sheetView>
  </sheetViews>
  <sheetFormatPr defaultColWidth="11.28515625" defaultRowHeight="17.25" customHeight="1"/>
  <cols>
    <col min="1" max="1" width="24.42578125" style="21" customWidth="1"/>
    <col min="2" max="2" width="12" style="21" bestFit="1" customWidth="1"/>
    <col min="3" max="3" width="10.7109375" style="21" customWidth="1"/>
    <col min="4" max="6" width="12" style="21" bestFit="1" customWidth="1"/>
    <col min="7" max="8" width="11.28515625" style="21"/>
    <col min="9" max="9" width="14" style="21" customWidth="1"/>
    <col min="10" max="10" width="15.85546875" style="21" customWidth="1"/>
    <col min="11" max="12" width="11.28515625" style="21"/>
    <col min="13" max="13" width="16.140625" style="2" customWidth="1"/>
    <col min="14" max="16384" width="11.28515625" style="21"/>
  </cols>
  <sheetData>
    <row r="2" spans="1:14" ht="17.25" customHeight="1">
      <c r="A2" s="1" t="s">
        <v>145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146</v>
      </c>
      <c r="H2" s="1" t="s">
        <v>147</v>
      </c>
      <c r="J2" s="5"/>
    </row>
    <row r="3" spans="1:14" ht="21" customHeight="1">
      <c r="A3" s="48" t="s">
        <v>72</v>
      </c>
      <c r="B3" s="77">
        <v>789.94791666666663</v>
      </c>
      <c r="C3" s="77">
        <v>764.16666666666652</v>
      </c>
      <c r="D3" s="77">
        <v>1035.416666666667</v>
      </c>
      <c r="E3" s="77">
        <v>1100</v>
      </c>
      <c r="F3" s="77">
        <v>1197.166666666667</v>
      </c>
      <c r="G3" s="12">
        <f t="shared" ref="G3:G11" si="0">AVERAGE(B3:F3)</f>
        <v>977.33958333333339</v>
      </c>
      <c r="H3" s="12">
        <f>AVERAGE(B3:G3)</f>
        <v>977.33958333333339</v>
      </c>
      <c r="I3" s="16"/>
      <c r="J3" s="13" t="s">
        <v>72</v>
      </c>
      <c r="K3" s="12">
        <v>977.33958333333339</v>
      </c>
      <c r="M3" s="69" t="s">
        <v>122</v>
      </c>
      <c r="N3" s="12">
        <v>8464</v>
      </c>
    </row>
    <row r="4" spans="1:14" ht="21" customHeight="1">
      <c r="A4" s="28" t="s">
        <v>113</v>
      </c>
      <c r="B4" s="77">
        <v>1204.51244813278</v>
      </c>
      <c r="C4" s="77">
        <v>1236.649006622516</v>
      </c>
      <c r="D4" s="77">
        <v>1571.7126262626259</v>
      </c>
      <c r="E4" s="77">
        <v>2045.7773728539039</v>
      </c>
      <c r="F4" s="77">
        <v>2067.5335978835978</v>
      </c>
      <c r="G4" s="12">
        <f t="shared" si="0"/>
        <v>1625.237010351085</v>
      </c>
      <c r="H4" s="12">
        <f t="shared" ref="H4:H11" si="1">AVERAGE(B4:G4)</f>
        <v>1625.237010351085</v>
      </c>
      <c r="I4" s="16"/>
      <c r="J4" s="13" t="s">
        <v>5</v>
      </c>
      <c r="K4" s="12">
        <v>1136.968630287641</v>
      </c>
      <c r="M4" s="70" t="s">
        <v>148</v>
      </c>
      <c r="N4" s="26">
        <v>10001.289441320116</v>
      </c>
    </row>
    <row r="5" spans="1:14" ht="21" customHeight="1">
      <c r="A5" s="28" t="s">
        <v>8</v>
      </c>
      <c r="B5" s="77">
        <v>1034.880473985859</v>
      </c>
      <c r="C5" s="77">
        <v>620.05404093710547</v>
      </c>
      <c r="D5" s="77">
        <v>733.65130488245256</v>
      </c>
      <c r="E5" s="77">
        <v>1974.116581223486</v>
      </c>
      <c r="F5" s="77">
        <v>1468.143129356519</v>
      </c>
      <c r="G5" s="12">
        <f t="shared" si="0"/>
        <v>1166.1691060770845</v>
      </c>
      <c r="H5" s="12">
        <f t="shared" si="1"/>
        <v>1166.1691060770845</v>
      </c>
      <c r="I5" s="16"/>
      <c r="J5" s="25" t="s">
        <v>8</v>
      </c>
      <c r="K5" s="12">
        <v>1166.1691060770845</v>
      </c>
      <c r="M5" s="71" t="s">
        <v>123</v>
      </c>
      <c r="N5" s="50">
        <v>7303</v>
      </c>
    </row>
    <row r="6" spans="1:14" ht="21" customHeight="1">
      <c r="A6" s="48" t="s">
        <v>5</v>
      </c>
      <c r="B6" s="77">
        <v>1016.4593401579179</v>
      </c>
      <c r="C6" s="77">
        <v>616.93446487505889</v>
      </c>
      <c r="D6" s="77">
        <v>731.91666666666663</v>
      </c>
      <c r="E6" s="77">
        <v>1931.4444444444439</v>
      </c>
      <c r="F6" s="77">
        <v>1388.088235294118</v>
      </c>
      <c r="G6" s="12">
        <f t="shared" si="0"/>
        <v>1136.9686302876412</v>
      </c>
      <c r="H6" s="12">
        <f t="shared" si="1"/>
        <v>1136.968630287641</v>
      </c>
      <c r="I6" s="16"/>
      <c r="J6" s="25" t="s">
        <v>113</v>
      </c>
      <c r="K6" s="12">
        <v>1625.237010351085</v>
      </c>
      <c r="M6" s="71" t="s">
        <v>149</v>
      </c>
      <c r="N6" s="26">
        <v>6276.5999999999995</v>
      </c>
    </row>
    <row r="7" spans="1:14" ht="15">
      <c r="A7" s="40" t="s">
        <v>122</v>
      </c>
      <c r="B7" s="77">
        <v>6411</v>
      </c>
      <c r="C7" s="77">
        <v>6629</v>
      </c>
      <c r="D7" s="77">
        <v>8407</v>
      </c>
      <c r="E7" s="77">
        <v>9786</v>
      </c>
      <c r="F7" s="77">
        <v>11087</v>
      </c>
      <c r="G7" s="12">
        <f t="shared" si="0"/>
        <v>8464</v>
      </c>
      <c r="H7" s="12">
        <f t="shared" si="1"/>
        <v>8464</v>
      </c>
      <c r="I7" s="23"/>
      <c r="J7" s="47"/>
      <c r="K7" s="31"/>
      <c r="M7" s="72" t="s">
        <v>150</v>
      </c>
      <c r="N7" s="26">
        <v>1327</v>
      </c>
    </row>
    <row r="8" spans="1:14" ht="32.25" customHeight="1">
      <c r="A8" s="49" t="s">
        <v>148</v>
      </c>
      <c r="B8" s="77">
        <v>7725.6163237677647</v>
      </c>
      <c r="C8" s="77">
        <v>9174.8751333073214</v>
      </c>
      <c r="D8" s="77">
        <v>10083.38770124043</v>
      </c>
      <c r="E8" s="77">
        <v>10562.294291012649</v>
      </c>
      <c r="F8" s="77">
        <v>12460.27375727242</v>
      </c>
      <c r="G8" s="12">
        <f t="shared" si="0"/>
        <v>10001.289441320117</v>
      </c>
      <c r="H8" s="12">
        <f t="shared" si="1"/>
        <v>10001.289441320116</v>
      </c>
      <c r="I8" s="23"/>
      <c r="J8" s="5"/>
      <c r="M8" s="41"/>
      <c r="N8" s="50"/>
    </row>
    <row r="9" spans="1:14" ht="32.25" customHeight="1">
      <c r="A9" s="6" t="s">
        <v>149</v>
      </c>
      <c r="B9" s="77">
        <v>4384</v>
      </c>
      <c r="C9" s="77">
        <v>4667</v>
      </c>
      <c r="D9" s="77">
        <v>6470</v>
      </c>
      <c r="E9" s="77">
        <v>8027</v>
      </c>
      <c r="F9" s="77">
        <v>7835</v>
      </c>
      <c r="G9" s="12">
        <f t="shared" si="0"/>
        <v>6276.6</v>
      </c>
      <c r="H9" s="12">
        <f t="shared" si="1"/>
        <v>6276.5999999999995</v>
      </c>
      <c r="J9" s="5"/>
      <c r="M9" s="22"/>
      <c r="N9" s="50"/>
    </row>
    <row r="10" spans="1:14" ht="32.25" customHeight="1">
      <c r="A10" s="28" t="s">
        <v>150</v>
      </c>
      <c r="B10" s="77">
        <v>980.28574590852406</v>
      </c>
      <c r="C10" s="77">
        <v>1082.4600549591651</v>
      </c>
      <c r="D10" s="77">
        <v>1170.568908124482</v>
      </c>
      <c r="E10" s="77">
        <v>1563.6399015582531</v>
      </c>
      <c r="F10" s="77">
        <v>1837.34020289145</v>
      </c>
      <c r="G10" s="12">
        <f>AVERAGE(B10:F10)</f>
        <v>1326.8589626883747</v>
      </c>
      <c r="H10" s="12">
        <f t="shared" si="1"/>
        <v>1326.8589626883747</v>
      </c>
      <c r="I10" s="18"/>
      <c r="J10" s="5"/>
      <c r="M10" s="22"/>
      <c r="N10" s="50"/>
    </row>
    <row r="11" spans="1:14" ht="17.25" customHeight="1">
      <c r="A11" s="6" t="s">
        <v>123</v>
      </c>
      <c r="B11" s="77">
        <v>5174</v>
      </c>
      <c r="C11" s="77">
        <v>5481</v>
      </c>
      <c r="D11" s="77">
        <v>7564</v>
      </c>
      <c r="E11" s="77">
        <v>8609</v>
      </c>
      <c r="F11" s="77">
        <v>9687</v>
      </c>
      <c r="G11" s="12">
        <f t="shared" si="0"/>
        <v>7303</v>
      </c>
      <c r="H11" s="12">
        <f t="shared" si="1"/>
        <v>7303</v>
      </c>
      <c r="I11" s="18"/>
      <c r="J11" s="5"/>
      <c r="N11" s="26"/>
    </row>
    <row r="12" spans="1:14" ht="17.25" customHeight="1">
      <c r="A12" s="22"/>
      <c r="B12" s="39"/>
      <c r="C12" s="39"/>
      <c r="D12" s="39"/>
      <c r="E12" s="39"/>
      <c r="F12" s="39"/>
      <c r="G12" s="31"/>
      <c r="H12" s="31"/>
      <c r="I12" s="18"/>
    </row>
    <row r="13" spans="1:14" ht="24.75" customHeight="1">
      <c r="A13" s="4" t="s">
        <v>151</v>
      </c>
      <c r="E13"/>
    </row>
    <row r="14" spans="1:14" ht="17.25" customHeight="1">
      <c r="A14" s="27" t="s">
        <v>152</v>
      </c>
    </row>
    <row r="15" spans="1:14" ht="17.25" customHeight="1">
      <c r="A15" s="13" t="s">
        <v>153</v>
      </c>
    </row>
    <row r="16" spans="1:14" ht="17.25" customHeight="1">
      <c r="A16" s="25" t="s">
        <v>154</v>
      </c>
    </row>
    <row r="17" spans="1:4" ht="17.25" customHeight="1">
      <c r="A17" s="119" t="s">
        <v>155</v>
      </c>
    </row>
    <row r="18" spans="1:4" ht="17.25" customHeight="1">
      <c r="A18" s="119"/>
    </row>
    <row r="19" spans="1:4" ht="17.25" customHeight="1">
      <c r="A19" s="22"/>
    </row>
    <row r="21" spans="1:4" ht="17.25" customHeight="1">
      <c r="A21" s="1" t="s">
        <v>145</v>
      </c>
      <c r="B21" s="1" t="s">
        <v>146</v>
      </c>
      <c r="D21" s="22"/>
    </row>
    <row r="22" spans="1:4" ht="17.25" customHeight="1">
      <c r="A22" s="48" t="s">
        <v>72</v>
      </c>
      <c r="B22" s="12">
        <v>977.33958333333339</v>
      </c>
      <c r="D22" s="22"/>
    </row>
    <row r="23" spans="1:4" ht="17.25" customHeight="1">
      <c r="A23" s="48" t="s">
        <v>5</v>
      </c>
      <c r="B23" s="12">
        <v>1136.968630287641</v>
      </c>
      <c r="D23" s="22"/>
    </row>
    <row r="24" spans="1:4" ht="17.25" customHeight="1">
      <c r="A24" s="28" t="s">
        <v>8</v>
      </c>
      <c r="B24" s="12">
        <v>1166.1691060770845</v>
      </c>
      <c r="D24" s="22"/>
    </row>
    <row r="25" spans="1:4" ht="17.25" customHeight="1">
      <c r="A25" s="28" t="s">
        <v>113</v>
      </c>
      <c r="B25" s="12">
        <v>1625.237010351085</v>
      </c>
      <c r="D25" s="22"/>
    </row>
    <row r="26" spans="1:4" ht="17.25" customHeight="1">
      <c r="A26" s="40" t="s">
        <v>122</v>
      </c>
      <c r="B26" s="12">
        <v>8464</v>
      </c>
      <c r="D26" s="74"/>
    </row>
    <row r="27" spans="1:4" ht="17.25" customHeight="1">
      <c r="A27" s="49" t="s">
        <v>148</v>
      </c>
      <c r="B27" s="42">
        <v>10001.289441320116</v>
      </c>
      <c r="D27" s="74"/>
    </row>
    <row r="28" spans="1:4" ht="17.25" customHeight="1">
      <c r="A28" s="6" t="s">
        <v>123</v>
      </c>
      <c r="B28" s="73">
        <v>7303</v>
      </c>
      <c r="D28" s="22"/>
    </row>
    <row r="29" spans="1:4" ht="17.25" customHeight="1">
      <c r="A29" s="6" t="s">
        <v>126</v>
      </c>
      <c r="B29" s="42">
        <v>6276.5999999999995</v>
      </c>
    </row>
    <row r="30" spans="1:4" ht="17.25" customHeight="1">
      <c r="A30" s="28" t="s">
        <v>150</v>
      </c>
      <c r="B30" s="42">
        <v>1327</v>
      </c>
    </row>
    <row r="31" spans="1:4" ht="17.25" customHeight="1">
      <c r="A31" s="28"/>
      <c r="B31" s="42"/>
    </row>
  </sheetData>
  <autoFilter ref="J3:K6" xr:uid="{00000000-0001-0000-0600-000000000000}">
    <sortState xmlns:xlrd2="http://schemas.microsoft.com/office/spreadsheetml/2017/richdata2" ref="J4:K6">
      <sortCondition ref="K3:K6"/>
    </sortState>
  </autoFilter>
  <sortState xmlns:xlrd2="http://schemas.microsoft.com/office/spreadsheetml/2017/richdata2" ref="A29:B29">
    <sortCondition descending="1" ref="B29"/>
  </sortState>
  <mergeCells count="1">
    <mergeCell ref="A17:A1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8"/>
  <sheetViews>
    <sheetView tabSelected="1" topLeftCell="A13" zoomScale="80" zoomScaleNormal="80" workbookViewId="0">
      <selection activeCell="D18" sqref="D18"/>
    </sheetView>
  </sheetViews>
  <sheetFormatPr defaultColWidth="11.28515625" defaultRowHeight="15"/>
  <cols>
    <col min="1" max="1" width="6.28515625" style="21" customWidth="1"/>
    <col min="2" max="2" width="25" style="21" customWidth="1"/>
    <col min="3" max="8" width="11.28515625" style="21" customWidth="1"/>
    <col min="9" max="16384" width="11.28515625" style="21"/>
  </cols>
  <sheetData>
    <row r="2" spans="2:9" ht="15" customHeight="1">
      <c r="B2" s="1" t="s">
        <v>145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146</v>
      </c>
      <c r="I2" s="29"/>
    </row>
    <row r="3" spans="2:9">
      <c r="B3" s="48" t="s">
        <v>72</v>
      </c>
      <c r="C3" s="76">
        <v>789.94791666666663</v>
      </c>
      <c r="D3" s="76">
        <v>764.16666666666652</v>
      </c>
      <c r="E3" s="76">
        <v>1035.416666666667</v>
      </c>
      <c r="F3" s="76">
        <v>1100</v>
      </c>
      <c r="G3" s="76">
        <v>1197.166666666667</v>
      </c>
      <c r="H3" s="12">
        <f t="shared" ref="H3:H11" si="0">AVERAGE(C3:G3)</f>
        <v>977.33958333333339</v>
      </c>
      <c r="I3" s="12">
        <f>AVERAGE(C3:H3)</f>
        <v>977.33958333333339</v>
      </c>
    </row>
    <row r="4" spans="2:9">
      <c r="B4" s="28" t="s">
        <v>113</v>
      </c>
      <c r="C4" s="76">
        <v>1204.51244813278</v>
      </c>
      <c r="D4" s="76">
        <v>1236.649006622516</v>
      </c>
      <c r="E4" s="76">
        <v>1571.7126262626259</v>
      </c>
      <c r="F4" s="76">
        <v>2045.7773728539039</v>
      </c>
      <c r="G4" s="76">
        <v>2067.5335978835978</v>
      </c>
      <c r="H4" s="12">
        <f t="shared" si="0"/>
        <v>1625.237010351085</v>
      </c>
      <c r="I4" s="12">
        <f t="shared" ref="I4:I11" si="1">AVERAGE(C4:H4)</f>
        <v>1625.237010351085</v>
      </c>
    </row>
    <row r="5" spans="2:9">
      <c r="B5" s="28" t="s">
        <v>8</v>
      </c>
      <c r="C5" s="76">
        <v>1034.880473985859</v>
      </c>
      <c r="D5" s="76">
        <v>620.05404093710547</v>
      </c>
      <c r="E5" s="76">
        <v>733.65130488245256</v>
      </c>
      <c r="F5" s="76">
        <v>1974.116581223486</v>
      </c>
      <c r="G5" s="76">
        <v>1468.143129356519</v>
      </c>
      <c r="H5" s="12">
        <f t="shared" si="0"/>
        <v>1166.1691060770845</v>
      </c>
      <c r="I5" s="12">
        <f t="shared" si="1"/>
        <v>1166.1691060770845</v>
      </c>
    </row>
    <row r="6" spans="2:9">
      <c r="B6" s="48" t="s">
        <v>5</v>
      </c>
      <c r="C6" s="76">
        <v>1016.4593401579179</v>
      </c>
      <c r="D6" s="76">
        <v>616.93446487505889</v>
      </c>
      <c r="E6" s="76">
        <v>731.91666666666663</v>
      </c>
      <c r="F6" s="76">
        <v>1931.4444444444439</v>
      </c>
      <c r="G6" s="76">
        <v>1388.088235294118</v>
      </c>
      <c r="H6" s="12">
        <f t="shared" si="0"/>
        <v>1136.9686302876412</v>
      </c>
      <c r="I6" s="12">
        <f t="shared" si="1"/>
        <v>1136.968630287641</v>
      </c>
    </row>
    <row r="7" spans="2:9">
      <c r="B7" s="40" t="s">
        <v>122</v>
      </c>
      <c r="C7" s="76">
        <v>6411</v>
      </c>
      <c r="D7" s="76">
        <v>6629</v>
      </c>
      <c r="E7" s="76">
        <v>8407</v>
      </c>
      <c r="F7" s="76">
        <v>9786</v>
      </c>
      <c r="G7" s="76">
        <v>11087</v>
      </c>
      <c r="H7" s="12">
        <f t="shared" si="0"/>
        <v>8464</v>
      </c>
      <c r="I7" s="12">
        <f t="shared" si="1"/>
        <v>8464</v>
      </c>
    </row>
    <row r="8" spans="2:9">
      <c r="B8" s="49" t="s">
        <v>148</v>
      </c>
      <c r="C8" s="76">
        <v>7725.6163237677647</v>
      </c>
      <c r="D8" s="76">
        <v>9174.8751333073214</v>
      </c>
      <c r="E8" s="76">
        <v>10083.38770124043</v>
      </c>
      <c r="F8" s="76">
        <v>10562.294291012649</v>
      </c>
      <c r="G8" s="76">
        <v>12460.27375727242</v>
      </c>
      <c r="H8" s="12">
        <f t="shared" si="0"/>
        <v>10001.289441320117</v>
      </c>
      <c r="I8" s="12">
        <f t="shared" si="1"/>
        <v>10001.289441320116</v>
      </c>
    </row>
    <row r="9" spans="2:9">
      <c r="B9" s="6" t="s">
        <v>149</v>
      </c>
      <c r="C9" s="76">
        <v>4384</v>
      </c>
      <c r="D9" s="76">
        <v>4667</v>
      </c>
      <c r="E9" s="76">
        <v>6470</v>
      </c>
      <c r="F9" s="76">
        <v>8027</v>
      </c>
      <c r="G9" s="76">
        <v>7835</v>
      </c>
      <c r="H9" s="12">
        <f t="shared" si="0"/>
        <v>6276.6</v>
      </c>
      <c r="I9" s="12">
        <f t="shared" si="1"/>
        <v>6276.5999999999995</v>
      </c>
    </row>
    <row r="10" spans="2:9">
      <c r="B10" s="28" t="s">
        <v>150</v>
      </c>
      <c r="C10" s="76">
        <v>980.28574590852406</v>
      </c>
      <c r="D10" s="76">
        <v>1082.4600549591651</v>
      </c>
      <c r="E10" s="76">
        <v>1170.568908124482</v>
      </c>
      <c r="F10" s="76">
        <v>1563.6399015582531</v>
      </c>
      <c r="G10" s="76">
        <v>1837.34020289145</v>
      </c>
      <c r="H10" s="12">
        <f>AVERAGE(C10:G10)</f>
        <v>1326.8589626883747</v>
      </c>
      <c r="I10" s="12">
        <f t="shared" si="1"/>
        <v>1326.8589626883747</v>
      </c>
    </row>
    <row r="11" spans="2:9">
      <c r="B11" s="6" t="s">
        <v>123</v>
      </c>
      <c r="C11" s="76">
        <v>5174</v>
      </c>
      <c r="D11" s="76">
        <v>5481</v>
      </c>
      <c r="E11" s="76">
        <v>7564</v>
      </c>
      <c r="F11" s="76">
        <v>8609</v>
      </c>
      <c r="G11" s="76">
        <v>9687</v>
      </c>
      <c r="H11" s="12">
        <f t="shared" si="0"/>
        <v>7303</v>
      </c>
      <c r="I11" s="12">
        <f t="shared" si="1"/>
        <v>7303</v>
      </c>
    </row>
    <row r="12" spans="2:9">
      <c r="B12" s="22"/>
      <c r="C12" s="31"/>
      <c r="D12" s="31"/>
      <c r="E12" s="31"/>
      <c r="F12" s="31"/>
      <c r="G12" s="31"/>
      <c r="H12" s="31"/>
      <c r="I12" s="31"/>
    </row>
    <row r="13" spans="2:9" ht="15.95" thickBot="1">
      <c r="B13" s="30"/>
      <c r="C13" s="30"/>
      <c r="D13" s="31"/>
      <c r="E13" s="31"/>
      <c r="F13" s="31"/>
      <c r="G13" s="31"/>
      <c r="H13" s="30"/>
      <c r="I13" s="29"/>
    </row>
    <row r="14" spans="2:9">
      <c r="B14" s="7" t="s">
        <v>156</v>
      </c>
      <c r="C14" s="30"/>
      <c r="D14" s="31"/>
      <c r="E14" s="31"/>
      <c r="F14" s="31"/>
      <c r="G14" s="31"/>
      <c r="H14" s="30"/>
      <c r="I14" s="29"/>
    </row>
    <row r="15" spans="2:9">
      <c r="B15" s="3" t="s">
        <v>157</v>
      </c>
      <c r="C15" s="30"/>
      <c r="D15" s="31"/>
      <c r="E15" s="31"/>
      <c r="F15" s="31"/>
      <c r="G15" s="31"/>
      <c r="H15" s="30"/>
      <c r="I15" s="29"/>
    </row>
    <row r="16" spans="2:9">
      <c r="B16" s="27" t="s">
        <v>152</v>
      </c>
      <c r="C16" s="30"/>
      <c r="D16" s="31"/>
      <c r="E16" s="31"/>
      <c r="F16" s="31"/>
      <c r="G16" s="31"/>
      <c r="H16" s="30"/>
      <c r="I16" s="29"/>
    </row>
    <row r="17" spans="2:9" ht="36.75" customHeight="1" thickBot="1">
      <c r="B17" s="32" t="s">
        <v>158</v>
      </c>
      <c r="C17" s="30"/>
      <c r="D17" s="31"/>
      <c r="E17" s="31"/>
      <c r="F17" s="31"/>
      <c r="G17" s="31"/>
      <c r="H17" s="30"/>
      <c r="I17" s="29"/>
    </row>
    <row r="18" spans="2:9">
      <c r="B18" s="30"/>
      <c r="C18" s="30"/>
      <c r="D18" s="31"/>
      <c r="E18" s="31"/>
      <c r="F18" s="31"/>
      <c r="G18" s="31"/>
      <c r="H18" s="30"/>
      <c r="I18" s="29"/>
    </row>
    <row r="19" spans="2:9">
      <c r="B19" s="30"/>
      <c r="C19" s="30"/>
      <c r="D19" s="31"/>
      <c r="E19" s="31"/>
      <c r="F19" s="31"/>
      <c r="G19" s="31"/>
      <c r="H19" s="30"/>
      <c r="I19" s="29"/>
    </row>
    <row r="20" spans="2:9">
      <c r="B20" s="1" t="s">
        <v>145</v>
      </c>
      <c r="C20" s="1">
        <v>2020</v>
      </c>
      <c r="D20" s="1">
        <v>2021</v>
      </c>
      <c r="E20" s="1">
        <v>2022</v>
      </c>
      <c r="F20" s="1">
        <v>2023</v>
      </c>
      <c r="G20" s="22"/>
      <c r="H20" s="22"/>
    </row>
    <row r="21" spans="2:9" ht="15" customHeight="1">
      <c r="B21" s="48" t="s">
        <v>72</v>
      </c>
      <c r="C21" s="8">
        <f t="shared" ref="C21:F29" si="2">D3/C3*100-100</f>
        <v>-3.2636645348454039</v>
      </c>
      <c r="D21" s="8">
        <f t="shared" si="2"/>
        <v>35.496183206106934</v>
      </c>
      <c r="E21" s="8">
        <f t="shared" si="2"/>
        <v>6.2374245472836662</v>
      </c>
      <c r="F21" s="8">
        <f t="shared" si="2"/>
        <v>8.833333333333357</v>
      </c>
      <c r="G21" s="53">
        <f t="array" ref="G21">+AVERAGE(ABS(C21:F21))</f>
        <v>13.45765140539234</v>
      </c>
      <c r="H21" s="22"/>
    </row>
    <row r="22" spans="2:9">
      <c r="B22" s="28" t="s">
        <v>113</v>
      </c>
      <c r="C22" s="8">
        <f t="shared" si="2"/>
        <v>2.6680138125225454</v>
      </c>
      <c r="D22" s="8">
        <f t="shared" si="2"/>
        <v>27.094480151261479</v>
      </c>
      <c r="E22" s="8">
        <f t="shared" si="2"/>
        <v>30.162304397754724</v>
      </c>
      <c r="F22" s="8">
        <f t="shared" si="2"/>
        <v>1.063469824155078</v>
      </c>
      <c r="G22" s="53">
        <f t="array" ref="G22">+AVERAGE(ABS(C22:F22))</f>
        <v>15.247067046423457</v>
      </c>
      <c r="H22" s="22"/>
    </row>
    <row r="23" spans="2:9">
      <c r="B23" s="28" t="s">
        <v>8</v>
      </c>
      <c r="C23" s="8">
        <f t="shared" si="2"/>
        <v>-40.084477722441001</v>
      </c>
      <c r="D23" s="8">
        <f t="shared" si="2"/>
        <v>18.320542476211315</v>
      </c>
      <c r="E23" s="8">
        <f t="shared" si="2"/>
        <v>169.08104273593352</v>
      </c>
      <c r="F23" s="8">
        <f t="shared" si="2"/>
        <v>-25.630373437894079</v>
      </c>
      <c r="G23" s="52">
        <f t="array" ref="G23">+AVERAGE(ABS(C23:F23))</f>
        <v>63.279109093119985</v>
      </c>
      <c r="H23" s="22"/>
    </row>
    <row r="24" spans="2:9">
      <c r="B24" s="48" t="s">
        <v>5</v>
      </c>
      <c r="C24" s="8">
        <f t="shared" si="2"/>
        <v>-39.305544206105537</v>
      </c>
      <c r="D24" s="8">
        <f t="shared" si="2"/>
        <v>18.637668721408502</v>
      </c>
      <c r="E24" s="8">
        <f t="shared" si="2"/>
        <v>163.88857262135178</v>
      </c>
      <c r="F24" s="8">
        <f t="shared" si="2"/>
        <v>-28.132116909353584</v>
      </c>
      <c r="G24" s="52">
        <f t="array" ref="G24">+AVERAGE(ABS(C24:F24))</f>
        <v>62.490975614554849</v>
      </c>
      <c r="H24" s="22"/>
    </row>
    <row r="25" spans="2:9">
      <c r="B25" s="40" t="s">
        <v>122</v>
      </c>
      <c r="C25" s="8">
        <f t="shared" si="2"/>
        <v>3.4004055529558599</v>
      </c>
      <c r="D25" s="8">
        <f t="shared" si="2"/>
        <v>26.821541710665258</v>
      </c>
      <c r="E25" s="8">
        <f t="shared" si="2"/>
        <v>16.402997502081604</v>
      </c>
      <c r="F25" s="8">
        <f t="shared" si="2"/>
        <v>13.294502350296341</v>
      </c>
      <c r="G25" s="75">
        <f t="array" ref="G25">+AVERAGE(ABS(C25:F25))</f>
        <v>14.979861778999766</v>
      </c>
      <c r="H25" s="22"/>
    </row>
    <row r="26" spans="2:9">
      <c r="B26" s="49" t="s">
        <v>148</v>
      </c>
      <c r="C26" s="8">
        <f t="shared" si="2"/>
        <v>18.759135178392555</v>
      </c>
      <c r="D26" s="8">
        <f t="shared" si="2"/>
        <v>9.902179100345009</v>
      </c>
      <c r="E26" s="8">
        <f t="shared" si="2"/>
        <v>4.7494612322930436</v>
      </c>
      <c r="F26" s="8">
        <f t="shared" si="2"/>
        <v>17.969386328070243</v>
      </c>
      <c r="G26" s="53">
        <f t="array" ref="G26">+AVERAGE(ABS(C26:F26))</f>
        <v>12.845040459775213</v>
      </c>
      <c r="H26" s="22"/>
    </row>
    <row r="27" spans="2:9">
      <c r="B27" s="6" t="s">
        <v>126</v>
      </c>
      <c r="C27" s="8">
        <f t="shared" si="2"/>
        <v>6.4552919708029179</v>
      </c>
      <c r="D27" s="8">
        <f t="shared" si="2"/>
        <v>38.632954788943636</v>
      </c>
      <c r="E27" s="8">
        <f t="shared" si="2"/>
        <v>24.064914992272037</v>
      </c>
      <c r="F27" s="8">
        <f t="shared" si="2"/>
        <v>-2.3919272455462703</v>
      </c>
      <c r="G27" s="52">
        <f t="array" ref="G27">+AVERAGE(ABS(C27:F27))</f>
        <v>17.886272249391215</v>
      </c>
      <c r="H27" s="22"/>
    </row>
    <row r="28" spans="2:9">
      <c r="B28" s="28" t="s">
        <v>150</v>
      </c>
      <c r="C28" s="8">
        <f t="shared" si="2"/>
        <v>10.422910817288923</v>
      </c>
      <c r="D28" s="8">
        <f t="shared" si="2"/>
        <v>8.1396863340736303</v>
      </c>
      <c r="E28" s="8">
        <f t="shared" si="2"/>
        <v>33.579483506320059</v>
      </c>
      <c r="F28" s="8">
        <f t="shared" si="2"/>
        <v>17.504049433660484</v>
      </c>
      <c r="G28" s="75">
        <f t="array" ref="G28">+AVERAGE(ABS(C28:F28))</f>
        <v>17.411532522835774</v>
      </c>
      <c r="H28" s="22"/>
    </row>
    <row r="29" spans="2:9">
      <c r="B29" s="6" t="s">
        <v>123</v>
      </c>
      <c r="C29" s="8">
        <f t="shared" si="2"/>
        <v>5.9335137224584571</v>
      </c>
      <c r="D29" s="8">
        <f t="shared" si="2"/>
        <v>38.004013866082829</v>
      </c>
      <c r="E29" s="8">
        <f t="shared" si="2"/>
        <v>13.815441565309357</v>
      </c>
      <c r="F29" s="8">
        <f t="shared" si="2"/>
        <v>12.521779533046811</v>
      </c>
      <c r="G29" s="75">
        <f t="array" ref="G29">+AVERAGE(ABS(C29:F29))</f>
        <v>17.568687171724363</v>
      </c>
      <c r="H29" s="51"/>
    </row>
    <row r="30" spans="2:9">
      <c r="B30" s="51"/>
      <c r="C30" s="51"/>
      <c r="D30" s="51"/>
      <c r="E30" s="51"/>
      <c r="F30" s="51"/>
      <c r="G30" s="51"/>
      <c r="H30" s="51"/>
    </row>
    <row r="31" spans="2:9">
      <c r="B31" s="51"/>
      <c r="C31" s="51"/>
      <c r="D31" s="51"/>
      <c r="E31" s="51"/>
      <c r="F31" s="51"/>
      <c r="G31" s="51"/>
      <c r="H31" s="51"/>
    </row>
    <row r="32" spans="2:9">
      <c r="B32" s="51"/>
      <c r="C32" s="51"/>
      <c r="D32" s="51"/>
      <c r="E32" s="51"/>
      <c r="F32" s="51"/>
      <c r="G32" s="51"/>
      <c r="H32" s="51"/>
    </row>
    <row r="33" spans="2:8">
      <c r="B33" s="51"/>
      <c r="C33" s="51"/>
      <c r="D33" s="51"/>
      <c r="E33" s="51"/>
      <c r="F33" s="51"/>
      <c r="G33" s="51"/>
      <c r="H33" s="51"/>
    </row>
    <row r="34" spans="2:8">
      <c r="B34" s="51"/>
      <c r="C34" s="51"/>
      <c r="D34" s="51"/>
      <c r="E34" s="51"/>
      <c r="F34" s="51"/>
      <c r="G34" s="51"/>
      <c r="H34" s="51"/>
    </row>
    <row r="35" spans="2:8">
      <c r="B35" s="51"/>
      <c r="C35" s="51"/>
      <c r="D35" s="51"/>
      <c r="E35" s="51"/>
      <c r="F35" s="51"/>
      <c r="G35" s="51"/>
      <c r="H35" s="51"/>
    </row>
    <row r="36" spans="2:8">
      <c r="B36" s="51"/>
      <c r="C36" s="51"/>
      <c r="D36" s="51"/>
      <c r="E36" s="51"/>
      <c r="F36" s="51"/>
      <c r="G36" s="51"/>
      <c r="H36" s="51"/>
    </row>
    <row r="37" spans="2:8">
      <c r="B37" s="51"/>
      <c r="C37" s="51"/>
      <c r="D37" s="51"/>
      <c r="E37" s="51"/>
      <c r="F37" s="51"/>
      <c r="G37" s="51"/>
      <c r="H37" s="51"/>
    </row>
    <row r="38" spans="2:8">
      <c r="B38" s="51"/>
      <c r="C38" s="51"/>
      <c r="D38" s="51"/>
      <c r="E38" s="51"/>
      <c r="F38" s="51"/>
      <c r="G38" s="51"/>
      <c r="H38" s="5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9C36AF28-F57C-4755-BC27-7D2E846C1E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2025-07-31T17:10:20Z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