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hidePivotFieldList="1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Magdalena/Pijiño del Carmen - Magdalena/13. Consejo Directivo ANT - Pijiño del Carmen - Magdalena/7. Documento técnico/ANEXOS/"/>
    </mc:Choice>
  </mc:AlternateContent>
  <xr:revisionPtr revIDLastSave="6" documentId="13_ncr:1_{CA022D38-1D54-4233-B317-21FDE5F3B2F0}" xr6:coauthVersionLast="47" xr6:coauthVersionMax="47" xr10:uidLastSave="{366DC518-6BBB-4FA2-BF4E-68847A08876D}"/>
  <bookViews>
    <workbookView xWindow="-108" yWindow="-108" windowWidth="23256" windowHeight="12456" firstSheet="6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5" hidden="1">'4.3.2. PRECIOS PAGAD PRODUCTOR'!$B$2:$G$5</definedName>
    <definedName name="_xlnm._FilterDatabase" localSheetId="6" hidden="1">'4.3.3. PRECIOS PROMEDIO SIPSA'!$A$22:$B$22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6" l="1"/>
  <c r="M5" i="7" l="1"/>
  <c r="C23" i="9" l="1"/>
  <c r="D23" i="9"/>
  <c r="E23" i="9"/>
  <c r="F23" i="9"/>
  <c r="C24" i="9"/>
  <c r="D24" i="9"/>
  <c r="E24" i="9"/>
  <c r="F24" i="9"/>
  <c r="C25" i="9"/>
  <c r="D25" i="9"/>
  <c r="E25" i="9"/>
  <c r="F25" i="9"/>
  <c r="C26" i="9"/>
  <c r="D26" i="9"/>
  <c r="E26" i="9"/>
  <c r="F26" i="9"/>
  <c r="C27" i="9"/>
  <c r="D27" i="9"/>
  <c r="E27" i="9"/>
  <c r="F27" i="9"/>
  <c r="C28" i="9"/>
  <c r="D28" i="9"/>
  <c r="E28" i="9"/>
  <c r="F28" i="9"/>
  <c r="C29" i="9"/>
  <c r="D29" i="9"/>
  <c r="E29" i="9"/>
  <c r="F29" i="9"/>
  <c r="C30" i="9"/>
  <c r="G30" i="9" s="1" a="1"/>
  <c r="G30" i="9" s="1"/>
  <c r="D30" i="9"/>
  <c r="E30" i="9"/>
  <c r="F30" i="9"/>
  <c r="D22" i="9"/>
  <c r="E22" i="9"/>
  <c r="F22" i="9"/>
  <c r="C22" i="9"/>
  <c r="M13" i="7" l="1"/>
  <c r="I5" i="6"/>
  <c r="I6" i="6" l="1"/>
  <c r="I7" i="6"/>
  <c r="I8" i="6"/>
  <c r="I10" i="6"/>
  <c r="I11" i="6"/>
  <c r="I12" i="6"/>
  <c r="M6" i="7"/>
  <c r="M7" i="7"/>
  <c r="M8" i="7"/>
  <c r="M9" i="7"/>
  <c r="M10" i="7"/>
  <c r="M11" i="7"/>
  <c r="M12" i="7"/>
  <c r="G23" i="9" l="1" a="1"/>
  <c r="G23" i="9" s="1"/>
  <c r="G24" i="9" a="1"/>
  <c r="G24" i="9" s="1"/>
  <c r="G25" i="9" a="1"/>
  <c r="G25" i="9" s="1"/>
  <c r="G26" i="9" a="1"/>
  <c r="G26" i="9" s="1"/>
  <c r="G27" i="9" a="1"/>
  <c r="G27" i="9" s="1"/>
  <c r="G28" i="9" a="1"/>
  <c r="G28" i="9" s="1"/>
  <c r="G29" i="9" a="1"/>
  <c r="G29" i="9" s="1"/>
  <c r="G22" i="9" a="1"/>
  <c r="G2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<sst xmlns="http://schemas.openxmlformats.org/spreadsheetml/2006/main" count="345" uniqueCount="175">
  <si>
    <t>Tabla 1. Organizaciones de la Agricultura Familiar (OAF) participantes de los encuentros territoriales en el municipio de Pijiño del Carmen</t>
  </si>
  <si>
    <t>Nombre y sigla asociación</t>
  </si>
  <si>
    <t>Principales productos comercializados</t>
  </si>
  <si>
    <t>No. de familias asociadas</t>
  </si>
  <si>
    <t>Servicios que presta la OAF</t>
  </si>
  <si>
    <t>Asociación de Ganaderos Unidos de Pijiño del Carmen ASOGANUPI</t>
  </si>
  <si>
    <t>Leche</t>
  </si>
  <si>
    <t>Gestión de recursos y asistencia técnica</t>
  </si>
  <si>
    <t>Carne</t>
  </si>
  <si>
    <t>Asociacion de Campesinos Productores de Filadelfia ASOCAMPF</t>
  </si>
  <si>
    <t>Frijol</t>
  </si>
  <si>
    <t>Gestión de precios por volumen</t>
  </si>
  <si>
    <t>Patilla</t>
  </si>
  <si>
    <t>Asociacion de Mujeres Rurales de El Dividivi ASOMURDI</t>
  </si>
  <si>
    <t>Pollo de engorde en pie</t>
  </si>
  <si>
    <t>Comercialización por volumen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</si>
  <si>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Pijiño de Carmen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</si>
  <si>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</si>
  <si>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</si>
  <si>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</si>
  <si>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</si>
  <si>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</si>
  <si>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</si>
  <si>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</si>
  <si>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Asocicacion de Ganaderos Unidos de Pijiño del Carmen ASOGANUPI</t>
  </si>
  <si>
    <t>Litro</t>
  </si>
  <si>
    <t>Intermediarios 100%</t>
  </si>
  <si>
    <t>No</t>
  </si>
  <si>
    <t>Contado</t>
  </si>
  <si>
    <t>Finca 100%</t>
  </si>
  <si>
    <t xml:space="preserve">Ganado Bovino Kg  res en pie </t>
  </si>
  <si>
    <t>Frijol cabeza negra Kg</t>
  </si>
  <si>
    <t>Intermediarios 50% Consumidor final 50%</t>
  </si>
  <si>
    <t>Vereda Filadelfia 100%</t>
  </si>
  <si>
    <t>Patilla Kg</t>
  </si>
  <si>
    <t xml:space="preserve">Pollo Kg en pie </t>
  </si>
  <si>
    <t>Intermediarios 25% Consumidor final 75%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</si>
  <si>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</si>
  <si>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Pijiño del Carmen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</si>
  <si>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</si>
  <si>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</si>
  <si>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</si>
  <si>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</si>
  <si>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</si>
  <si>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Luis Enrique Ramos</t>
  </si>
  <si>
    <t>Agroindustria</t>
  </si>
  <si>
    <t>Leche de vaca cruda</t>
  </si>
  <si>
    <t>Pijiño de Carmen Cra 5 # 6 - 15</t>
  </si>
  <si>
    <t>Pijiño del Carmen</t>
  </si>
  <si>
    <t>Roberto Nieto Martinez</t>
  </si>
  <si>
    <t>Consumidor final</t>
  </si>
  <si>
    <t>Bovino en pie</t>
  </si>
  <si>
    <t xml:space="preserve">Pijiño del Carmen Calle principal barrio pueblo nuevo </t>
  </si>
  <si>
    <t>Pijiño del Carmen (Fincas aledañas)</t>
  </si>
  <si>
    <t>Pollo en pie</t>
  </si>
  <si>
    <t>Medardo Jimenez</t>
  </si>
  <si>
    <t>Intermediario</t>
  </si>
  <si>
    <t>Carne de cerdo</t>
  </si>
  <si>
    <t>Pijiño del Carmen Calle cuba 7A - 67</t>
  </si>
  <si>
    <t>Pijiño del Carmen 20% San Zenón 80%</t>
  </si>
  <si>
    <t>Esperanza Gomez Rey</t>
  </si>
  <si>
    <t>Silvania Calle 9 # 6-28</t>
  </si>
  <si>
    <t>Magangue 100%</t>
  </si>
  <si>
    <t xml:space="preserve">James Jimenez </t>
  </si>
  <si>
    <t>Minorista</t>
  </si>
  <si>
    <t>Maíz amarillo</t>
  </si>
  <si>
    <t>Pijiño del Carmen Av 7 de Julio</t>
  </si>
  <si>
    <t>Pijiño del Carmen 50% Sincelejo 50%</t>
  </si>
  <si>
    <t>Oscar Benavides Luque</t>
  </si>
  <si>
    <t>Frijol cabeza negra</t>
  </si>
  <si>
    <t>Pijiño del Carmen Calle larga</t>
  </si>
  <si>
    <t>Pijiño del Carmen (zona rural) 80% Mompox 20%</t>
  </si>
  <si>
    <t>Henry Abello Galeano</t>
  </si>
  <si>
    <t>Plátano mafufo criollo</t>
  </si>
  <si>
    <t>Pijiño del Carmen Barrio Cuatro Vientos</t>
  </si>
  <si>
    <t>El Horno Magdalena 100%</t>
  </si>
  <si>
    <t>Ender Martinez Herrera</t>
  </si>
  <si>
    <t>Supermercado</t>
  </si>
  <si>
    <t>Yuca fresca chirosa</t>
  </si>
  <si>
    <t>Pijiño del Carmen Barrio Pueblo Nuevo</t>
  </si>
  <si>
    <t>Pijiño del Carmen 30% Santana 70%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</si>
  <si>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Pijiño del Carmen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</si>
  <si>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</si>
  <si>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</si>
  <si>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</si>
  <si>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</si>
  <si>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</si>
  <si>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</si>
  <si>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 xml:space="preserve">Litro de leche cruda </t>
  </si>
  <si>
    <t xml:space="preserve">Diaria </t>
  </si>
  <si>
    <t>Finca</t>
  </si>
  <si>
    <t xml:space="preserve">Bovino kg en pie </t>
  </si>
  <si>
    <t xml:space="preserve">Semanal </t>
  </si>
  <si>
    <t xml:space="preserve">Pollo broiler kg en pie </t>
  </si>
  <si>
    <t>Cerdo en pie de 90 kg</t>
  </si>
  <si>
    <t xml:space="preserve">Tamaño de 10 kg  aproximadamente </t>
  </si>
  <si>
    <t xml:space="preserve">Centro de acopio </t>
  </si>
  <si>
    <t xml:space="preserve">Bulto de 50 kg </t>
  </si>
  <si>
    <t xml:space="preserve">Quincenal </t>
  </si>
  <si>
    <t xml:space="preserve">Bulto de 12,5 kg </t>
  </si>
  <si>
    <t>Mensual</t>
  </si>
  <si>
    <t>Tienda</t>
  </si>
  <si>
    <t>Racimos de 70platanos</t>
  </si>
  <si>
    <t xml:space="preserve">Finca </t>
  </si>
  <si>
    <t xml:space="preserve">Costales de 1 arroba 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</si>
  <si>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</si>
  <si>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</si>
  <si>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</si>
  <si>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</si>
  <si>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</si>
  <si>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</si>
  <si>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</si>
  <si>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</si>
  <si>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</si>
  <si>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</si>
  <si>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</si>
  <si>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</si>
  <si>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06Vci2s2-55</t>
  </si>
  <si>
    <t>Plátano</t>
  </si>
  <si>
    <t>Racimo de 60 plátanos</t>
  </si>
  <si>
    <t>Cabecera municipal 100%</t>
  </si>
  <si>
    <t>06Wai-55</t>
  </si>
  <si>
    <t>Bulto de 4 arrobas y bulto x 50 Kg</t>
  </si>
  <si>
    <t>Intermediario, consumidor final y minorista</t>
  </si>
  <si>
    <t>75%, 12,5% y 12,5%</t>
  </si>
  <si>
    <t>Astrea 50% Finca 35% Centro poblado 15%</t>
  </si>
  <si>
    <t>Tamaño aproximado de 8 y 10 Kg</t>
  </si>
  <si>
    <t>Intermediario y consumidor final</t>
  </si>
  <si>
    <t>90% y 10%</t>
  </si>
  <si>
    <t>06Wbi-55</t>
  </si>
  <si>
    <t xml:space="preserve">Ganaderia doble propósito </t>
  </si>
  <si>
    <t>Bovino en pie 400Kg</t>
  </si>
  <si>
    <t>Cantinas de 40 litros</t>
  </si>
  <si>
    <t>06Wci2s2-55</t>
  </si>
  <si>
    <t>Porcicultura de ceba</t>
  </si>
  <si>
    <t>Cerdo en pie kg</t>
  </si>
  <si>
    <t>06Wd2s1-55</t>
  </si>
  <si>
    <t>Avicultura de enforde</t>
  </si>
  <si>
    <t xml:space="preserve">Pollo blanco kg en pie </t>
  </si>
  <si>
    <t>Consumior fina e intermediario</t>
  </si>
  <si>
    <t>75% y 25%</t>
  </si>
  <si>
    <t>Centro poblado 80% y Finca 25%</t>
  </si>
  <si>
    <t>07Wc2s2-49</t>
  </si>
  <si>
    <t>Maíz tradicional</t>
  </si>
  <si>
    <t>Bulto x 4 arrobas</t>
  </si>
  <si>
    <t>Minorista y plaza de mercado local</t>
  </si>
  <si>
    <t>80% y 20%</t>
  </si>
  <si>
    <t>Santa Ana 70% Cabecera municipal 30%</t>
  </si>
  <si>
    <t>Yuca</t>
  </si>
  <si>
    <t>Bulto x 50 Kg</t>
  </si>
  <si>
    <t>platano</t>
  </si>
  <si>
    <t>frijol_cabeza_negra</t>
  </si>
  <si>
    <t>patilla</t>
  </si>
  <si>
    <t>ganaderia_dp</t>
  </si>
  <si>
    <t>porcicultura_ceba</t>
  </si>
  <si>
    <t>avicultura_engorde</t>
  </si>
  <si>
    <t>maiz_tradicional</t>
  </si>
  <si>
    <t>yuca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</si>
  <si>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</si>
  <si>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</si>
  <si>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</si>
  <si>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</si>
  <si>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Avicultura de engorde</t>
  </si>
  <si>
    <t xml:space="preserve">Línea productiva </t>
  </si>
  <si>
    <t>Promedio</t>
  </si>
  <si>
    <t>Verificar</t>
  </si>
  <si>
    <t>Porcicultura (cerdo en pie)</t>
  </si>
  <si>
    <t>Ganadería doble propósito (Leche)</t>
  </si>
  <si>
    <t>Ganadería doble propósito (Bovino en pie)</t>
  </si>
  <si>
    <t>Avicultura de engorde (Pollo en pie)</t>
  </si>
  <si>
    <t>Precio a escala municipal</t>
  </si>
  <si>
    <t>Precio a escala departamental</t>
  </si>
  <si>
    <t>Precios a escala nacional</t>
  </si>
  <si>
    <t>Precios gremios (, PORKOLOMBIA*, FEDEGAN**)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</si>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</sst>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_-&quot;$&quot;* #,##0.00_-;\-&quot;$&quot;* #,##0.00_-;_-&quot;$&quot;* &quot;-&quot;??_-;_-@_-"/>
    <numFmt numFmtId="166" formatCode="_-&quot;$&quot;* #,##0_-;\-&quot;$&quot;* #,##0_-;_-&quot;$&quot;* &quot;-&quot;??_-;_-@_-"/>
    <numFmt numFmtId="167" formatCode="0.0"/>
    <numFmt numFmtId="168" formatCode="_-* #,##0_-;\-* #,##0_-;_-* &quot;-&quot;??_-;_-@_-"/>
    <numFmt numFmtId="169" formatCode="_-* #,##0.0_-;\-* #,##0.0_-;_-* &quot;-&quot;??_-;_-@_-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164" fontId="3" fillId="0" borderId="1" xfId="6" applyNumberFormat="1" applyFont="1" applyFill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4" fillId="0" borderId="1" xfId="1" applyNumberFormat="1" applyFont="1" applyBorder="1"/>
    <xf numFmtId="166" fontId="8" fillId="0" borderId="0" xfId="7" applyNumberFormat="1" applyFont="1" applyBorder="1" applyAlignment="1">
      <alignment horizontal="right" vertical="center"/>
    </xf>
    <xf numFmtId="164" fontId="4" fillId="0" borderId="0" xfId="1" applyNumberFormat="1" applyFont="1" applyBorder="1"/>
    <xf numFmtId="166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8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1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4" fontId="3" fillId="5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5" borderId="1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164" fontId="0" fillId="0" borderId="0" xfId="0" applyNumberFormat="1"/>
    <xf numFmtId="169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11" borderId="9" xfId="0" applyFont="1" applyFill="1" applyBorder="1" applyAlignment="1">
      <alignment horizontal="center" vertical="center" wrapText="1"/>
    </xf>
    <xf numFmtId="0" fontId="12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 applyProtection="1">
      <alignment vertical="center"/>
      <protection locked="0"/>
    </xf>
    <xf numFmtId="0" fontId="13" fillId="5" borderId="1" xfId="0" applyFont="1" applyFill="1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44" fontId="3" fillId="0" borderId="1" xfId="1" applyFont="1" applyFill="1" applyBorder="1" applyAlignment="1">
      <alignment horizontal="center" vertical="center" wrapText="1"/>
    </xf>
    <xf numFmtId="44" fontId="3" fillId="5" borderId="1" xfId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0" fontId="9" fillId="0" borderId="0" xfId="0" applyFont="1" applyAlignment="1">
      <alignment horizontal="left"/>
    </xf>
    <xf numFmtId="0" fontId="2" fillId="5" borderId="13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18" fillId="5" borderId="15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/>
    </xf>
    <xf numFmtId="0" fontId="19" fillId="0" borderId="0" xfId="0" applyFont="1"/>
    <xf numFmtId="9" fontId="3" fillId="0" borderId="1" xfId="8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left"/>
    </xf>
    <xf numFmtId="0" fontId="4" fillId="10" borderId="4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9" fillId="8" borderId="5" xfId="0" applyFont="1" applyFill="1" applyBorder="1" applyAlignment="1">
      <alignment horizontal="left"/>
    </xf>
    <xf numFmtId="0" fontId="4" fillId="10" borderId="1" xfId="0" applyFont="1" applyFill="1" applyBorder="1" applyAlignment="1">
      <alignment horizontal="left"/>
    </xf>
    <xf numFmtId="0" fontId="9" fillId="8" borderId="4" xfId="0" applyFont="1" applyFill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/>
    </xf>
    <xf numFmtId="0" fontId="13" fillId="5" borderId="14" xfId="0" applyFont="1" applyFill="1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2" fillId="11" borderId="7" xfId="0" applyFont="1" applyFill="1" applyBorder="1" applyAlignment="1">
      <alignment horizontal="center" vertical="center" wrapText="1"/>
    </xf>
    <xf numFmtId="0" fontId="12" fillId="11" borderId="8" xfId="0" applyFont="1" applyFill="1" applyBorder="1" applyAlignment="1">
      <alignment horizontal="center" vertical="center" wrapText="1"/>
    </xf>
    <xf numFmtId="167" fontId="9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SIPSA'!$B$22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SIPSA'!$A$23:$A$31</c:f>
              <c:strCache>
                <c:ptCount val="9"/>
                <c:pt idx="0">
                  <c:v>Yuca</c:v>
                </c:pt>
                <c:pt idx="1">
                  <c:v>Patilla</c:v>
                </c:pt>
                <c:pt idx="2">
                  <c:v>Maíz amarillo</c:v>
                </c:pt>
                <c:pt idx="3">
                  <c:v>Plátano</c:v>
                </c:pt>
                <c:pt idx="4">
                  <c:v>Frijol</c:v>
                </c:pt>
                <c:pt idx="5">
                  <c:v>Avicultura de engorde (Pollo en pie)</c:v>
                </c:pt>
                <c:pt idx="6">
                  <c:v>Porcicultura (cerdo en pie)</c:v>
                </c:pt>
                <c:pt idx="7">
                  <c:v>Ganadería doble propósito (Bovino en pie)</c:v>
                </c:pt>
                <c:pt idx="8">
                  <c:v>Ganadería doble propósito (Leche)</c:v>
                </c:pt>
              </c:strCache>
            </c:strRef>
          </c:cat>
          <c:val>
            <c:numRef>
              <c:f>'4.3.3. PRECIOS PROMEDIO SIPSA'!$B$23:$B$31</c:f>
              <c:numCache>
                <c:formatCode>_-"$"\ * #,##0_-;\-"$"\ * #,##0_-;_-"$"\ * "-"??_-;_-@_-</c:formatCode>
                <c:ptCount val="9"/>
                <c:pt idx="0">
                  <c:v>1166.1691060770845</c:v>
                </c:pt>
                <c:pt idx="1">
                  <c:v>1366.8692021459353</c:v>
                </c:pt>
                <c:pt idx="2">
                  <c:v>1625.237010351085</c:v>
                </c:pt>
                <c:pt idx="3">
                  <c:v>2592.4476544733798</c:v>
                </c:pt>
                <c:pt idx="4">
                  <c:v>7523.9468142503374</c:v>
                </c:pt>
                <c:pt idx="5">
                  <c:v>8464</c:v>
                </c:pt>
                <c:pt idx="6">
                  <c:v>7303</c:v>
                </c:pt>
                <c:pt idx="7">
                  <c:v>6276</c:v>
                </c:pt>
                <c:pt idx="8">
                  <c:v>1384.3640239154015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62-44DD-BE32-A733E3154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7579551"/>
        <c:axId val="245849663"/>
      </c:barChart>
      <c:catAx>
        <c:axId val="1707579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5849663"/>
        <c:crosses val="autoZero"/>
        <c:auto val="1"/>
        <c:lblAlgn val="ctr"/>
        <c:lblOffset val="100"/>
        <c:noMultiLvlLbl val="0"/>
      </c:catAx>
      <c:valAx>
        <c:axId val="245849663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7579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Variación porcentual de los precios mayoristas líneas</a:t>
            </a:r>
            <a:r>
              <a:rPr lang="es-CO" baseline="0"/>
              <a:t> priorizadas en el municipio de Pijiño del Carmen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MAYOR'!$B$22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-29.254106123953164</c:v>
                </c:pt>
                <c:pt idx="1">
                  <c:v>2.2111591259538699</c:v>
                </c:pt>
                <c:pt idx="2">
                  <c:v>64.035557989048925</c:v>
                </c:pt>
                <c:pt idx="3">
                  <c:v>36.034415172554048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71-4169-83F9-781699B7FC64}"/>
            </c:ext>
          </c:extLst>
        </c:ser>
        <c:ser>
          <c:idx val="1"/>
          <c:order val="1"/>
          <c:tx>
            <c:strRef>
              <c:f>'4.3.4. VARIACION $ PLAZAS MAYOR'!$B$23</c:f>
              <c:strCache>
                <c:ptCount val="1"/>
                <c:pt idx="0">
                  <c:v>Frijol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8.1708128333702632</c:v>
                </c:pt>
                <c:pt idx="1">
                  <c:v>1.7992885604420508</c:v>
                </c:pt>
                <c:pt idx="2">
                  <c:v>72.497384587743028</c:v>
                </c:pt>
                <c:pt idx="3">
                  <c:v>-2.1433478964037818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71-4169-83F9-781699B7FC64}"/>
            </c:ext>
          </c:extLst>
        </c:ser>
        <c:ser>
          <c:idx val="2"/>
          <c:order val="2"/>
          <c:tx>
            <c:strRef>
              <c:f>'4.3.4. VARIACION $ PLAZAS MAYOR'!$B$24</c:f>
              <c:strCache>
                <c:ptCount val="1"/>
                <c:pt idx="0">
                  <c:v>Patilla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-7.2178512194521716</c:v>
                </c:pt>
                <c:pt idx="1">
                  <c:v>2.5431505767764975</c:v>
                </c:pt>
                <c:pt idx="2">
                  <c:v>38.095053596857014</c:v>
                </c:pt>
                <c:pt idx="3">
                  <c:v>27.161109639748986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71-4169-83F9-781699B7FC64}"/>
            </c:ext>
          </c:extLst>
        </c:ser>
        <c:ser>
          <c:idx val="3"/>
          <c:order val="3"/>
          <c:tx>
            <c:strRef>
              <c:f>'4.3.4. VARIACION $ PLAZAS MAYOR'!$B$25</c:f>
              <c:strCache>
                <c:ptCount val="1"/>
                <c:pt idx="0">
                  <c:v>Porcicultura (cerdo en pie)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71-4169-83F9-781699B7FC64}"/>
            </c:ext>
          </c:extLst>
        </c:ser>
        <c:ser>
          <c:idx val="4"/>
          <c:order val="4"/>
          <c:tx>
            <c:strRef>
              <c:f>'4.3.4. VARIACION $ PLAZAS MAYOR'!$B$26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12.763975898706718</c:v>
                </c:pt>
                <c:pt idx="1">
                  <c:v>3.9007658761581467</c:v>
                </c:pt>
                <c:pt idx="2">
                  <c:v>39.219837342790868</c:v>
                </c:pt>
                <c:pt idx="3">
                  <c:v>29.330639422140678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D71-4169-83F9-781699B7FC64}"/>
            </c:ext>
          </c:extLst>
        </c:ser>
        <c:ser>
          <c:idx val="5"/>
          <c:order val="5"/>
          <c:tx>
            <c:strRef>
              <c:f>'4.3.4. VARIACION $ PLAZAS MAYOR'!$B$27</c:f>
              <c:strCache>
                <c:ptCount val="1"/>
                <c:pt idx="0">
                  <c:v>Ganadería doble propósito (Bovino en pie)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-2.4043851999501697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D71-4169-83F9-781699B7FC64}"/>
            </c:ext>
          </c:extLst>
        </c:ser>
        <c:ser>
          <c:idx val="6"/>
          <c:order val="6"/>
          <c:tx>
            <c:strRef>
              <c:f>'4.3.4. VARIACION $ PLAZAS MAYOR'!$B$28</c:f>
              <c:strCache>
                <c:ptCount val="1"/>
                <c:pt idx="0">
                  <c:v>Avicultura de engorde (Pollo en pie)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D71-4169-83F9-781699B7FC64}"/>
            </c:ext>
          </c:extLst>
        </c:ser>
        <c:ser>
          <c:idx val="7"/>
          <c:order val="7"/>
          <c:tx>
            <c:strRef>
              <c:f>'4.3.4. VARIACION $ PLAZAS MAYOR'!$B$29</c:f>
              <c:strCache>
                <c:ptCount val="1"/>
                <c:pt idx="0">
                  <c:v>Maíz amarillo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2.6680138125225454</c:v>
                </c:pt>
                <c:pt idx="1">
                  <c:v>27.094480151261479</c:v>
                </c:pt>
                <c:pt idx="2">
                  <c:v>30.162304397754724</c:v>
                </c:pt>
                <c:pt idx="3">
                  <c:v>1.063469824155078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D71-4169-83F9-781699B7FC64}"/>
            </c:ext>
          </c:extLst>
        </c:ser>
        <c:ser>
          <c:idx val="8"/>
          <c:order val="8"/>
          <c:tx>
            <c:strRef>
              <c:f>'4.3.4. VARIACION $ PLAZAS MAYOR'!$B$30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-40.084477722441001</c:v>
                </c:pt>
                <c:pt idx="1">
                  <c:v>18.320542476211315</c:v>
                </c:pt>
                <c:pt idx="2">
                  <c:v>169.08104273593352</c:v>
                </c:pt>
                <c:pt idx="3">
                  <c:v>-25.630373437894079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D71-4169-83F9-781699B7FC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0001920"/>
        <c:axId val="640004800"/>
      </c:lineChart>
      <c:catAx>
        <c:axId val="64000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0004800"/>
        <c:crosses val="autoZero"/>
        <c:auto val="1"/>
        <c:lblAlgn val="ctr"/>
        <c:lblOffset val="100"/>
        <c:noMultiLvlLbl val="0"/>
      </c:catAx>
      <c:valAx>
        <c:axId val="64000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000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388620</xdr:colOff>
      <xdr:row>20</xdr:row>
      <xdr:rowOff>30480</xdr:rowOff>
    </xdr:from>
    <xdr:to>
      <xdr:col>10</xdr:col>
      <xdr:colOff>22860</xdr:colOff>
      <xdr:row>39</xdr:row>
      <xdr:rowOff>99060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505B7BE-36EC-1F60-8ED3-0B0AFB782E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347134</xdr:colOff>
      <xdr:row>6</xdr:row>
      <xdr:rowOff>110067</xdr:rowOff>
    </xdr:from>
    <xdr:to>
      <xdr:col>16</xdr:col>
      <xdr:colOff>372534</xdr:colOff>
      <xdr:row>26</xdr:row>
      <xdr:rowOff>143933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EEF653B-0A45-FEFC-911B-FD9A3E6700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9"/>
  <sheetViews>
    <sheetView workbookViewId="0">
      <selection activeCell="B7" sqref="B7:B8"/>
    </sheetView>
  </sheetViews>
  <sheetFormatPr baseColWidth="10" defaultColWidth="11.44140625" defaultRowHeight="14.4" x14ac:dyDescent="0.3"/>
  <cols>
    <col min="2" max="2" width="27.44140625" customWidth="1"/>
    <col min="3" max="3" width="16.44140625" customWidth="1"/>
    <col min="4" max="4" width="11" customWidth="1"/>
    <col min="5" max="5" width="31.5546875" customWidth="1"/>
  </cols>
  <sheetData>
    <row r="3" spans="2:5" x14ac:dyDescent="0.3">
      <c r="B3" s="54" t="s">
        <v>0</v>
      </c>
      <c r="C3" s="54"/>
      <c r="D3" s="54"/>
      <c r="E3" s="54"/>
    </row>
    <row r="4" spans="2:5" ht="39.6" x14ac:dyDescent="0.3">
      <c r="B4" s="24" t="s">
        <v>1</v>
      </c>
      <c r="C4" s="24" t="s">
        <v>2</v>
      </c>
      <c r="D4" s="24" t="s">
        <v>3</v>
      </c>
      <c r="E4" s="24" t="s">
        <v>4</v>
      </c>
    </row>
    <row r="5" spans="2:5" ht="20.399999999999999" customHeight="1" x14ac:dyDescent="0.3">
      <c r="B5" s="55" t="s">
        <v>5</v>
      </c>
      <c r="C5" s="25" t="s">
        <v>6</v>
      </c>
      <c r="D5" s="55">
        <v>100</v>
      </c>
      <c r="E5" s="55" t="s">
        <v>7</v>
      </c>
    </row>
    <row r="6" spans="2:5" ht="21.6" customHeight="1" x14ac:dyDescent="0.3">
      <c r="B6" s="56"/>
      <c r="C6" s="25" t="s">
        <v>8</v>
      </c>
      <c r="D6" s="56"/>
      <c r="E6" s="56"/>
    </row>
    <row r="7" spans="2:5" ht="19.2" customHeight="1" x14ac:dyDescent="0.3">
      <c r="B7" s="55" t="s">
        <v>9</v>
      </c>
      <c r="C7" s="25" t="s">
        <v>10</v>
      </c>
      <c r="D7" s="55">
        <v>18</v>
      </c>
      <c r="E7" s="55" t="s">
        <v>11</v>
      </c>
    </row>
    <row r="8" spans="2:5" ht="19.2" customHeight="1" x14ac:dyDescent="0.3">
      <c r="B8" s="57"/>
      <c r="C8" s="25" t="s">
        <v>12</v>
      </c>
      <c r="D8" s="57"/>
      <c r="E8" s="57"/>
    </row>
    <row r="9" spans="2:5" ht="26.4" x14ac:dyDescent="0.3">
      <c r="B9" s="44" t="s">
        <v>13</v>
      </c>
      <c r="C9" s="25" t="s">
        <v>14</v>
      </c>
      <c r="D9" s="25">
        <v>20</v>
      </c>
      <c r="E9" s="25" t="s">
        <v>15</v>
      </c>
    </row>
  </sheetData>
  <mergeCells count="7">
    <mergeCell ref="B3:E3"/>
    <mergeCell ref="B5:B6"/>
    <mergeCell ref="D5:D6"/>
    <mergeCell ref="E5:E6"/>
    <mergeCell ref="B7:B8"/>
    <mergeCell ref="D7:D8"/>
    <mergeCell ref="E7:E8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1"/>
  <sheetViews>
    <sheetView workbookViewId="0">
      <selection activeCell="F9" sqref="F9"/>
    </sheetView>
  </sheetViews>
  <sheetFormatPr baseColWidth="10" defaultColWidth="11.44140625" defaultRowHeight="14.4" x14ac:dyDescent="0.3"/>
  <cols>
    <col min="1" max="1" width="36.109375" customWidth="1"/>
    <col min="2" max="2" width="13.6640625" customWidth="1"/>
    <col min="3" max="3" width="19.44140625" customWidth="1"/>
    <col min="4" max="4" width="18.44140625" customWidth="1"/>
    <col min="6" max="6" width="9" customWidth="1"/>
    <col min="7" max="7" width="18.33203125" customWidth="1"/>
  </cols>
  <sheetData>
    <row r="3" spans="1:7" x14ac:dyDescent="0.3">
      <c r="A3" s="59" t="s">
        <v>16</v>
      </c>
      <c r="B3" s="59"/>
      <c r="C3" s="59"/>
      <c r="D3" s="59"/>
      <c r="E3" s="59"/>
      <c r="F3" s="59"/>
      <c r="G3" s="59"/>
    </row>
    <row r="4" spans="1:7" ht="38.4" customHeight="1" x14ac:dyDescent="0.3">
      <c r="A4" s="60" t="s">
        <v>1</v>
      </c>
      <c r="B4" s="60" t="s">
        <v>17</v>
      </c>
      <c r="C4" s="60" t="s">
        <v>18</v>
      </c>
      <c r="D4" s="24" t="s">
        <v>19</v>
      </c>
      <c r="E4" s="60" t="s">
        <v>20</v>
      </c>
      <c r="F4" s="60" t="s">
        <v>21</v>
      </c>
      <c r="G4" s="24" t="s">
        <v>22</v>
      </c>
    </row>
    <row r="5" spans="1:7" x14ac:dyDescent="0.3">
      <c r="A5" s="60"/>
      <c r="B5" s="60"/>
      <c r="C5" s="60"/>
      <c r="D5" s="24" t="s">
        <v>23</v>
      </c>
      <c r="E5" s="60"/>
      <c r="F5" s="60"/>
      <c r="G5" s="24" t="s">
        <v>23</v>
      </c>
    </row>
    <row r="6" spans="1:7" x14ac:dyDescent="0.3">
      <c r="A6" s="55" t="s">
        <v>24</v>
      </c>
      <c r="B6" s="25" t="s">
        <v>6</v>
      </c>
      <c r="C6" s="30" t="s">
        <v>25</v>
      </c>
      <c r="D6" s="30" t="s">
        <v>26</v>
      </c>
      <c r="E6" s="30" t="s">
        <v>27</v>
      </c>
      <c r="F6" s="31" t="s">
        <v>28</v>
      </c>
      <c r="G6" s="30" t="s">
        <v>29</v>
      </c>
    </row>
    <row r="7" spans="1:7" ht="26.4" x14ac:dyDescent="0.3">
      <c r="A7" s="56"/>
      <c r="B7" s="25" t="s">
        <v>8</v>
      </c>
      <c r="C7" s="30" t="s">
        <v>30</v>
      </c>
      <c r="D7" s="30" t="s">
        <v>26</v>
      </c>
      <c r="E7" s="30" t="s">
        <v>27</v>
      </c>
      <c r="F7" s="31" t="s">
        <v>28</v>
      </c>
      <c r="G7" s="30" t="s">
        <v>29</v>
      </c>
    </row>
    <row r="8" spans="1:7" ht="39.6" x14ac:dyDescent="0.3">
      <c r="A8" s="55" t="s">
        <v>9</v>
      </c>
      <c r="B8" s="25" t="s">
        <v>10</v>
      </c>
      <c r="C8" s="30" t="s">
        <v>31</v>
      </c>
      <c r="D8" s="30" t="s">
        <v>32</v>
      </c>
      <c r="E8" s="30" t="s">
        <v>27</v>
      </c>
      <c r="F8" s="31" t="s">
        <v>28</v>
      </c>
      <c r="G8" s="30" t="s">
        <v>33</v>
      </c>
    </row>
    <row r="9" spans="1:7" ht="39.6" x14ac:dyDescent="0.3">
      <c r="A9" s="57"/>
      <c r="B9" s="25" t="s">
        <v>12</v>
      </c>
      <c r="C9" s="30" t="s">
        <v>34</v>
      </c>
      <c r="D9" s="30" t="s">
        <v>32</v>
      </c>
      <c r="E9" s="30" t="s">
        <v>27</v>
      </c>
      <c r="F9" s="31" t="s">
        <v>28</v>
      </c>
      <c r="G9" s="30" t="s">
        <v>33</v>
      </c>
    </row>
    <row r="10" spans="1:7" ht="39.6" x14ac:dyDescent="0.3">
      <c r="A10" s="25" t="s">
        <v>13</v>
      </c>
      <c r="B10" s="25" t="s">
        <v>14</v>
      </c>
      <c r="C10" s="30" t="s">
        <v>35</v>
      </c>
      <c r="D10" s="30" t="s">
        <v>36</v>
      </c>
      <c r="E10" s="30" t="s">
        <v>27</v>
      </c>
      <c r="F10" s="31" t="s">
        <v>28</v>
      </c>
      <c r="G10" s="30" t="s">
        <v>29</v>
      </c>
    </row>
    <row r="11" spans="1:7" x14ac:dyDescent="0.3">
      <c r="A11" s="58" t="s">
        <v>37</v>
      </c>
      <c r="B11" s="58"/>
      <c r="C11" s="58"/>
      <c r="D11" s="58"/>
      <c r="E11" s="58"/>
      <c r="F11" s="58"/>
      <c r="G11" s="58"/>
    </row>
  </sheetData>
  <mergeCells count="9">
    <mergeCell ref="A11:G11"/>
    <mergeCell ref="A3:G3"/>
    <mergeCell ref="A4:A5"/>
    <mergeCell ref="B4:B5"/>
    <mergeCell ref="C4:C5"/>
    <mergeCell ref="E4:E5"/>
    <mergeCell ref="F4:F5"/>
    <mergeCell ref="A6:A7"/>
    <mergeCell ref="A8:A9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5"/>
  <sheetViews>
    <sheetView workbookViewId="0">
      <selection activeCell="H16" sqref="H16"/>
    </sheetView>
  </sheetViews>
  <sheetFormatPr baseColWidth="10" defaultColWidth="11.44140625" defaultRowHeight="14.4" x14ac:dyDescent="0.3"/>
  <cols>
    <col min="2" max="2" width="31.33203125" customWidth="1"/>
    <col min="3" max="3" width="22.88671875" customWidth="1"/>
    <col min="4" max="4" width="21.109375" customWidth="1"/>
    <col min="5" max="5" width="24.88671875" customWidth="1"/>
    <col min="6" max="6" width="30.6640625" customWidth="1"/>
  </cols>
  <sheetData>
    <row r="4" spans="2:6" x14ac:dyDescent="0.3">
      <c r="B4" s="59" t="s">
        <v>38</v>
      </c>
      <c r="C4" s="59"/>
      <c r="D4" s="59"/>
      <c r="E4" s="59"/>
      <c r="F4" s="59"/>
    </row>
    <row r="5" spans="2:6" ht="26.4" x14ac:dyDescent="0.3">
      <c r="B5" s="24" t="s">
        <v>39</v>
      </c>
      <c r="C5" s="24" t="s">
        <v>40</v>
      </c>
      <c r="D5" s="24" t="s">
        <v>41</v>
      </c>
      <c r="E5" s="24" t="s">
        <v>42</v>
      </c>
      <c r="F5" s="24" t="s">
        <v>43</v>
      </c>
    </row>
    <row r="6" spans="2:6" ht="26.4" x14ac:dyDescent="0.3">
      <c r="B6" s="32" t="s">
        <v>44</v>
      </c>
      <c r="C6" s="30" t="s">
        <v>45</v>
      </c>
      <c r="D6" s="30" t="s">
        <v>46</v>
      </c>
      <c r="E6" s="30" t="s">
        <v>47</v>
      </c>
      <c r="F6" s="30" t="s">
        <v>48</v>
      </c>
    </row>
    <row r="7" spans="2:6" ht="26.4" x14ac:dyDescent="0.3">
      <c r="B7" s="61" t="s">
        <v>49</v>
      </c>
      <c r="C7" s="63" t="s">
        <v>50</v>
      </c>
      <c r="D7" s="30" t="s">
        <v>51</v>
      </c>
      <c r="E7" s="63" t="s">
        <v>52</v>
      </c>
      <c r="F7" s="30" t="s">
        <v>53</v>
      </c>
    </row>
    <row r="8" spans="2:6" x14ac:dyDescent="0.3">
      <c r="B8" s="62"/>
      <c r="C8" s="64"/>
      <c r="D8" s="30" t="s">
        <v>54</v>
      </c>
      <c r="E8" s="64"/>
      <c r="F8" s="30" t="s">
        <v>48</v>
      </c>
    </row>
    <row r="9" spans="2:6" ht="22.95" customHeight="1" x14ac:dyDescent="0.3">
      <c r="B9" s="61" t="s">
        <v>55</v>
      </c>
      <c r="C9" s="63" t="s">
        <v>56</v>
      </c>
      <c r="D9" s="30" t="s">
        <v>57</v>
      </c>
      <c r="E9" s="63" t="s">
        <v>58</v>
      </c>
      <c r="F9" s="30" t="s">
        <v>59</v>
      </c>
    </row>
    <row r="10" spans="2:6" ht="18" customHeight="1" x14ac:dyDescent="0.3">
      <c r="B10" s="62" t="s">
        <v>60</v>
      </c>
      <c r="C10" s="64"/>
      <c r="D10" s="30" t="s">
        <v>12</v>
      </c>
      <c r="E10" s="64" t="s">
        <v>61</v>
      </c>
      <c r="F10" s="30" t="s">
        <v>62</v>
      </c>
    </row>
    <row r="11" spans="2:6" ht="26.4" x14ac:dyDescent="0.3">
      <c r="B11" s="45" t="s">
        <v>63</v>
      </c>
      <c r="C11" s="30" t="s">
        <v>64</v>
      </c>
      <c r="D11" s="30" t="s">
        <v>65</v>
      </c>
      <c r="E11" s="30" t="s">
        <v>66</v>
      </c>
      <c r="F11" s="30" t="s">
        <v>67</v>
      </c>
    </row>
    <row r="12" spans="2:6" ht="26.4" x14ac:dyDescent="0.3">
      <c r="B12" s="33" t="s">
        <v>68</v>
      </c>
      <c r="C12" s="30" t="s">
        <v>64</v>
      </c>
      <c r="D12" s="30" t="s">
        <v>69</v>
      </c>
      <c r="E12" s="30" t="s">
        <v>70</v>
      </c>
      <c r="F12" s="30" t="s">
        <v>71</v>
      </c>
    </row>
    <row r="13" spans="2:6" ht="26.4" x14ac:dyDescent="0.3">
      <c r="B13" s="33" t="s">
        <v>72</v>
      </c>
      <c r="C13" s="30" t="s">
        <v>64</v>
      </c>
      <c r="D13" s="30" t="s">
        <v>73</v>
      </c>
      <c r="E13" s="30" t="s">
        <v>74</v>
      </c>
      <c r="F13" s="30" t="s">
        <v>75</v>
      </c>
    </row>
    <row r="14" spans="2:6" ht="26.4" x14ac:dyDescent="0.3">
      <c r="B14" s="33" t="s">
        <v>76</v>
      </c>
      <c r="C14" s="30" t="s">
        <v>77</v>
      </c>
      <c r="D14" s="30" t="s">
        <v>78</v>
      </c>
      <c r="E14" s="30" t="s">
        <v>79</v>
      </c>
      <c r="F14" s="30" t="s">
        <v>80</v>
      </c>
    </row>
    <row r="15" spans="2:6" x14ac:dyDescent="0.3">
      <c r="B15" s="58" t="s">
        <v>37</v>
      </c>
      <c r="C15" s="58"/>
      <c r="D15" s="58"/>
      <c r="E15" s="58"/>
      <c r="F15" s="58"/>
    </row>
  </sheetData>
  <mergeCells count="8">
    <mergeCell ref="B15:F15"/>
    <mergeCell ref="B4:F4"/>
    <mergeCell ref="B7:B8"/>
    <mergeCell ref="C7:C8"/>
    <mergeCell ref="E7:E8"/>
    <mergeCell ref="B9:B10"/>
    <mergeCell ref="E9:E10"/>
    <mergeCell ref="C9:C10"/>
  </mergeCells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5"/>
  <sheetViews>
    <sheetView zoomScale="90" zoomScaleNormal="90" workbookViewId="0">
      <selection activeCell="B5" sqref="B5:G14"/>
    </sheetView>
  </sheetViews>
  <sheetFormatPr baseColWidth="10" defaultColWidth="11.44140625" defaultRowHeight="14.4" x14ac:dyDescent="0.3"/>
  <cols>
    <col min="2" max="2" width="33" customWidth="1"/>
    <col min="3" max="3" width="14.5546875" customWidth="1"/>
    <col min="4" max="4" width="17.6640625" bestFit="1" customWidth="1"/>
    <col min="5" max="5" width="11.33203125" customWidth="1"/>
    <col min="7" max="7" width="26.88671875" customWidth="1"/>
  </cols>
  <sheetData>
    <row r="4" spans="2:7" x14ac:dyDescent="0.3">
      <c r="B4" s="65" t="s">
        <v>81</v>
      </c>
      <c r="C4" s="65"/>
      <c r="D4" s="65"/>
      <c r="E4" s="65"/>
      <c r="F4" s="65"/>
      <c r="G4" s="65"/>
    </row>
    <row r="5" spans="2:7" ht="39.6" x14ac:dyDescent="0.3">
      <c r="B5" s="24" t="s">
        <v>82</v>
      </c>
      <c r="C5" s="24" t="s">
        <v>83</v>
      </c>
      <c r="D5" s="24" t="s">
        <v>84</v>
      </c>
      <c r="E5" s="24" t="s">
        <v>85</v>
      </c>
      <c r="F5" s="24" t="s">
        <v>86</v>
      </c>
      <c r="G5" s="24" t="s">
        <v>87</v>
      </c>
    </row>
    <row r="6" spans="2:7" ht="26.4" x14ac:dyDescent="0.3">
      <c r="B6" s="32" t="s">
        <v>44</v>
      </c>
      <c r="C6" s="30" t="s">
        <v>46</v>
      </c>
      <c r="D6" s="25" t="s">
        <v>88</v>
      </c>
      <c r="E6" s="25" t="s">
        <v>89</v>
      </c>
      <c r="F6" s="25" t="s">
        <v>28</v>
      </c>
      <c r="G6" s="25" t="s">
        <v>90</v>
      </c>
    </row>
    <row r="7" spans="2:7" ht="19.2" customHeight="1" x14ac:dyDescent="0.3">
      <c r="B7" s="61" t="s">
        <v>49</v>
      </c>
      <c r="C7" s="30" t="s">
        <v>51</v>
      </c>
      <c r="D7" s="25" t="s">
        <v>91</v>
      </c>
      <c r="E7" s="25" t="s">
        <v>92</v>
      </c>
      <c r="F7" s="25" t="s">
        <v>28</v>
      </c>
      <c r="G7" s="25" t="s">
        <v>90</v>
      </c>
    </row>
    <row r="8" spans="2:7" ht="26.4" x14ac:dyDescent="0.3">
      <c r="B8" s="62"/>
      <c r="C8" s="30" t="s">
        <v>54</v>
      </c>
      <c r="D8" s="25" t="s">
        <v>93</v>
      </c>
      <c r="E8" s="25" t="s">
        <v>92</v>
      </c>
      <c r="F8" s="25" t="s">
        <v>28</v>
      </c>
      <c r="G8" s="25" t="s">
        <v>90</v>
      </c>
    </row>
    <row r="9" spans="2:7" ht="26.4" x14ac:dyDescent="0.3">
      <c r="B9" s="63" t="s">
        <v>55</v>
      </c>
      <c r="C9" s="30" t="s">
        <v>57</v>
      </c>
      <c r="D9" s="25" t="s">
        <v>94</v>
      </c>
      <c r="E9" s="25" t="s">
        <v>89</v>
      </c>
      <c r="F9" s="25" t="s">
        <v>28</v>
      </c>
      <c r="G9" s="25" t="s">
        <v>90</v>
      </c>
    </row>
    <row r="10" spans="2:7" ht="26.4" x14ac:dyDescent="0.3">
      <c r="B10" s="64"/>
      <c r="C10" s="30" t="s">
        <v>12</v>
      </c>
      <c r="D10" s="25" t="s">
        <v>95</v>
      </c>
      <c r="E10" s="25" t="s">
        <v>89</v>
      </c>
      <c r="F10" s="25" t="s">
        <v>28</v>
      </c>
      <c r="G10" s="25" t="s">
        <v>96</v>
      </c>
    </row>
    <row r="11" spans="2:7" x14ac:dyDescent="0.3">
      <c r="B11" s="33" t="s">
        <v>63</v>
      </c>
      <c r="C11" s="30" t="s">
        <v>65</v>
      </c>
      <c r="D11" s="25" t="s">
        <v>97</v>
      </c>
      <c r="E11" s="25" t="s">
        <v>98</v>
      </c>
      <c r="F11" s="25" t="s">
        <v>28</v>
      </c>
      <c r="G11" s="25" t="s">
        <v>96</v>
      </c>
    </row>
    <row r="12" spans="2:7" ht="26.4" x14ac:dyDescent="0.3">
      <c r="B12" s="33" t="s">
        <v>68</v>
      </c>
      <c r="C12" s="30" t="s">
        <v>69</v>
      </c>
      <c r="D12" s="25" t="s">
        <v>99</v>
      </c>
      <c r="E12" s="25" t="s">
        <v>100</v>
      </c>
      <c r="F12" s="25" t="s">
        <v>28</v>
      </c>
      <c r="G12" s="25" t="s">
        <v>101</v>
      </c>
    </row>
    <row r="13" spans="2:7" ht="26.4" x14ac:dyDescent="0.3">
      <c r="B13" s="33" t="s">
        <v>72</v>
      </c>
      <c r="C13" s="30" t="s">
        <v>73</v>
      </c>
      <c r="D13" s="25" t="s">
        <v>102</v>
      </c>
      <c r="E13" s="25" t="s">
        <v>89</v>
      </c>
      <c r="F13" s="25" t="s">
        <v>28</v>
      </c>
      <c r="G13" s="25" t="s">
        <v>103</v>
      </c>
    </row>
    <row r="14" spans="2:7" ht="26.4" x14ac:dyDescent="0.3">
      <c r="B14" s="30" t="s">
        <v>76</v>
      </c>
      <c r="C14" s="30" t="s">
        <v>78</v>
      </c>
      <c r="D14" s="25" t="s">
        <v>104</v>
      </c>
      <c r="E14" s="25" t="s">
        <v>89</v>
      </c>
      <c r="F14" s="25" t="s">
        <v>28</v>
      </c>
      <c r="G14" s="25" t="s">
        <v>103</v>
      </c>
    </row>
    <row r="15" spans="2:7" x14ac:dyDescent="0.3">
      <c r="B15" s="65" t="s">
        <v>37</v>
      </c>
      <c r="C15" s="65"/>
      <c r="D15" s="65"/>
      <c r="E15" s="65"/>
      <c r="F15" s="65"/>
      <c r="G15" s="65"/>
    </row>
  </sheetData>
  <mergeCells count="4">
    <mergeCell ref="B4:G4"/>
    <mergeCell ref="B15:G15"/>
    <mergeCell ref="B9:B10"/>
    <mergeCell ref="B7:B8"/>
  </mergeCells>
  <dataValidations count="1">
    <dataValidation type="list" allowBlank="1" showErrorMessage="1" sqref="E6:E14" xr:uid="{5C96888E-493D-4E7F-A2C3-2CCBED4A2245}">
      <formula1>#REF!</formula1>
    </dataValidation>
  </dataValidation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4"/>
  <sheetViews>
    <sheetView zoomScale="90" zoomScaleNormal="90" workbookViewId="0">
      <selection activeCell="A3" sqref="A3:I13"/>
    </sheetView>
  </sheetViews>
  <sheetFormatPr baseColWidth="10" defaultColWidth="11.44140625" defaultRowHeight="14.4" x14ac:dyDescent="0.3"/>
  <cols>
    <col min="1" max="1" width="8.88671875" customWidth="1"/>
    <col min="2" max="2" width="19" bestFit="1" customWidth="1"/>
    <col min="3" max="3" width="26.33203125" customWidth="1"/>
    <col min="4" max="4" width="17.44140625" customWidth="1"/>
    <col min="5" max="5" width="14.109375" customWidth="1"/>
    <col min="6" max="7" width="12.33203125" customWidth="1"/>
    <col min="8" max="8" width="11.33203125" bestFit="1" customWidth="1"/>
    <col min="9" max="9" width="12" customWidth="1"/>
    <col min="10" max="10" width="8.5546875" customWidth="1"/>
    <col min="11" max="11" width="4.44140625" customWidth="1"/>
    <col min="14" max="14" width="25.6640625" customWidth="1"/>
  </cols>
  <sheetData>
    <row r="2" spans="1:9" x14ac:dyDescent="0.3">
      <c r="A2" s="65" t="s">
        <v>105</v>
      </c>
      <c r="B2" s="65"/>
      <c r="C2" s="65"/>
      <c r="D2" s="65"/>
      <c r="E2" s="65"/>
      <c r="F2" s="65"/>
      <c r="G2" s="65"/>
      <c r="H2" s="65"/>
    </row>
    <row r="3" spans="1:9" ht="33.6" customHeight="1" x14ac:dyDescent="0.3">
      <c r="A3" s="66" t="s">
        <v>106</v>
      </c>
      <c r="B3" s="66" t="s">
        <v>107</v>
      </c>
      <c r="C3" s="66" t="s">
        <v>108</v>
      </c>
      <c r="D3" s="66" t="s">
        <v>109</v>
      </c>
      <c r="E3" s="66"/>
      <c r="F3" s="66" t="s">
        <v>22</v>
      </c>
      <c r="G3" s="28" t="s">
        <v>110</v>
      </c>
      <c r="H3" s="28" t="s">
        <v>111</v>
      </c>
      <c r="I3" s="28" t="s">
        <v>112</v>
      </c>
    </row>
    <row r="4" spans="1:9" x14ac:dyDescent="0.3">
      <c r="A4" s="66"/>
      <c r="B4" s="66"/>
      <c r="C4" s="66"/>
      <c r="D4" s="28" t="s">
        <v>113</v>
      </c>
      <c r="E4" s="28" t="s">
        <v>114</v>
      </c>
      <c r="F4" s="66"/>
      <c r="G4" s="28" t="s">
        <v>115</v>
      </c>
      <c r="H4" s="28" t="s">
        <v>115</v>
      </c>
      <c r="I4" s="29" t="s">
        <v>116</v>
      </c>
    </row>
    <row r="5" spans="1:9" ht="36.6" customHeight="1" x14ac:dyDescent="0.3">
      <c r="A5" s="42" t="s">
        <v>117</v>
      </c>
      <c r="B5" s="34" t="s">
        <v>118</v>
      </c>
      <c r="C5" s="34" t="s">
        <v>119</v>
      </c>
      <c r="D5" s="34" t="s">
        <v>56</v>
      </c>
      <c r="E5" s="35">
        <v>1</v>
      </c>
      <c r="F5" s="34" t="s">
        <v>120</v>
      </c>
      <c r="G5" s="37">
        <v>100</v>
      </c>
      <c r="H5" s="37">
        <v>1400</v>
      </c>
      <c r="I5" s="47">
        <f>G5/H5</f>
        <v>7.1428571428571425E-2</v>
      </c>
    </row>
    <row r="6" spans="1:9" ht="45.6" x14ac:dyDescent="0.3">
      <c r="A6" s="67" t="s">
        <v>121</v>
      </c>
      <c r="B6" s="10" t="s">
        <v>69</v>
      </c>
      <c r="C6" s="10" t="s">
        <v>122</v>
      </c>
      <c r="D6" s="34" t="s">
        <v>123</v>
      </c>
      <c r="E6" s="10" t="s">
        <v>124</v>
      </c>
      <c r="F6" s="34" t="s">
        <v>125</v>
      </c>
      <c r="G6" s="38">
        <v>193</v>
      </c>
      <c r="H6" s="38">
        <v>5400</v>
      </c>
      <c r="I6" s="47">
        <f t="shared" ref="I6:I12" si="0">G6/H6</f>
        <v>3.574074074074074E-2</v>
      </c>
    </row>
    <row r="7" spans="1:9" ht="22.8" x14ac:dyDescent="0.3">
      <c r="A7" s="68"/>
      <c r="B7" s="43" t="s">
        <v>12</v>
      </c>
      <c r="C7" s="10" t="s">
        <v>126</v>
      </c>
      <c r="D7" s="10" t="s">
        <v>127</v>
      </c>
      <c r="E7" s="10" t="s">
        <v>128</v>
      </c>
      <c r="F7" s="34" t="s">
        <v>29</v>
      </c>
      <c r="G7" s="38"/>
      <c r="H7" s="38">
        <v>1125</v>
      </c>
      <c r="I7" s="47">
        <f t="shared" si="0"/>
        <v>0</v>
      </c>
    </row>
    <row r="8" spans="1:9" x14ac:dyDescent="0.3">
      <c r="A8" s="67" t="s">
        <v>129</v>
      </c>
      <c r="B8" s="70" t="s">
        <v>130</v>
      </c>
      <c r="C8" s="10" t="s">
        <v>131</v>
      </c>
      <c r="D8" s="10" t="s">
        <v>56</v>
      </c>
      <c r="E8" s="36">
        <v>1</v>
      </c>
      <c r="F8" s="10" t="s">
        <v>29</v>
      </c>
      <c r="G8" s="38"/>
      <c r="H8" s="38">
        <v>7400</v>
      </c>
      <c r="I8" s="47">
        <f t="shared" si="0"/>
        <v>0</v>
      </c>
    </row>
    <row r="9" spans="1:9" x14ac:dyDescent="0.3">
      <c r="A9" s="69"/>
      <c r="B9" s="71"/>
      <c r="C9" s="10" t="s">
        <v>132</v>
      </c>
      <c r="D9" s="10" t="s">
        <v>56</v>
      </c>
      <c r="E9" s="36">
        <v>1</v>
      </c>
      <c r="F9" s="10" t="s">
        <v>29</v>
      </c>
      <c r="G9" s="38"/>
      <c r="H9" s="38">
        <v>1600</v>
      </c>
      <c r="I9" s="47">
        <f t="shared" si="0"/>
        <v>0</v>
      </c>
    </row>
    <row r="10" spans="1:9" ht="24" x14ac:dyDescent="0.3">
      <c r="A10" s="42" t="s">
        <v>133</v>
      </c>
      <c r="B10" s="10" t="s">
        <v>134</v>
      </c>
      <c r="C10" s="10" t="s">
        <v>135</v>
      </c>
      <c r="D10" s="10" t="s">
        <v>56</v>
      </c>
      <c r="E10" s="36">
        <v>1</v>
      </c>
      <c r="F10" s="10" t="s">
        <v>29</v>
      </c>
      <c r="G10" s="38"/>
      <c r="H10" s="38">
        <v>7500</v>
      </c>
      <c r="I10" s="47">
        <f t="shared" si="0"/>
        <v>0</v>
      </c>
    </row>
    <row r="11" spans="1:9" ht="34.200000000000003" x14ac:dyDescent="0.3">
      <c r="A11" s="42" t="s">
        <v>136</v>
      </c>
      <c r="B11" s="10" t="s">
        <v>137</v>
      </c>
      <c r="C11" s="10" t="s">
        <v>138</v>
      </c>
      <c r="D11" s="10" t="s">
        <v>139</v>
      </c>
      <c r="E11" s="36" t="s">
        <v>140</v>
      </c>
      <c r="F11" s="10" t="s">
        <v>141</v>
      </c>
      <c r="G11" s="38">
        <v>200</v>
      </c>
      <c r="H11" s="38">
        <v>14000</v>
      </c>
      <c r="I11" s="47">
        <f t="shared" si="0"/>
        <v>1.4285714285714285E-2</v>
      </c>
    </row>
    <row r="12" spans="1:9" ht="34.200000000000003" x14ac:dyDescent="0.3">
      <c r="A12" s="67" t="s">
        <v>142</v>
      </c>
      <c r="B12" s="10" t="s">
        <v>143</v>
      </c>
      <c r="C12" s="10" t="s">
        <v>144</v>
      </c>
      <c r="D12" s="10" t="s">
        <v>145</v>
      </c>
      <c r="E12" s="36" t="s">
        <v>146</v>
      </c>
      <c r="F12" s="10" t="s">
        <v>147</v>
      </c>
      <c r="G12" s="38">
        <v>150</v>
      </c>
      <c r="H12" s="38">
        <v>1800</v>
      </c>
      <c r="I12" s="47">
        <f t="shared" si="0"/>
        <v>8.3333333333333329E-2</v>
      </c>
    </row>
    <row r="13" spans="1:9" x14ac:dyDescent="0.3">
      <c r="A13" s="69"/>
      <c r="B13" s="10" t="s">
        <v>148</v>
      </c>
      <c r="C13" s="10" t="s">
        <v>149</v>
      </c>
      <c r="D13" s="10" t="s">
        <v>56</v>
      </c>
      <c r="E13" s="36">
        <v>1</v>
      </c>
      <c r="F13" s="10" t="s">
        <v>29</v>
      </c>
      <c r="G13" s="38"/>
      <c r="H13" s="38">
        <v>2000</v>
      </c>
      <c r="I13" s="47"/>
    </row>
    <row r="14" spans="1:9" x14ac:dyDescent="0.3">
      <c r="A14" s="65" t="s">
        <v>37</v>
      </c>
      <c r="B14" s="65"/>
      <c r="C14" s="65"/>
      <c r="D14" s="65"/>
      <c r="E14" s="65"/>
      <c r="F14" s="65"/>
      <c r="G14" s="65"/>
      <c r="H14" s="65"/>
    </row>
    <row r="17" spans="3:4" x14ac:dyDescent="0.3">
      <c r="C17" s="46" t="s">
        <v>150</v>
      </c>
      <c r="D17" s="46" t="s">
        <v>117</v>
      </c>
    </row>
    <row r="18" spans="3:4" x14ac:dyDescent="0.3">
      <c r="C18" s="46" t="s">
        <v>151</v>
      </c>
      <c r="D18" s="46" t="s">
        <v>121</v>
      </c>
    </row>
    <row r="19" spans="3:4" x14ac:dyDescent="0.3">
      <c r="C19" s="46" t="s">
        <v>152</v>
      </c>
      <c r="D19" s="46" t="s">
        <v>121</v>
      </c>
    </row>
    <row r="20" spans="3:4" x14ac:dyDescent="0.3">
      <c r="C20" s="46" t="s">
        <v>153</v>
      </c>
      <c r="D20" s="46" t="s">
        <v>129</v>
      </c>
    </row>
    <row r="21" spans="3:4" x14ac:dyDescent="0.3">
      <c r="C21" s="46" t="s">
        <v>154</v>
      </c>
      <c r="D21" s="46" t="s">
        <v>133</v>
      </c>
    </row>
    <row r="22" spans="3:4" x14ac:dyDescent="0.3">
      <c r="C22" s="46" t="s">
        <v>155</v>
      </c>
      <c r="D22" s="46" t="s">
        <v>136</v>
      </c>
    </row>
    <row r="23" spans="3:4" x14ac:dyDescent="0.3">
      <c r="C23" s="46" t="s">
        <v>156</v>
      </c>
      <c r="D23" s="46" t="s">
        <v>142</v>
      </c>
    </row>
    <row r="24" spans="3:4" x14ac:dyDescent="0.3">
      <c r="C24" s="46" t="s">
        <v>157</v>
      </c>
      <c r="D24" s="46" t="s">
        <v>142</v>
      </c>
    </row>
  </sheetData>
  <mergeCells count="11">
    <mergeCell ref="A3:A4"/>
    <mergeCell ref="D3:E3"/>
    <mergeCell ref="F3:F4"/>
    <mergeCell ref="A2:H2"/>
    <mergeCell ref="A14:H14"/>
    <mergeCell ref="B3:B4"/>
    <mergeCell ref="C3:C4"/>
    <mergeCell ref="A6:A7"/>
    <mergeCell ref="A12:A13"/>
    <mergeCell ref="A8:A9"/>
    <mergeCell ref="B8:B9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3"/>
  <sheetViews>
    <sheetView zoomScaleNormal="100" workbookViewId="0">
      <selection activeCell="C13" sqref="C13"/>
    </sheetView>
  </sheetViews>
  <sheetFormatPr baseColWidth="10" defaultColWidth="11.44140625" defaultRowHeight="14.4" x14ac:dyDescent="0.3"/>
  <cols>
    <col min="1" max="1" width="8.88671875" customWidth="1"/>
    <col min="2" max="2" width="11" customWidth="1"/>
    <col min="3" max="3" width="24" customWidth="1"/>
    <col min="4" max="4" width="16.33203125" customWidth="1"/>
    <col min="5" max="6" width="12.6640625" customWidth="1"/>
    <col min="7" max="7" width="11.88671875" customWidth="1"/>
    <col min="8" max="8" width="4.44140625" customWidth="1"/>
    <col min="9" max="9" width="25.5546875" bestFit="1" customWidth="1"/>
    <col min="11" max="11" width="11.44140625" customWidth="1"/>
    <col min="13" max="13" width="8.5546875" customWidth="1"/>
    <col min="14" max="14" width="6" customWidth="1"/>
  </cols>
  <sheetData>
    <row r="2" spans="2:13" ht="15" thickBot="1" x14ac:dyDescent="0.35">
      <c r="B2" s="72" t="s">
        <v>158</v>
      </c>
      <c r="C2" s="73"/>
      <c r="D2" s="73"/>
      <c r="E2" s="73"/>
      <c r="F2" s="73"/>
      <c r="G2" s="73"/>
    </row>
    <row r="3" spans="2:13" ht="28.5" customHeight="1" x14ac:dyDescent="0.3">
      <c r="B3" s="74" t="s">
        <v>106</v>
      </c>
      <c r="C3" s="74" t="s">
        <v>107</v>
      </c>
      <c r="D3" s="74" t="s">
        <v>108</v>
      </c>
      <c r="E3" s="26" t="s">
        <v>159</v>
      </c>
      <c r="F3" s="26" t="s">
        <v>160</v>
      </c>
      <c r="G3" s="26" t="s">
        <v>111</v>
      </c>
      <c r="I3" s="74" t="s">
        <v>107</v>
      </c>
      <c r="J3" s="26" t="s">
        <v>159</v>
      </c>
      <c r="K3" s="26" t="s">
        <v>160</v>
      </c>
      <c r="L3" s="26" t="s">
        <v>111</v>
      </c>
      <c r="M3" s="74" t="s">
        <v>161</v>
      </c>
    </row>
    <row r="4" spans="2:13" ht="15.75" customHeight="1" thickBot="1" x14ac:dyDescent="0.35">
      <c r="B4" s="75"/>
      <c r="C4" s="75"/>
      <c r="D4" s="75"/>
      <c r="E4" s="27" t="s">
        <v>115</v>
      </c>
      <c r="F4" s="27" t="s">
        <v>115</v>
      </c>
      <c r="G4" s="27" t="s">
        <v>115</v>
      </c>
      <c r="I4" s="75"/>
      <c r="J4" s="27" t="s">
        <v>115</v>
      </c>
      <c r="K4" s="27" t="s">
        <v>115</v>
      </c>
      <c r="L4" s="27" t="s">
        <v>115</v>
      </c>
      <c r="M4" s="75"/>
    </row>
    <row r="5" spans="2:13" ht="22.8" x14ac:dyDescent="0.3">
      <c r="B5" s="42" t="s">
        <v>117</v>
      </c>
      <c r="C5" s="34" t="s">
        <v>118</v>
      </c>
      <c r="D5" s="34" t="s">
        <v>119</v>
      </c>
      <c r="E5" s="2">
        <v>1000</v>
      </c>
      <c r="F5" s="2">
        <v>1500</v>
      </c>
      <c r="G5" s="1">
        <v>1400</v>
      </c>
      <c r="I5" s="18" t="s">
        <v>118</v>
      </c>
      <c r="J5" s="2">
        <v>1000</v>
      </c>
      <c r="K5" s="2">
        <v>1500</v>
      </c>
      <c r="L5" s="1">
        <v>1400</v>
      </c>
      <c r="M5" s="23">
        <f>K5/J5*100-100</f>
        <v>50</v>
      </c>
    </row>
    <row r="6" spans="2:13" ht="22.8" x14ac:dyDescent="0.3">
      <c r="B6" s="67" t="s">
        <v>121</v>
      </c>
      <c r="C6" s="10" t="s">
        <v>69</v>
      </c>
      <c r="D6" s="10" t="s">
        <v>122</v>
      </c>
      <c r="E6" s="2">
        <v>3750</v>
      </c>
      <c r="F6" s="2">
        <v>5500</v>
      </c>
      <c r="G6" s="1">
        <v>5400</v>
      </c>
      <c r="I6" s="19" t="s">
        <v>69</v>
      </c>
      <c r="J6" s="2">
        <v>3750</v>
      </c>
      <c r="K6" s="2">
        <v>5500</v>
      </c>
      <c r="L6" s="1">
        <v>5400</v>
      </c>
      <c r="M6" s="23">
        <f t="shared" ref="M6:M13" si="0">K6/J6*100-100</f>
        <v>46.666666666666657</v>
      </c>
    </row>
    <row r="7" spans="2:13" ht="22.8" x14ac:dyDescent="0.3">
      <c r="B7" s="68"/>
      <c r="C7" s="43" t="s">
        <v>12</v>
      </c>
      <c r="D7" s="10" t="s">
        <v>126</v>
      </c>
      <c r="E7" s="1">
        <v>563</v>
      </c>
      <c r="F7" s="1">
        <v>2000</v>
      </c>
      <c r="G7" s="1">
        <v>1125</v>
      </c>
      <c r="I7" s="20" t="s">
        <v>12</v>
      </c>
      <c r="J7" s="1">
        <v>563</v>
      </c>
      <c r="K7" s="1">
        <v>2000</v>
      </c>
      <c r="L7" s="1">
        <v>1125</v>
      </c>
      <c r="M7" s="23">
        <f t="shared" si="0"/>
        <v>255.23978685612792</v>
      </c>
    </row>
    <row r="8" spans="2:13" x14ac:dyDescent="0.3">
      <c r="B8" s="67" t="s">
        <v>129</v>
      </c>
      <c r="C8" s="70" t="s">
        <v>130</v>
      </c>
      <c r="D8" s="10" t="s">
        <v>131</v>
      </c>
      <c r="E8" s="3">
        <v>6350</v>
      </c>
      <c r="F8" s="3">
        <v>8000</v>
      </c>
      <c r="G8" s="1">
        <v>7600</v>
      </c>
      <c r="I8" s="19" t="s">
        <v>130</v>
      </c>
      <c r="J8" s="3">
        <v>6350</v>
      </c>
      <c r="K8" s="3">
        <v>8000</v>
      </c>
      <c r="L8" s="1">
        <v>7600</v>
      </c>
      <c r="M8" s="23">
        <f t="shared" si="0"/>
        <v>25.984251968503941</v>
      </c>
    </row>
    <row r="9" spans="2:13" x14ac:dyDescent="0.3">
      <c r="B9" s="69"/>
      <c r="C9" s="71"/>
      <c r="D9" s="10" t="s">
        <v>132</v>
      </c>
      <c r="E9" s="2">
        <v>1100</v>
      </c>
      <c r="F9" s="2">
        <v>1900</v>
      </c>
      <c r="G9" s="1">
        <v>1600</v>
      </c>
      <c r="I9" s="18"/>
      <c r="J9" s="2">
        <v>1100</v>
      </c>
      <c r="K9" s="2">
        <v>1900</v>
      </c>
      <c r="L9" s="1">
        <v>1600</v>
      </c>
      <c r="M9" s="23">
        <f t="shared" si="0"/>
        <v>72.72727272727272</v>
      </c>
    </row>
    <row r="10" spans="2:13" x14ac:dyDescent="0.3">
      <c r="B10" s="42" t="s">
        <v>133</v>
      </c>
      <c r="C10" s="10" t="s">
        <v>134</v>
      </c>
      <c r="D10" s="10" t="s">
        <v>135</v>
      </c>
      <c r="E10" s="2">
        <v>5500</v>
      </c>
      <c r="F10" s="2">
        <v>8500</v>
      </c>
      <c r="G10" s="1">
        <v>7500</v>
      </c>
      <c r="I10" s="18" t="s">
        <v>134</v>
      </c>
      <c r="J10" s="2">
        <v>5500</v>
      </c>
      <c r="K10" s="2">
        <v>8500</v>
      </c>
      <c r="L10" s="1">
        <v>7500</v>
      </c>
      <c r="M10" s="23">
        <f t="shared" si="0"/>
        <v>54.545454545454533</v>
      </c>
    </row>
    <row r="11" spans="2:13" ht="22.8" x14ac:dyDescent="0.3">
      <c r="B11" s="42" t="s">
        <v>136</v>
      </c>
      <c r="C11" s="10" t="s">
        <v>162</v>
      </c>
      <c r="D11" s="10" t="s">
        <v>138</v>
      </c>
      <c r="E11" s="2">
        <v>11000</v>
      </c>
      <c r="F11" s="17">
        <v>14000</v>
      </c>
      <c r="G11" s="1">
        <v>14000</v>
      </c>
      <c r="I11" s="18" t="s">
        <v>137</v>
      </c>
      <c r="J11" s="2">
        <v>11000</v>
      </c>
      <c r="K11" s="17">
        <v>14000</v>
      </c>
      <c r="L11" s="1">
        <v>14000</v>
      </c>
      <c r="M11" s="23">
        <f t="shared" si="0"/>
        <v>27.272727272727266</v>
      </c>
    </row>
    <row r="12" spans="2:13" x14ac:dyDescent="0.3">
      <c r="B12" s="67" t="s">
        <v>142</v>
      </c>
      <c r="C12" s="10" t="s">
        <v>143</v>
      </c>
      <c r="D12" s="10" t="s">
        <v>144</v>
      </c>
      <c r="E12" s="2">
        <v>1500</v>
      </c>
      <c r="F12" s="17">
        <v>2000</v>
      </c>
      <c r="G12" s="1">
        <v>1800</v>
      </c>
      <c r="I12" s="18" t="s">
        <v>143</v>
      </c>
      <c r="J12" s="2">
        <v>1500</v>
      </c>
      <c r="K12" s="17">
        <v>2000</v>
      </c>
      <c r="L12" s="1">
        <v>1800</v>
      </c>
      <c r="M12" s="23">
        <f t="shared" si="0"/>
        <v>33.333333333333314</v>
      </c>
    </row>
    <row r="13" spans="2:13" x14ac:dyDescent="0.3">
      <c r="B13" s="69"/>
      <c r="C13" s="10" t="s">
        <v>148</v>
      </c>
      <c r="D13" s="10" t="s">
        <v>149</v>
      </c>
      <c r="E13" s="2">
        <v>500</v>
      </c>
      <c r="F13" s="2">
        <v>2400</v>
      </c>
      <c r="G13" s="2">
        <v>2000</v>
      </c>
      <c r="I13" s="18" t="s">
        <v>148</v>
      </c>
      <c r="J13" s="2">
        <v>500</v>
      </c>
      <c r="K13" s="17">
        <v>2400</v>
      </c>
      <c r="L13" s="1">
        <v>2000</v>
      </c>
      <c r="M13" s="23">
        <f t="shared" si="0"/>
        <v>380</v>
      </c>
    </row>
  </sheetData>
  <mergeCells count="10">
    <mergeCell ref="B12:B13"/>
    <mergeCell ref="C8:C9"/>
    <mergeCell ref="B2:G2"/>
    <mergeCell ref="M3:M4"/>
    <mergeCell ref="I3:I4"/>
    <mergeCell ref="B3:B4"/>
    <mergeCell ref="C3:C4"/>
    <mergeCell ref="D3:D4"/>
    <mergeCell ref="B6:B7"/>
    <mergeCell ref="B8:B9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1"/>
  <sheetViews>
    <sheetView topLeftCell="A16" zoomScaleNormal="100" workbookViewId="0">
      <selection activeCell="A3" sqref="A3:G11"/>
    </sheetView>
  </sheetViews>
  <sheetFormatPr baseColWidth="10" defaultColWidth="11.44140625" defaultRowHeight="14.4" x14ac:dyDescent="0.3"/>
  <cols>
    <col min="1" max="1" width="31.33203125" bestFit="1" customWidth="1"/>
    <col min="2" max="6" width="12" bestFit="1" customWidth="1"/>
    <col min="9" max="9" width="12.109375" bestFit="1" customWidth="1"/>
  </cols>
  <sheetData>
    <row r="2" spans="1:9" x14ac:dyDescent="0.3">
      <c r="A2" s="11" t="s">
        <v>163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 t="s">
        <v>164</v>
      </c>
      <c r="H2" s="9" t="s">
        <v>165</v>
      </c>
    </row>
    <row r="3" spans="1:9" x14ac:dyDescent="0.3">
      <c r="A3" s="39" t="s">
        <v>118</v>
      </c>
      <c r="B3" s="5">
        <v>2478.3115687086088</v>
      </c>
      <c r="C3" s="5">
        <v>1753.3036723163841</v>
      </c>
      <c r="D3" s="5">
        <v>1792.0720064724919</v>
      </c>
      <c r="E3" s="5">
        <v>2939.6353153826972</v>
      </c>
      <c r="F3" s="5">
        <v>3998.9157094867169</v>
      </c>
      <c r="G3" s="5">
        <v>2592.4476544733798</v>
      </c>
      <c r="H3" s="5"/>
      <c r="I3" s="21"/>
    </row>
    <row r="4" spans="1:9" x14ac:dyDescent="0.3">
      <c r="A4" s="48" t="s">
        <v>10</v>
      </c>
      <c r="B4" s="5">
        <v>5419.8132062747518</v>
      </c>
      <c r="C4" s="5">
        <v>5862.6559992777457</v>
      </c>
      <c r="D4" s="5">
        <v>5968.1420980108196</v>
      </c>
      <c r="E4" s="5">
        <v>10294.889027548719</v>
      </c>
      <c r="F4" s="5">
        <v>10074.233740139651</v>
      </c>
      <c r="G4" s="5">
        <v>7523.9468142503374</v>
      </c>
      <c r="H4" s="5"/>
      <c r="I4" s="21"/>
    </row>
    <row r="5" spans="1:9" x14ac:dyDescent="0.3">
      <c r="A5" s="39" t="s">
        <v>12</v>
      </c>
      <c r="B5" s="5">
        <v>1165.5111548556431</v>
      </c>
      <c r="C5" s="5">
        <v>1081.3862937520439</v>
      </c>
      <c r="D5" s="5">
        <v>1108.887575518781</v>
      </c>
      <c r="E5" s="5">
        <v>1531.3188917415489</v>
      </c>
      <c r="F5" s="5">
        <v>1947.24209486166</v>
      </c>
      <c r="G5" s="5">
        <v>1366.8692021459353</v>
      </c>
      <c r="H5" s="5"/>
      <c r="I5" s="21"/>
    </row>
    <row r="6" spans="1:9" ht="15" thickBot="1" x14ac:dyDescent="0.35">
      <c r="A6" s="40" t="s">
        <v>166</v>
      </c>
      <c r="B6" s="5">
        <v>5174</v>
      </c>
      <c r="C6" s="5">
        <v>5481</v>
      </c>
      <c r="D6" s="5">
        <v>7564</v>
      </c>
      <c r="E6" s="5">
        <v>8609</v>
      </c>
      <c r="F6" s="5">
        <v>9687</v>
      </c>
      <c r="G6" s="5">
        <v>7303</v>
      </c>
      <c r="H6" s="5"/>
      <c r="I6" s="21"/>
    </row>
    <row r="7" spans="1:9" x14ac:dyDescent="0.3">
      <c r="A7" s="49" t="s">
        <v>167</v>
      </c>
      <c r="B7" s="5">
        <v>983.2184767264522</v>
      </c>
      <c r="C7" s="5">
        <v>1108.7162461274479</v>
      </c>
      <c r="D7" s="5">
        <v>1151.9646711198091</v>
      </c>
      <c r="E7" s="5">
        <v>1603.763341379414</v>
      </c>
      <c r="F7" s="5">
        <v>2074.1573842238849</v>
      </c>
      <c r="G7" s="5">
        <v>1384.3640239154015</v>
      </c>
      <c r="H7" s="5"/>
      <c r="I7" s="21"/>
    </row>
    <row r="8" spans="1:9" x14ac:dyDescent="0.3">
      <c r="A8" s="40" t="s">
        <v>168</v>
      </c>
      <c r="B8" s="5">
        <v>4384</v>
      </c>
      <c r="C8" s="5">
        <v>4667</v>
      </c>
      <c r="D8" s="5">
        <v>6470</v>
      </c>
      <c r="E8" s="5">
        <v>8027</v>
      </c>
      <c r="F8" s="5">
        <v>7834</v>
      </c>
      <c r="G8" s="5">
        <v>6276</v>
      </c>
      <c r="H8" s="5"/>
      <c r="I8" s="21"/>
    </row>
    <row r="9" spans="1:9" x14ac:dyDescent="0.3">
      <c r="A9" s="40" t="s">
        <v>169</v>
      </c>
      <c r="B9" s="5">
        <v>6411</v>
      </c>
      <c r="C9" s="5">
        <v>6628.5</v>
      </c>
      <c r="D9" s="5">
        <v>8406.9166666666661</v>
      </c>
      <c r="E9" s="5">
        <v>9786</v>
      </c>
      <c r="F9" s="5">
        <v>11087</v>
      </c>
      <c r="G9" s="5">
        <v>8464</v>
      </c>
      <c r="H9" s="5"/>
      <c r="I9" s="21"/>
    </row>
    <row r="10" spans="1:9" x14ac:dyDescent="0.3">
      <c r="A10" s="39" t="s">
        <v>65</v>
      </c>
      <c r="B10" s="5">
        <v>1204.51244813278</v>
      </c>
      <c r="C10" s="5">
        <v>1236.649006622516</v>
      </c>
      <c r="D10" s="5">
        <v>1571.7126262626259</v>
      </c>
      <c r="E10" s="5">
        <v>2045.7773728539039</v>
      </c>
      <c r="F10" s="5">
        <v>2067.5335978835978</v>
      </c>
      <c r="G10" s="5">
        <v>1625.237010351085</v>
      </c>
      <c r="H10" s="5"/>
      <c r="I10" s="21"/>
    </row>
    <row r="11" spans="1:9" x14ac:dyDescent="0.3">
      <c r="A11" s="39" t="s">
        <v>148</v>
      </c>
      <c r="B11" s="5">
        <v>1034.880473985859</v>
      </c>
      <c r="C11" s="5">
        <v>620.05404093710547</v>
      </c>
      <c r="D11" s="5">
        <v>733.65130488245256</v>
      </c>
      <c r="E11" s="5">
        <v>1974.116581223486</v>
      </c>
      <c r="F11" s="5">
        <v>1468.143129356519</v>
      </c>
      <c r="G11" s="5">
        <v>1166.1691060770845</v>
      </c>
      <c r="H11" s="5"/>
    </row>
    <row r="12" spans="1:9" ht="15" thickBot="1" x14ac:dyDescent="0.35">
      <c r="A12" s="7"/>
      <c r="B12" s="7"/>
      <c r="C12" s="7"/>
      <c r="D12" s="7"/>
      <c r="E12" s="7"/>
      <c r="F12" s="7"/>
      <c r="G12" s="7"/>
      <c r="H12" s="7"/>
    </row>
    <row r="13" spans="1:9" x14ac:dyDescent="0.3">
      <c r="A13" s="15" t="s">
        <v>170</v>
      </c>
      <c r="B13" s="7"/>
      <c r="C13" s="7"/>
      <c r="D13" s="7"/>
      <c r="E13" s="7"/>
      <c r="F13" s="7"/>
      <c r="G13" s="7"/>
      <c r="H13" s="7"/>
    </row>
    <row r="14" spans="1:9" x14ac:dyDescent="0.3">
      <c r="A14" s="16" t="s">
        <v>171</v>
      </c>
      <c r="B14" s="7"/>
      <c r="C14" s="7"/>
      <c r="D14" s="7"/>
      <c r="E14" s="7"/>
      <c r="F14" s="7"/>
      <c r="G14" s="7"/>
      <c r="H14" s="7"/>
    </row>
    <row r="15" spans="1:9" x14ac:dyDescent="0.3">
      <c r="A15" s="13" t="s">
        <v>172</v>
      </c>
      <c r="C15" s="7"/>
      <c r="D15" s="7"/>
      <c r="E15" s="7"/>
      <c r="F15" s="7"/>
      <c r="G15" s="7"/>
      <c r="H15" s="7"/>
    </row>
    <row r="16" spans="1:9" ht="23.4" thickBot="1" x14ac:dyDescent="0.35">
      <c r="A16" s="14" t="s">
        <v>173</v>
      </c>
      <c r="C16" s="7"/>
      <c r="D16" s="7"/>
      <c r="E16" s="7"/>
      <c r="F16" s="7"/>
      <c r="G16" s="7"/>
      <c r="H16" s="7"/>
    </row>
    <row r="17" spans="1:8" x14ac:dyDescent="0.3">
      <c r="C17" s="7"/>
      <c r="D17" s="7"/>
      <c r="E17" s="7"/>
      <c r="F17" s="7"/>
      <c r="G17" s="7"/>
      <c r="H17" s="7"/>
    </row>
    <row r="18" spans="1:8" x14ac:dyDescent="0.3">
      <c r="C18" s="7"/>
      <c r="D18" s="7"/>
      <c r="E18" s="7"/>
      <c r="F18" s="7"/>
      <c r="G18" s="7"/>
      <c r="H18" s="7"/>
    </row>
    <row r="19" spans="1:8" x14ac:dyDescent="0.3">
      <c r="C19" s="7"/>
      <c r="D19" s="7"/>
      <c r="E19" s="7"/>
      <c r="F19" s="7"/>
      <c r="G19" s="7"/>
      <c r="H19" s="7"/>
    </row>
    <row r="22" spans="1:8" x14ac:dyDescent="0.3">
      <c r="A22" s="9" t="s">
        <v>107</v>
      </c>
      <c r="B22" s="9" t="s">
        <v>164</v>
      </c>
    </row>
    <row r="23" spans="1:8" x14ac:dyDescent="0.3">
      <c r="A23" s="39" t="s">
        <v>148</v>
      </c>
      <c r="B23" s="5">
        <v>1166.1691060770845</v>
      </c>
    </row>
    <row r="24" spans="1:8" x14ac:dyDescent="0.3">
      <c r="A24" s="51" t="s">
        <v>12</v>
      </c>
      <c r="B24" s="5">
        <v>1366.8692021459353</v>
      </c>
    </row>
    <row r="25" spans="1:8" ht="15" thickBot="1" x14ac:dyDescent="0.35">
      <c r="A25" s="39" t="s">
        <v>65</v>
      </c>
      <c r="B25" s="5">
        <v>1625.237010351085</v>
      </c>
    </row>
    <row r="26" spans="1:8" x14ac:dyDescent="0.3">
      <c r="A26" s="53" t="s">
        <v>118</v>
      </c>
      <c r="B26" s="5">
        <v>2592.4476544733798</v>
      </c>
    </row>
    <row r="27" spans="1:8" x14ac:dyDescent="0.3">
      <c r="A27" s="50" t="s">
        <v>10</v>
      </c>
      <c r="B27" s="5">
        <v>7523.9468142503374</v>
      </c>
    </row>
    <row r="28" spans="1:8" x14ac:dyDescent="0.3">
      <c r="A28" s="40" t="s">
        <v>169</v>
      </c>
      <c r="B28" s="5">
        <v>8464</v>
      </c>
    </row>
    <row r="29" spans="1:8" x14ac:dyDescent="0.3">
      <c r="A29" s="40" t="s">
        <v>166</v>
      </c>
      <c r="B29" s="5">
        <v>7303</v>
      </c>
    </row>
    <row r="30" spans="1:8" x14ac:dyDescent="0.3">
      <c r="A30" s="40" t="s">
        <v>168</v>
      </c>
      <c r="B30" s="5">
        <v>6276</v>
      </c>
    </row>
    <row r="31" spans="1:8" x14ac:dyDescent="0.3">
      <c r="A31" s="52" t="s">
        <v>167</v>
      </c>
      <c r="B31" s="5">
        <v>1384.3640239154015</v>
      </c>
    </row>
  </sheetData>
  <autoFilter ref="A22:B22" xr:uid="{00000000-0001-0000-0800-000000000000}">
    <sortState xmlns:xlrd2="http://schemas.microsoft.com/office/spreadsheetml/2017/richdata2" ref="A23:B31">
      <sortCondition ref="B22"/>
    </sortState>
  </autoFilter>
  <sortState xmlns:xlrd2="http://schemas.microsoft.com/office/spreadsheetml/2017/richdata2" ref="A26:B26">
    <sortCondition descending="1" ref="B26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39"/>
  <sheetViews>
    <sheetView tabSelected="1" topLeftCell="C5" zoomScale="90" zoomScaleNormal="90" workbookViewId="0">
      <selection activeCell="S13" sqref="S13"/>
    </sheetView>
  </sheetViews>
  <sheetFormatPr baseColWidth="10" defaultColWidth="11.44140625" defaultRowHeight="14.4" x14ac:dyDescent="0.3"/>
  <cols>
    <col min="1" max="1" width="6.44140625" customWidth="1"/>
    <col min="2" max="2" width="34.6640625" bestFit="1" customWidth="1"/>
    <col min="3" max="8" width="11.44140625" customWidth="1"/>
  </cols>
  <sheetData>
    <row r="2" spans="2:8" ht="15" customHeight="1" x14ac:dyDescent="0.3">
      <c r="B2" s="4" t="s">
        <v>163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164</v>
      </c>
    </row>
    <row r="3" spans="2:8" x14ac:dyDescent="0.3">
      <c r="B3" s="39" t="s">
        <v>118</v>
      </c>
      <c r="C3" s="5">
        <v>2478.3115687086088</v>
      </c>
      <c r="D3" s="5">
        <v>1753.3036723163841</v>
      </c>
      <c r="E3" s="5">
        <v>1792.0720064724919</v>
      </c>
      <c r="F3" s="5">
        <v>2939.6353153826972</v>
      </c>
      <c r="G3" s="5">
        <v>3998.9157094867169</v>
      </c>
      <c r="H3" s="5">
        <v>2592.4476544733798</v>
      </c>
    </row>
    <row r="4" spans="2:8" x14ac:dyDescent="0.3">
      <c r="B4" s="48" t="s">
        <v>10</v>
      </c>
      <c r="C4" s="5">
        <v>5419.8132062747518</v>
      </c>
      <c r="D4" s="5">
        <v>5862.6559992777457</v>
      </c>
      <c r="E4" s="5">
        <v>5968.1420980108196</v>
      </c>
      <c r="F4" s="5">
        <v>10294.889027548719</v>
      </c>
      <c r="G4" s="5">
        <v>10074.233740139651</v>
      </c>
      <c r="H4" s="5">
        <v>7523.9468142503374</v>
      </c>
    </row>
    <row r="5" spans="2:8" x14ac:dyDescent="0.3">
      <c r="B5" s="39" t="s">
        <v>12</v>
      </c>
      <c r="C5" s="5">
        <v>1165.5111548556431</v>
      </c>
      <c r="D5" s="5">
        <v>1081.3862937520439</v>
      </c>
      <c r="E5" s="5">
        <v>1108.887575518781</v>
      </c>
      <c r="F5" s="5">
        <v>1531.3188917415489</v>
      </c>
      <c r="G5" s="5">
        <v>1947.24209486166</v>
      </c>
      <c r="H5" s="5">
        <v>1366.8692021459353</v>
      </c>
    </row>
    <row r="6" spans="2:8" ht="15" thickBot="1" x14ac:dyDescent="0.35">
      <c r="B6" s="40" t="s">
        <v>166</v>
      </c>
      <c r="C6" s="5">
        <v>5174</v>
      </c>
      <c r="D6" s="5">
        <v>5481</v>
      </c>
      <c r="E6" s="5">
        <v>7564</v>
      </c>
      <c r="F6" s="5">
        <v>8609</v>
      </c>
      <c r="G6" s="5">
        <v>9687</v>
      </c>
      <c r="H6" s="5">
        <v>7303</v>
      </c>
    </row>
    <row r="7" spans="2:8" x14ac:dyDescent="0.3">
      <c r="B7" s="49" t="s">
        <v>167</v>
      </c>
      <c r="C7" s="5">
        <v>983.2184767264522</v>
      </c>
      <c r="D7" s="5">
        <v>1108.7162461274479</v>
      </c>
      <c r="E7" s="5">
        <v>1151.9646711198091</v>
      </c>
      <c r="F7" s="5">
        <v>1603.763341379414</v>
      </c>
      <c r="G7" s="5">
        <v>2074.1573842238849</v>
      </c>
      <c r="H7" s="5">
        <v>1384.3640239154015</v>
      </c>
    </row>
    <row r="8" spans="2:8" x14ac:dyDescent="0.3">
      <c r="B8" s="40" t="s">
        <v>168</v>
      </c>
      <c r="C8" s="5">
        <v>4384</v>
      </c>
      <c r="D8" s="5">
        <v>4667</v>
      </c>
      <c r="E8" s="5">
        <v>6470</v>
      </c>
      <c r="F8" s="5">
        <v>8027</v>
      </c>
      <c r="G8" s="5">
        <v>7834</v>
      </c>
      <c r="H8" s="5">
        <v>6276</v>
      </c>
    </row>
    <row r="9" spans="2:8" x14ac:dyDescent="0.3">
      <c r="B9" s="40" t="s">
        <v>169</v>
      </c>
      <c r="C9" s="5">
        <v>6411</v>
      </c>
      <c r="D9" s="5">
        <v>6628.5</v>
      </c>
      <c r="E9" s="5">
        <v>8406.9166666666661</v>
      </c>
      <c r="F9" s="5">
        <v>9786</v>
      </c>
      <c r="G9" s="5">
        <v>11087</v>
      </c>
      <c r="H9" s="5">
        <v>8464</v>
      </c>
    </row>
    <row r="10" spans="2:8" x14ac:dyDescent="0.3">
      <c r="B10" s="39" t="s">
        <v>65</v>
      </c>
      <c r="C10" s="5">
        <v>1204.51244813278</v>
      </c>
      <c r="D10" s="5">
        <v>1236.649006622516</v>
      </c>
      <c r="E10" s="5">
        <v>1571.7126262626259</v>
      </c>
      <c r="F10" s="5">
        <v>2045.7773728539039</v>
      </c>
      <c r="G10" s="5">
        <v>2067.5335978835978</v>
      </c>
      <c r="H10" s="5">
        <v>1625.237010351085</v>
      </c>
    </row>
    <row r="11" spans="2:8" x14ac:dyDescent="0.3">
      <c r="B11" s="39" t="s">
        <v>148</v>
      </c>
      <c r="C11" s="5">
        <v>1034.880473985859</v>
      </c>
      <c r="D11" s="5">
        <v>620.05404093710547</v>
      </c>
      <c r="E11" s="5">
        <v>733.65130488245256</v>
      </c>
      <c r="F11" s="5">
        <v>1974.116581223486</v>
      </c>
      <c r="G11" s="5">
        <v>1468.143129356519</v>
      </c>
      <c r="H11" s="5">
        <v>1166.1691060770845</v>
      </c>
    </row>
    <row r="12" spans="2:8" ht="15" thickBot="1" x14ac:dyDescent="0.35">
      <c r="B12" s="41"/>
      <c r="C12" s="7"/>
      <c r="D12" s="7"/>
      <c r="E12" s="7"/>
      <c r="F12" s="7"/>
      <c r="G12" s="7"/>
      <c r="H12" s="7"/>
    </row>
    <row r="13" spans="2:8" x14ac:dyDescent="0.3">
      <c r="B13" s="15" t="s">
        <v>170</v>
      </c>
      <c r="C13" s="7"/>
      <c r="D13" s="7"/>
      <c r="E13" s="8"/>
      <c r="H13" s="8"/>
    </row>
    <row r="14" spans="2:8" x14ac:dyDescent="0.3">
      <c r="B14" s="16" t="s">
        <v>171</v>
      </c>
      <c r="C14" s="7"/>
      <c r="D14" s="7"/>
      <c r="E14" s="8"/>
      <c r="H14" s="8"/>
    </row>
    <row r="15" spans="2:8" x14ac:dyDescent="0.3">
      <c r="B15" s="13" t="s">
        <v>172</v>
      </c>
      <c r="C15" s="7"/>
      <c r="D15" s="7"/>
      <c r="E15" s="8"/>
      <c r="H15" s="8"/>
    </row>
    <row r="16" spans="2:8" ht="23.4" thickBot="1" x14ac:dyDescent="0.35">
      <c r="B16" s="14" t="s">
        <v>174</v>
      </c>
      <c r="C16" s="7"/>
      <c r="D16" s="7"/>
      <c r="E16" s="8"/>
      <c r="H16" s="8"/>
    </row>
    <row r="17" spans="2:8" x14ac:dyDescent="0.3">
      <c r="B17" s="7"/>
      <c r="C17" s="7"/>
      <c r="D17" s="7"/>
      <c r="E17" s="8"/>
      <c r="H17" s="8"/>
    </row>
    <row r="18" spans="2:8" x14ac:dyDescent="0.3">
      <c r="B18" s="6"/>
      <c r="C18" s="6"/>
      <c r="D18" s="7"/>
      <c r="E18" s="7"/>
      <c r="F18" s="7"/>
      <c r="G18" s="7"/>
      <c r="H18" s="8"/>
    </row>
    <row r="19" spans="2:8" x14ac:dyDescent="0.3">
      <c r="B19" s="6"/>
      <c r="C19" s="6"/>
      <c r="D19" s="7"/>
      <c r="E19" s="7"/>
      <c r="F19" s="7"/>
      <c r="G19" s="7"/>
      <c r="H19" s="8"/>
    </row>
    <row r="20" spans="2:8" x14ac:dyDescent="0.3">
      <c r="B20" s="6"/>
      <c r="C20" s="6"/>
      <c r="D20" s="7"/>
      <c r="E20" s="7"/>
      <c r="F20" s="7"/>
      <c r="G20" s="7"/>
      <c r="H20" s="8"/>
    </row>
    <row r="21" spans="2:8" x14ac:dyDescent="0.3">
      <c r="B21" s="4" t="s">
        <v>163</v>
      </c>
      <c r="C21" s="4">
        <v>2020</v>
      </c>
      <c r="D21" s="4">
        <v>2021</v>
      </c>
      <c r="E21" s="4">
        <v>2022</v>
      </c>
      <c r="F21" s="4">
        <v>2023</v>
      </c>
      <c r="G21" s="7"/>
      <c r="H21" s="8"/>
    </row>
    <row r="22" spans="2:8" x14ac:dyDescent="0.3">
      <c r="B22" s="39" t="s">
        <v>118</v>
      </c>
      <c r="C22" s="12">
        <f t="shared" ref="C22:F30" si="0">+D3/C3*100-100</f>
        <v>-29.254106123953164</v>
      </c>
      <c r="D22" s="12">
        <f t="shared" si="0"/>
        <v>2.2111591259538699</v>
      </c>
      <c r="E22" s="12">
        <f t="shared" si="0"/>
        <v>64.035557989048925</v>
      </c>
      <c r="F22" s="12">
        <f t="shared" si="0"/>
        <v>36.034415172554048</v>
      </c>
      <c r="G22" s="22" cm="1">
        <f t="array" ref="G22">+AVERAGE(ABS(C22:F22))</f>
        <v>32.883809602877506</v>
      </c>
      <c r="H22" s="8"/>
    </row>
    <row r="23" spans="2:8" x14ac:dyDescent="0.3">
      <c r="B23" s="48" t="s">
        <v>10</v>
      </c>
      <c r="C23" s="12">
        <f t="shared" si="0"/>
        <v>8.1708128333702632</v>
      </c>
      <c r="D23" s="12">
        <f t="shared" si="0"/>
        <v>1.7992885604420508</v>
      </c>
      <c r="E23" s="12">
        <f t="shared" si="0"/>
        <v>72.497384587743028</v>
      </c>
      <c r="F23" s="12">
        <f t="shared" si="0"/>
        <v>-2.1433478964037818</v>
      </c>
      <c r="G23" s="22" cm="1">
        <f t="array" ref="G23">+AVERAGE(ABS(C23:F23))</f>
        <v>21.152708469489781</v>
      </c>
      <c r="H23" s="8"/>
    </row>
    <row r="24" spans="2:8" x14ac:dyDescent="0.3">
      <c r="B24" s="39" t="s">
        <v>12</v>
      </c>
      <c r="C24" s="12">
        <f t="shared" si="0"/>
        <v>-7.2178512194521716</v>
      </c>
      <c r="D24" s="12">
        <f t="shared" si="0"/>
        <v>2.5431505767764975</v>
      </c>
      <c r="E24" s="12">
        <f t="shared" si="0"/>
        <v>38.095053596857014</v>
      </c>
      <c r="F24" s="12">
        <f t="shared" si="0"/>
        <v>27.161109639748986</v>
      </c>
      <c r="G24" s="22" cm="1">
        <f t="array" ref="G24">+AVERAGE(ABS(C24:F24))</f>
        <v>18.754291258208667</v>
      </c>
      <c r="H24" s="8"/>
    </row>
    <row r="25" spans="2:8" ht="15" thickBot="1" x14ac:dyDescent="0.35">
      <c r="B25" s="40" t="s">
        <v>166</v>
      </c>
      <c r="C25" s="12">
        <f t="shared" si="0"/>
        <v>5.9335137224584571</v>
      </c>
      <c r="D25" s="12">
        <f t="shared" si="0"/>
        <v>38.004013866082829</v>
      </c>
      <c r="E25" s="12">
        <f t="shared" si="0"/>
        <v>13.815441565309357</v>
      </c>
      <c r="F25" s="12">
        <f t="shared" si="0"/>
        <v>12.521779533046811</v>
      </c>
      <c r="G25" s="22" cm="1">
        <f t="array" ref="G25">+AVERAGE(ABS(C25:F25))</f>
        <v>17.568687171724363</v>
      </c>
      <c r="H25" s="8"/>
    </row>
    <row r="26" spans="2:8" x14ac:dyDescent="0.3">
      <c r="B26" s="49" t="s">
        <v>167</v>
      </c>
      <c r="C26" s="12">
        <f t="shared" si="0"/>
        <v>12.763975898706718</v>
      </c>
      <c r="D26" s="12">
        <f t="shared" si="0"/>
        <v>3.9007658761581467</v>
      </c>
      <c r="E26" s="12">
        <f t="shared" si="0"/>
        <v>39.219837342790868</v>
      </c>
      <c r="F26" s="12">
        <f t="shared" si="0"/>
        <v>29.330639422140678</v>
      </c>
      <c r="G26" s="22" cm="1">
        <f t="array" ref="G26">+AVERAGE(ABS(C26:F26))</f>
        <v>21.303804634949103</v>
      </c>
      <c r="H26" s="8"/>
    </row>
    <row r="27" spans="2:8" x14ac:dyDescent="0.3">
      <c r="B27" s="40" t="s">
        <v>168</v>
      </c>
      <c r="C27" s="12">
        <f t="shared" si="0"/>
        <v>6.4552919708029179</v>
      </c>
      <c r="D27" s="12">
        <f t="shared" si="0"/>
        <v>38.632954788943636</v>
      </c>
      <c r="E27" s="12">
        <f t="shared" si="0"/>
        <v>24.064914992272037</v>
      </c>
      <c r="F27" s="12">
        <f t="shared" si="0"/>
        <v>-2.4043851999501697</v>
      </c>
      <c r="G27" s="22" cm="1">
        <f t="array" ref="G27">+AVERAGE(ABS(C27:F27))</f>
        <v>17.88938673799219</v>
      </c>
    </row>
    <row r="28" spans="2:8" ht="15" customHeight="1" x14ac:dyDescent="0.3">
      <c r="B28" s="40" t="s">
        <v>169</v>
      </c>
      <c r="C28" s="12">
        <f t="shared" si="0"/>
        <v>3.3926064576509134</v>
      </c>
      <c r="D28" s="12">
        <f t="shared" si="0"/>
        <v>26.829850896381771</v>
      </c>
      <c r="E28" s="12">
        <f t="shared" si="0"/>
        <v>16.404151343635704</v>
      </c>
      <c r="F28" s="12">
        <f t="shared" si="0"/>
        <v>13.294502350296341</v>
      </c>
      <c r="G28" s="22" cm="1">
        <f t="array" ref="G28">+AVERAGE(ABS(C28:F28))</f>
        <v>14.980277761991182</v>
      </c>
    </row>
    <row r="29" spans="2:8" x14ac:dyDescent="0.3">
      <c r="B29" s="39" t="s">
        <v>65</v>
      </c>
      <c r="C29" s="12">
        <f t="shared" si="0"/>
        <v>2.6680138125225454</v>
      </c>
      <c r="D29" s="12">
        <f t="shared" si="0"/>
        <v>27.094480151261479</v>
      </c>
      <c r="E29" s="12">
        <f t="shared" si="0"/>
        <v>30.162304397754724</v>
      </c>
      <c r="F29" s="12">
        <f t="shared" si="0"/>
        <v>1.063469824155078</v>
      </c>
      <c r="G29" s="22" cm="1">
        <f t="array" ref="G29">+AVERAGE(ABS(C29:F29))</f>
        <v>15.247067046423457</v>
      </c>
    </row>
    <row r="30" spans="2:8" x14ac:dyDescent="0.3">
      <c r="B30" s="39" t="s">
        <v>148</v>
      </c>
      <c r="C30" s="12">
        <f t="shared" si="0"/>
        <v>-40.084477722441001</v>
      </c>
      <c r="D30" s="12">
        <f t="shared" si="0"/>
        <v>18.320542476211315</v>
      </c>
      <c r="E30" s="12">
        <f t="shared" si="0"/>
        <v>169.08104273593352</v>
      </c>
      <c r="F30" s="12">
        <f t="shared" si="0"/>
        <v>-25.630373437894079</v>
      </c>
      <c r="G30" s="22" cm="1">
        <f t="array" ref="G30">+AVERAGE(ABS(C30:F30))</f>
        <v>63.279109093119985</v>
      </c>
    </row>
    <row r="33" spans="14:20" ht="14.25" customHeight="1" x14ac:dyDescent="0.3"/>
    <row r="34" spans="14:20" x14ac:dyDescent="0.3">
      <c r="N34" s="76"/>
      <c r="O34" s="76"/>
      <c r="P34" s="76"/>
      <c r="Q34" s="76"/>
      <c r="R34" s="76"/>
      <c r="S34" s="76"/>
      <c r="T34" s="76"/>
    </row>
    <row r="35" spans="14:20" x14ac:dyDescent="0.3">
      <c r="N35" s="76"/>
      <c r="O35" s="76"/>
      <c r="P35" s="76"/>
      <c r="Q35" s="76"/>
      <c r="R35" s="76"/>
      <c r="S35" s="76"/>
      <c r="T35" s="76"/>
    </row>
    <row r="36" spans="14:20" x14ac:dyDescent="0.3">
      <c r="N36" s="76"/>
      <c r="O36" s="76"/>
      <c r="P36" s="76"/>
      <c r="Q36" s="76"/>
      <c r="R36" s="76"/>
      <c r="S36" s="76"/>
      <c r="T36" s="76"/>
    </row>
    <row r="37" spans="14:20" x14ac:dyDescent="0.3">
      <c r="N37" s="76"/>
      <c r="O37" s="76"/>
      <c r="P37" s="76"/>
      <c r="Q37" s="76"/>
      <c r="R37" s="76"/>
      <c r="S37" s="76"/>
      <c r="T37" s="76"/>
    </row>
    <row r="38" spans="14:20" x14ac:dyDescent="0.3">
      <c r="N38" s="76"/>
      <c r="O38" s="76"/>
      <c r="P38" s="76"/>
      <c r="Q38" s="76"/>
      <c r="R38" s="76"/>
      <c r="S38" s="76"/>
      <c r="T38" s="76"/>
    </row>
    <row r="39" spans="14:20" x14ac:dyDescent="0.3">
      <c r="N39" s="76"/>
      <c r="O39" s="76"/>
      <c r="P39" s="76"/>
      <c r="Q39" s="76"/>
      <c r="R39" s="76"/>
      <c r="S39" s="76"/>
      <c r="T39" s="76"/>
    </row>
  </sheetData>
  <mergeCells count="1">
    <mergeCell ref="N34:T3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2025-07-24T21:34:55+00:00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5E01AD-0C11-4B9F-8D5F-6A0EB44B6E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dfd1c-4089-4e06-927d-add0534611cf"/>
    <ds:schemaRef ds:uri="a90b905c-b97c-428b-8612-fd2117087e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3E9602-04BC-4E38-91DD-44C0C1B37D8C}">
  <ds:schemaRefs>
    <ds:schemaRef ds:uri="169dfd1c-4089-4e06-927d-add0534611cf"/>
    <ds:schemaRef ds:uri="http://purl.org/dc/elements/1.1/"/>
    <ds:schemaRef ds:uri="http://www.w3.org/XML/1998/namespace"/>
    <ds:schemaRef ds:uri="http://purl.org/dc/terms/"/>
    <ds:schemaRef ds:uri="http://schemas.microsoft.com/office/2006/documentManagement/types"/>
    <ds:schemaRef ds:uri="a90b905c-b97c-428b-8612-fd2117087ed6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4.1.1. OAF</vt:lpstr>
      <vt:lpstr>4.1.2. CONDICIONES COMERCIALES</vt:lpstr>
      <vt:lpstr>4.2.4. AGENTES COMERCIALES 1</vt:lpstr>
      <vt:lpstr>4.2.5. AGENTES COMERCIALES 2</vt:lpstr>
      <vt:lpstr>4.3.1. % MERCADO FLETE PRODUCTO</vt:lpstr>
      <vt:lpstr>4.3.2. PRECIOS PAGAD PRODUCTOR</vt:lpstr>
      <vt:lpstr>4.3.3. PRECIOS PROMEDIO SIPSA</vt:lpstr>
      <vt:lpstr>4.3.4. VARIACION $ PLAZAS MAYOR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2025-10-10T21:22:14Z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