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3" documentId="13_ncr:1_{D4E39B39-35C3-4235-A41D-06E1C3AD3B34}" xr6:coauthVersionLast="47" xr6:coauthVersionMax="47" xr10:uidLastSave="{CEB6116E-1712-4322-95BC-201966B97494}"/>
  <bookViews>
    <workbookView xWindow="-108" yWindow="-108" windowWidth="23256" windowHeight="12456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5" hidden="1">'4.3.2. PRECIOS PAGAD PRODUCTOR'!$B$2:$G$5</definedName>
    <definedName name="_xlnm._FilterDatabase" localSheetId="6" hidden="1">'4.3.3. PRECIOS PROMEDIO SIPSA'!$A$20:$B$20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6" l="1"/>
  <c r="M5" i="7" l="1"/>
  <c r="C21" i="9" l="1"/>
  <c r="D21" i="9"/>
  <c r="E21" i="9"/>
  <c r="F21" i="9"/>
  <c r="C22" i="9"/>
  <c r="D22" i="9"/>
  <c r="E22" i="9"/>
  <c r="F22" i="9"/>
  <c r="C23" i="9"/>
  <c r="D23" i="9"/>
  <c r="E23" i="9"/>
  <c r="F23" i="9"/>
  <c r="C24" i="9"/>
  <c r="D24" i="9"/>
  <c r="E24" i="9"/>
  <c r="F24" i="9"/>
  <c r="C25" i="9"/>
  <c r="D25" i="9"/>
  <c r="E25" i="9"/>
  <c r="F25" i="9"/>
  <c r="C26" i="9"/>
  <c r="D26" i="9"/>
  <c r="E26" i="9"/>
  <c r="F26" i="9"/>
  <c r="D20" i="9"/>
  <c r="E20" i="9"/>
  <c r="F20" i="9"/>
  <c r="C20" i="9"/>
  <c r="I5" i="6" l="1"/>
  <c r="I6" i="6" l="1"/>
  <c r="I7" i="6"/>
  <c r="I8" i="6"/>
  <c r="I10" i="6"/>
  <c r="M6" i="7"/>
  <c r="M7" i="7"/>
  <c r="M8" i="7"/>
  <c r="M9" i="7"/>
  <c r="M10" i="7"/>
  <c r="M11" i="7"/>
  <c r="G21" i="9" l="1" a="1"/>
  <c r="G21" i="9" s="1"/>
  <c r="G22" i="9" a="1"/>
  <c r="G22" i="9" s="1"/>
  <c r="G23" i="9" a="1"/>
  <c r="G23" i="9" s="1"/>
  <c r="G24" i="9" a="1"/>
  <c r="G24" i="9" s="1"/>
  <c r="G25" i="9" a="1"/>
  <c r="G25" i="9" s="1"/>
  <c r="G26" i="9" a="1"/>
  <c r="G26" i="9" s="1"/>
  <c r="G20" i="9" a="1"/>
  <c r="G20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<sst xmlns="http://schemas.openxmlformats.org/spreadsheetml/2006/main" count="273" uniqueCount="137">
  <si>
    <t>Tabla 1. Organizaciones de la Agricultura Familiar (OAF) participantes de los encuentros territoriales en el municipio de San Sebastian de Buenavista</t>
  </si>
  <si>
    <t>Nombre y sigla asociación</t>
  </si>
  <si>
    <t>Principales productos comercializados</t>
  </si>
  <si>
    <t>No. de familias asociadas</t>
  </si>
  <si>
    <t>Servicios que presta la OAF</t>
  </si>
  <si>
    <t>Asociación Agropecuaria y Pesquera de los Corregimientos de Venero Y Maria Antonia - ASAPEVEMA</t>
  </si>
  <si>
    <t>Pollo de engorde en pie</t>
  </si>
  <si>
    <t>Capacitación y comercialización colectiva</t>
  </si>
  <si>
    <t>Asociación Comunitaria de Productores Agrícolas y Pecuarios del Corregimiento de San Valentin D’LACSAN</t>
  </si>
  <si>
    <t>Leche de vaca</t>
  </si>
  <si>
    <t>Comercialización colectiva y gestión de recursos</t>
  </si>
  <si>
    <r>
      <rPr>
        <b/>
        <sz val="10"/>
        <color rgb="FF000000"/>
        <rFont val="Arial"/>
      </rPr>
      <t xml:space="preserve">Tabla 2. </t>
    </r>
    <r>
      <rPr>
        <sz val="10"/>
        <color rgb="FF000000"/>
        <rFont val="Arial"/>
      </rPr>
      <t>Condiciones comerciales de las OAF identificadas en el municipio de San Sebastián de Buenavista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</si>
  <si>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</si>
  <si>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</si>
  <si>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</si>
  <si>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</si>
  <si>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</si>
  <si>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</si>
  <si>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</si>
  <si>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Pollo de 2,5 Kg</t>
  </si>
  <si>
    <t>Intermediarios 70% Consumidor final 30%</t>
  </si>
  <si>
    <t>No</t>
  </si>
  <si>
    <t>Contado</t>
  </si>
  <si>
    <t>Tienda 70% Casa 30%</t>
  </si>
  <si>
    <t>Leche cruda x litro</t>
  </si>
  <si>
    <t>Intermediarios 100%</t>
  </si>
  <si>
    <t>Credito</t>
  </si>
  <si>
    <t>Finca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</si>
  <si>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</si>
  <si>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San Sebastian de Buenavista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</si>
  <si>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</si>
  <si>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</si>
  <si>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</si>
  <si>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</si>
  <si>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</si>
  <si>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Guillermo Polo Madrid</t>
  </si>
  <si>
    <t>Consumidor final</t>
  </si>
  <si>
    <t>Res en pie</t>
  </si>
  <si>
    <t>San Sebastian Calle 6 # 3-92</t>
  </si>
  <si>
    <t>Fincas San Sebastian</t>
  </si>
  <si>
    <t>Hugo Morales Ospina</t>
  </si>
  <si>
    <t>Leche cruda</t>
  </si>
  <si>
    <t>San Sebastian Calle 3 # 7-07</t>
  </si>
  <si>
    <t>Yulieth Acuña</t>
  </si>
  <si>
    <t>Pollo</t>
  </si>
  <si>
    <t>San Sebastian Calle 5 # 1-51</t>
  </si>
  <si>
    <t>Fabio Beleño</t>
  </si>
  <si>
    <t>Minorista</t>
  </si>
  <si>
    <t>Maíz blanco</t>
  </si>
  <si>
    <t>No proporciona</t>
  </si>
  <si>
    <t>Leider Poveda</t>
  </si>
  <si>
    <t>Mango hilaza</t>
  </si>
  <si>
    <t>San Sebastian Cra 6 Calle 6 Esquina</t>
  </si>
  <si>
    <t>Yuca</t>
  </si>
  <si>
    <t>Aurora Salinas</t>
  </si>
  <si>
    <t>Supermercado</t>
  </si>
  <si>
    <t>Naranja valencia</t>
  </si>
  <si>
    <t>San Sebastian Calle 6 Centro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</si>
  <si>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San Sebastian de Buenavista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</si>
  <si>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</si>
  <si>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</si>
  <si>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</si>
  <si>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</si>
  <si>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</si>
  <si>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</si>
  <si>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 xml:space="preserve">Kg em pie </t>
  </si>
  <si>
    <t xml:space="preserve">Semanal </t>
  </si>
  <si>
    <t>Finca</t>
  </si>
  <si>
    <t>Litro de lehe cruda</t>
  </si>
  <si>
    <t>Diario</t>
  </si>
  <si>
    <t>Carne de pollo en canal</t>
  </si>
  <si>
    <t xml:space="preserve">Quincenal </t>
  </si>
  <si>
    <t>Tonelada</t>
  </si>
  <si>
    <t xml:space="preserve">Mensual </t>
  </si>
  <si>
    <t>Canastilla x 25 Kg</t>
  </si>
  <si>
    <t>Supemercado</t>
  </si>
  <si>
    <t>Bolsas x 45 Kg</t>
  </si>
  <si>
    <t>Bulto x 40 Kg</t>
  </si>
  <si>
    <t>Tienda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</si>
  <si>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</si>
  <si>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</si>
  <si>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</si>
  <si>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</si>
  <si>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</si>
  <si>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</si>
  <si>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</si>
  <si>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</si>
  <si>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</si>
  <si>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</si>
  <si>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</si>
  <si>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</si>
  <si>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04Wc2s1-67</t>
  </si>
  <si>
    <t>Avicultura de engorde</t>
  </si>
  <si>
    <t>Kilogramo de pollo</t>
  </si>
  <si>
    <t>Intermediario y consumidor final</t>
  </si>
  <si>
    <t>90% y 10%</t>
  </si>
  <si>
    <t>06Wai-55</t>
  </si>
  <si>
    <t>Canastilla</t>
  </si>
  <si>
    <t xml:space="preserve">Intermediario y consumidor final </t>
  </si>
  <si>
    <t>80% y 20%</t>
  </si>
  <si>
    <t>Bulto x 53 Kg</t>
  </si>
  <si>
    <t>Mayorista y consumidor final</t>
  </si>
  <si>
    <t>70% y 30%</t>
  </si>
  <si>
    <t>Cabecera municipal 70% Centro poblado 30%</t>
  </si>
  <si>
    <t>06Wd2s1-55</t>
  </si>
  <si>
    <t xml:space="preserve">Ganaderia doble propósito </t>
  </si>
  <si>
    <t>Ganado en pie</t>
  </si>
  <si>
    <t>Intermediario</t>
  </si>
  <si>
    <t>Litro de leche cruda</t>
  </si>
  <si>
    <t>07Wb-49</t>
  </si>
  <si>
    <t>Maíz tradicional</t>
  </si>
  <si>
    <t>Bulto x 50 Kg</t>
  </si>
  <si>
    <t>Veredas Venero y La Pacha</t>
  </si>
  <si>
    <t>Naranja</t>
  </si>
  <si>
    <t>avicultura_engorde</t>
  </si>
  <si>
    <t>mango_hilaza</t>
  </si>
  <si>
    <t>yuca</t>
  </si>
  <si>
    <t>ganaderia_dp</t>
  </si>
  <si>
    <t>maiz_tradicional</t>
  </si>
  <si>
    <t>naranja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</si>
  <si>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</si>
  <si>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</si>
  <si>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</si>
  <si>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</si>
  <si>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Bovino</t>
  </si>
  <si>
    <t>Leche</t>
  </si>
  <si>
    <t xml:space="preserve">Línea productiva </t>
  </si>
  <si>
    <t>Promedio</t>
  </si>
  <si>
    <t>Verificar</t>
  </si>
  <si>
    <t>Avicultura de engorde (Kg en pie)</t>
  </si>
  <si>
    <t>Ganaderia doble propósito (Kg en pie)</t>
  </si>
  <si>
    <t>Ganaderia doble propósito (Litro leche)</t>
  </si>
  <si>
    <t>Precio a escala municipal</t>
  </si>
  <si>
    <t>Precio a escala departamental</t>
  </si>
  <si>
    <t>Precios a escala nacional</t>
  </si>
  <si>
    <t>Precios gremios (, PORKOLOMBIA*, FEDEGAN**)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</si>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</sst>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2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8"/>
      <name val="Aptos Narrow"/>
      <family val="2"/>
      <scheme val="minor"/>
    </font>
    <font>
      <sz val="10"/>
      <color theme="1"/>
      <name val="Arial"/>
    </font>
    <font>
      <sz val="11"/>
      <color rgb="FF000000"/>
      <name val="Calibri"/>
      <family val="2"/>
    </font>
    <font>
      <b/>
      <sz val="10"/>
      <color rgb="FF000000"/>
      <name val="Arial"/>
    </font>
    <font>
      <sz val="10"/>
      <color rgb="FF000000"/>
      <name val="Arial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11" fillId="10" borderId="4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/>
    </xf>
    <xf numFmtId="165" fontId="3" fillId="5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5" borderId="1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165" fontId="0" fillId="0" borderId="0" xfId="0" applyNumberFormat="1"/>
    <xf numFmtId="170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11" borderId="9" xfId="0" applyFont="1" applyFill="1" applyBorder="1" applyAlignment="1">
      <alignment horizontal="center" vertical="center" wrapText="1"/>
    </xf>
    <xf numFmtId="0" fontId="12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 applyProtection="1">
      <alignment vertical="center"/>
      <protection locked="0"/>
    </xf>
    <xf numFmtId="0" fontId="13" fillId="5" borderId="1" xfId="0" applyFont="1" applyFill="1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4" fontId="3" fillId="0" borderId="1" xfId="1" applyFont="1" applyFill="1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0" fontId="9" fillId="0" borderId="0" xfId="0" applyFont="1" applyAlignment="1">
      <alignment horizontal="left"/>
    </xf>
    <xf numFmtId="0" fontId="2" fillId="5" borderId="13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/>
    </xf>
    <xf numFmtId="0" fontId="19" fillId="0" borderId="0" xfId="0" applyFont="1"/>
    <xf numFmtId="9" fontId="3" fillId="0" borderId="1" xfId="8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/>
    </xf>
    <xf numFmtId="0" fontId="4" fillId="10" borderId="1" xfId="0" applyFont="1" applyFill="1" applyBorder="1" applyAlignment="1">
      <alignment horizontal="left"/>
    </xf>
    <xf numFmtId="0" fontId="13" fillId="4" borderId="16" xfId="0" applyFont="1" applyFill="1" applyBorder="1" applyAlignment="1">
      <alignment horizontal="center" vertical="center" wrapText="1"/>
    </xf>
    <xf numFmtId="0" fontId="18" fillId="0" borderId="15" xfId="0" applyFont="1" applyBorder="1" applyAlignment="1">
      <alignment vertical="center"/>
    </xf>
    <xf numFmtId="0" fontId="18" fillId="5" borderId="15" xfId="0" applyFont="1" applyFill="1" applyBorder="1" applyAlignment="1">
      <alignment vertical="center"/>
    </xf>
    <xf numFmtId="0" fontId="9" fillId="10" borderId="3" xfId="0" applyFont="1" applyFill="1" applyBorder="1" applyAlignment="1">
      <alignment horizontal="center"/>
    </xf>
    <xf numFmtId="165" fontId="4" fillId="0" borderId="17" xfId="1" applyNumberFormat="1" applyFont="1" applyBorder="1"/>
    <xf numFmtId="0" fontId="9" fillId="8" borderId="3" xfId="0" applyFont="1" applyFill="1" applyBorder="1" applyAlignment="1">
      <alignment horizontal="left"/>
    </xf>
    <xf numFmtId="0" fontId="9" fillId="9" borderId="3" xfId="0" applyFont="1" applyFill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12" fillId="0" borderId="1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 wrapText="1"/>
    </xf>
    <xf numFmtId="0" fontId="13" fillId="5" borderId="13" xfId="0" applyFont="1" applyFill="1" applyBorder="1" applyAlignment="1">
      <alignment horizontal="center" vertical="center" wrapText="1"/>
    </xf>
    <xf numFmtId="0" fontId="13" fillId="5" borderId="14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2" fillId="11" borderId="7" xfId="0" applyFont="1" applyFill="1" applyBorder="1" applyAlignment="1">
      <alignment horizontal="center" vertical="center" wrapText="1"/>
    </xf>
    <xf numFmtId="0" fontId="12" fillId="11" borderId="8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SIPSA'!$A$21:$A$27</c:f>
              <c:strCache>
                <c:ptCount val="7"/>
                <c:pt idx="0">
                  <c:v>Yuca</c:v>
                </c:pt>
                <c:pt idx="1">
                  <c:v>Naranja</c:v>
                </c:pt>
                <c:pt idx="2">
                  <c:v>Maíz tradicional</c:v>
                </c:pt>
                <c:pt idx="3">
                  <c:v>Mango hilaza</c:v>
                </c:pt>
                <c:pt idx="4">
                  <c:v>Avicultura de engorde (Kg en pie)</c:v>
                </c:pt>
                <c:pt idx="5">
                  <c:v>Ganaderia doble propósito (Litro leche)</c:v>
                </c:pt>
                <c:pt idx="6">
                  <c:v>Ganaderia doble propósito (Kg en pie)</c:v>
                </c:pt>
              </c:strCache>
            </c:strRef>
          </c:cat>
          <c:val>
            <c:numRef>
              <c:f>'4.3.3. PRECIOS PROMEDIO SIPSA'!$B$21:$B$27</c:f>
              <c:numCache>
                <c:formatCode>_-"$"\ * #,##0_-;\-"$"\ * #,##0_-;_-"$"\ * "-"??_-;_-@_-</c:formatCode>
                <c:ptCount val="7"/>
                <c:pt idx="0">
                  <c:v>1166.1691060770845</c:v>
                </c:pt>
                <c:pt idx="1">
                  <c:v>1278.2527941025387</c:v>
                </c:pt>
                <c:pt idx="2">
                  <c:v>1692.75</c:v>
                </c:pt>
                <c:pt idx="3">
                  <c:v>1929.9110715649761</c:v>
                </c:pt>
                <c:pt idx="4">
                  <c:v>8464</c:v>
                </c:pt>
                <c:pt idx="5">
                  <c:v>1355.3637884278464</c:v>
                </c:pt>
                <c:pt idx="6">
                  <c:v>6276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62-44DD-BE32-A733E31547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07579551"/>
        <c:axId val="245849663"/>
      </c:barChart>
      <c:catAx>
        <c:axId val="1707579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45849663"/>
        <c:crosses val="autoZero"/>
        <c:auto val="1"/>
        <c:lblAlgn val="ctr"/>
        <c:lblOffset val="100"/>
        <c:noMultiLvlLbl val="0"/>
      </c:catAx>
      <c:valAx>
        <c:axId val="245849663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07579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16207349081364"/>
          <c:y val="0.18837962962962962"/>
          <c:w val="0.8552823709536308"/>
          <c:h val="0.36631634587343248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MAYOR'!$B$20</c:f>
              <c:strCache>
                <c:ptCount val="1"/>
                <c:pt idx="0">
                  <c:v>Avicultura de engorde (Kg en pie)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9E-4A2B-9C1A-90FDA309833A}"/>
            </c:ext>
          </c:extLst>
        </c:ser>
        <c:ser>
          <c:idx val="1"/>
          <c:order val="1"/>
          <c:tx>
            <c:strRef>
              <c:f>'4.3.4. VARIACION $ PLAZAS MAYOR'!$B$21</c:f>
              <c:strCache>
                <c:ptCount val="1"/>
                <c:pt idx="0">
                  <c:v>Mango hilaza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5.3760823304812817</c:v>
                </c:pt>
                <c:pt idx="1">
                  <c:v>16.419872206475489</c:v>
                </c:pt>
                <c:pt idx="2">
                  <c:v>0.90389121753473489</c:v>
                </c:pt>
                <c:pt idx="3">
                  <c:v>36.368993239608528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9E-4A2B-9C1A-90FDA309833A}"/>
            </c:ext>
          </c:extLst>
        </c:ser>
        <c:ser>
          <c:idx val="2"/>
          <c:order val="2"/>
          <c:tx>
            <c:strRef>
              <c:f>'4.3.4. VARIACION $ PLAZAS MAYOR'!$B$22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-40.084477722441001</c:v>
                </c:pt>
                <c:pt idx="1">
                  <c:v>18.320542476211315</c:v>
                </c:pt>
                <c:pt idx="2">
                  <c:v>169.08104273593352</c:v>
                </c:pt>
                <c:pt idx="3">
                  <c:v>-25.630373437894079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9E-4A2B-9C1A-90FDA309833A}"/>
            </c:ext>
          </c:extLst>
        </c:ser>
        <c:ser>
          <c:idx val="3"/>
          <c:order val="3"/>
          <c:tx>
            <c:strRef>
              <c:f>'4.3.4. VARIACION $ PLAZAS MAYOR'!$B$23</c:f>
              <c:strCache>
                <c:ptCount val="1"/>
                <c:pt idx="0">
                  <c:v>Ganaderia doble propósito (Kg en pie)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-2.4043851999501697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9E-4A2B-9C1A-90FDA309833A}"/>
            </c:ext>
          </c:extLst>
        </c:ser>
        <c:ser>
          <c:idx val="4"/>
          <c:order val="4"/>
          <c:tx>
            <c:strRef>
              <c:f>'4.3.4. VARIACION $ PLAZAS MAYOR'!$B$24</c:f>
              <c:strCache>
                <c:ptCount val="1"/>
                <c:pt idx="0">
                  <c:v>Ganaderia doble propósito (Litro leche)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12.054750808748665</c:v>
                </c:pt>
                <c:pt idx="1">
                  <c:v>5.0407054012336516</c:v>
                </c:pt>
                <c:pt idx="2">
                  <c:v>32.800300511202295</c:v>
                </c:pt>
                <c:pt idx="3">
                  <c:v>21.438894346479387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F9E-4A2B-9C1A-90FDA309833A}"/>
            </c:ext>
          </c:extLst>
        </c:ser>
        <c:ser>
          <c:idx val="5"/>
          <c:order val="5"/>
          <c:tx>
            <c:strRef>
              <c:f>'4.3.4. VARIACION $ PLAZAS MAYOR'!$B$25</c:f>
              <c:strCache>
                <c:ptCount val="1"/>
                <c:pt idx="0">
                  <c:v>Maíz tradicional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-3.5738576640079458</c:v>
                </c:pt>
                <c:pt idx="1">
                  <c:v>15.222827829432561</c:v>
                </c:pt>
                <c:pt idx="2">
                  <c:v>39.406756079915368</c:v>
                </c:pt>
                <c:pt idx="3">
                  <c:v>6.8982035928143688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F9E-4A2B-9C1A-90FDA309833A}"/>
            </c:ext>
          </c:extLst>
        </c:ser>
        <c:ser>
          <c:idx val="6"/>
          <c:order val="6"/>
          <c:tx>
            <c:strRef>
              <c:f>'4.3.4. VARIACION $ PLAZAS MAYOR'!$B$26</c:f>
              <c:strCache>
                <c:ptCount val="1"/>
                <c:pt idx="0">
                  <c:v>Naranja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-2.3927765383226216</c:v>
                </c:pt>
                <c:pt idx="1">
                  <c:v>16.591295330122534</c:v>
                </c:pt>
                <c:pt idx="2">
                  <c:v>37.458739145012373</c:v>
                </c:pt>
                <c:pt idx="3">
                  <c:v>6.0992117218060997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F9E-4A2B-9C1A-90FDA3098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19284144"/>
        <c:axId val="-619285232"/>
        <c:extLst>
          <c:ext xmlns:c15="http://schemas.microsoft.com/office/drawing/2012/chart" uri="{02D57815-91ED-43cb-92C2-25804820EDAC}">
            <c15:filteredLineSeries>
              <c15:ser>
                <c:idx val="7"/>
                <c:order val="7"/>
                <c:tx>
                  <c:str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'4.3.4. VARIACION $ PLAZAS MAYOR'!$C$19:$F$19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F9E-4A2B-9C1A-90FDA309833A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MAYOR'!$C$19:$F$19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F3E9-4A64-B635-3F413A28A5B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MAYOR'!$C$19:$F$19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F3E9-4A64-B635-3F413A28A5B8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MAYOR'!$C$19:$F$19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2021</c:v>
                      </c:pt>
                      <c:pt idx="2">
                        <c:v>2022</c:v>
                      </c:pt>
                      <c:pt idx="3">
                        <c:v>2023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F3E9-4A64-B635-3F413A28A5B8}"/>
                  </c:ext>
                </c:extLst>
              </c15:ser>
            </c15:filteredLineSeries>
          </c:ext>
        </c:extLst>
      </c:lineChart>
      <c:catAx>
        <c:axId val="-61928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9285232"/>
        <c:crosses val="autoZero"/>
        <c:auto val="1"/>
        <c:lblAlgn val="ctr"/>
        <c:lblOffset val="100"/>
        <c:noMultiLvlLbl val="0"/>
      </c:catAx>
      <c:valAx>
        <c:axId val="-619285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9284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6666666666666666E-2"/>
          <c:y val="0.61025153105861762"/>
          <c:w val="0.89034663236976586"/>
          <c:h val="0.285614054864473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388620</xdr:colOff>
      <xdr:row>18</xdr:row>
      <xdr:rowOff>30480</xdr:rowOff>
    </xdr:from>
    <xdr:to>
      <xdr:col>10</xdr:col>
      <xdr:colOff>22860</xdr:colOff>
      <xdr:row>35</xdr:row>
      <xdr:rowOff>99060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505B7BE-36EC-1F60-8ED3-0B0AFB782E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677332</xdr:colOff>
      <xdr:row>1</xdr:row>
      <xdr:rowOff>161924</xdr:rowOff>
    </xdr:from>
    <xdr:to>
      <xdr:col>15</xdr:col>
      <xdr:colOff>135466</xdr:colOff>
      <xdr:row>20</xdr:row>
      <xdr:rowOff>186266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G6"/>
  <sheetViews>
    <sheetView workbookViewId="0">
      <selection activeCell="E6" sqref="E6"/>
    </sheetView>
  </sheetViews>
  <sheetFormatPr defaultColWidth="11.42578125" defaultRowHeight="14.45"/>
  <cols>
    <col min="2" max="2" width="27.42578125" customWidth="1"/>
    <col min="3" max="3" width="16.42578125" customWidth="1"/>
    <col min="4" max="4" width="11" customWidth="1"/>
    <col min="5" max="5" width="31.5703125" customWidth="1"/>
    <col min="7" max="7" width="10.7109375" bestFit="1" customWidth="1"/>
  </cols>
  <sheetData>
    <row r="3" spans="2:7">
      <c r="B3" s="57" t="s">
        <v>0</v>
      </c>
      <c r="C3" s="57"/>
      <c r="D3" s="57"/>
      <c r="E3" s="57"/>
    </row>
    <row r="4" spans="2:7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7" ht="52.9">
      <c r="B5" s="47" t="s">
        <v>5</v>
      </c>
      <c r="C5" s="25" t="s">
        <v>6</v>
      </c>
      <c r="D5" s="47">
        <v>39</v>
      </c>
      <c r="E5" s="47" t="s">
        <v>7</v>
      </c>
      <c r="G5" s="50"/>
    </row>
    <row r="6" spans="2:7" ht="46.5">
      <c r="B6" s="25" t="s">
        <v>8</v>
      </c>
      <c r="C6" s="25" t="s">
        <v>9</v>
      </c>
      <c r="D6" s="25">
        <v>42</v>
      </c>
      <c r="E6" s="47" t="s">
        <v>10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8"/>
  <sheetViews>
    <sheetView workbookViewId="0">
      <selection activeCell="A3" sqref="A3:G3"/>
    </sheetView>
  </sheetViews>
  <sheetFormatPr defaultColWidth="11.42578125" defaultRowHeight="14.4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 ht="15">
      <c r="A3" s="75" t="s">
        <v>11</v>
      </c>
      <c r="B3" s="59"/>
      <c r="C3" s="59"/>
      <c r="D3" s="59"/>
      <c r="E3" s="59"/>
      <c r="F3" s="59"/>
      <c r="G3" s="59"/>
    </row>
    <row r="4" spans="1:7" ht="38.450000000000003" customHeight="1">
      <c r="A4" s="60" t="s">
        <v>1</v>
      </c>
      <c r="B4" s="60" t="s">
        <v>12</v>
      </c>
      <c r="C4" s="60" t="s">
        <v>13</v>
      </c>
      <c r="D4" s="24" t="s">
        <v>14</v>
      </c>
      <c r="E4" s="60" t="s">
        <v>15</v>
      </c>
      <c r="F4" s="60" t="s">
        <v>16</v>
      </c>
      <c r="G4" s="24" t="s">
        <v>17</v>
      </c>
    </row>
    <row r="5" spans="1:7">
      <c r="A5" s="60"/>
      <c r="B5" s="60"/>
      <c r="C5" s="60"/>
      <c r="D5" s="24" t="s">
        <v>18</v>
      </c>
      <c r="E5" s="60"/>
      <c r="F5" s="60"/>
      <c r="G5" s="24" t="s">
        <v>18</v>
      </c>
    </row>
    <row r="6" spans="1:7" ht="39.6">
      <c r="A6" s="47" t="s">
        <v>5</v>
      </c>
      <c r="B6" s="25" t="s">
        <v>6</v>
      </c>
      <c r="C6" s="30" t="s">
        <v>19</v>
      </c>
      <c r="D6" s="30" t="s">
        <v>20</v>
      </c>
      <c r="E6" s="30" t="s">
        <v>21</v>
      </c>
      <c r="F6" s="31" t="s">
        <v>22</v>
      </c>
      <c r="G6" s="30" t="s">
        <v>23</v>
      </c>
    </row>
    <row r="7" spans="1:7" ht="39.6">
      <c r="A7" s="25" t="s">
        <v>8</v>
      </c>
      <c r="B7" s="25" t="s">
        <v>9</v>
      </c>
      <c r="C7" s="30" t="s">
        <v>24</v>
      </c>
      <c r="D7" s="30" t="s">
        <v>25</v>
      </c>
      <c r="E7" s="30" t="s">
        <v>21</v>
      </c>
      <c r="F7" s="31" t="s">
        <v>26</v>
      </c>
      <c r="G7" s="30" t="s">
        <v>27</v>
      </c>
    </row>
    <row r="8" spans="1:7">
      <c r="A8" s="58" t="s">
        <v>28</v>
      </c>
      <c r="B8" s="58"/>
      <c r="C8" s="58"/>
      <c r="D8" s="58"/>
      <c r="E8" s="58"/>
      <c r="F8" s="58"/>
      <c r="G8" s="58"/>
    </row>
  </sheetData>
  <mergeCells count="7">
    <mergeCell ref="A8:G8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3"/>
  <sheetViews>
    <sheetView topLeftCell="B1" workbookViewId="0">
      <selection activeCell="D6" sqref="D6:D12"/>
    </sheetView>
  </sheetViews>
  <sheetFormatPr defaultColWidth="11.42578125" defaultRowHeight="14.45"/>
  <cols>
    <col min="2" max="2" width="31.28515625" customWidth="1"/>
    <col min="3" max="3" width="22.85546875" customWidth="1"/>
    <col min="4" max="4" width="21.140625" customWidth="1"/>
    <col min="5" max="5" width="24.85546875" customWidth="1"/>
    <col min="6" max="6" width="30.7109375" customWidth="1"/>
  </cols>
  <sheetData>
    <row r="4" spans="2:6">
      <c r="B4" s="59" t="s">
        <v>29</v>
      </c>
      <c r="C4" s="59"/>
      <c r="D4" s="59"/>
      <c r="E4" s="59"/>
      <c r="F4" s="59"/>
    </row>
    <row r="5" spans="2:6" ht="26.45">
      <c r="B5" s="24" t="s">
        <v>30</v>
      </c>
      <c r="C5" s="24" t="s">
        <v>31</v>
      </c>
      <c r="D5" s="24" t="s">
        <v>32</v>
      </c>
      <c r="E5" s="24" t="s">
        <v>33</v>
      </c>
      <c r="F5" s="24" t="s">
        <v>34</v>
      </c>
    </row>
    <row r="6" spans="2:6">
      <c r="B6" s="32" t="s">
        <v>35</v>
      </c>
      <c r="C6" s="30" t="s">
        <v>36</v>
      </c>
      <c r="D6" s="30" t="s">
        <v>37</v>
      </c>
      <c r="E6" s="30" t="s">
        <v>38</v>
      </c>
      <c r="F6" s="30" t="s">
        <v>39</v>
      </c>
    </row>
    <row r="7" spans="2:6">
      <c r="B7" s="44" t="s">
        <v>40</v>
      </c>
      <c r="C7" s="33" t="s">
        <v>36</v>
      </c>
      <c r="D7" s="30" t="s">
        <v>41</v>
      </c>
      <c r="E7" s="33" t="s">
        <v>42</v>
      </c>
      <c r="F7" s="30" t="s">
        <v>39</v>
      </c>
    </row>
    <row r="8" spans="2:6" ht="22.9" customHeight="1">
      <c r="B8" s="44" t="s">
        <v>43</v>
      </c>
      <c r="C8" s="33" t="s">
        <v>36</v>
      </c>
      <c r="D8" s="30" t="s">
        <v>44</v>
      </c>
      <c r="E8" s="33" t="s">
        <v>45</v>
      </c>
      <c r="F8" s="30" t="s">
        <v>39</v>
      </c>
    </row>
    <row r="9" spans="2:6">
      <c r="B9" s="44" t="s">
        <v>46</v>
      </c>
      <c r="C9" s="30" t="s">
        <v>47</v>
      </c>
      <c r="D9" s="30" t="s">
        <v>48</v>
      </c>
      <c r="E9" s="30" t="s">
        <v>49</v>
      </c>
      <c r="F9" s="30" t="s">
        <v>39</v>
      </c>
    </row>
    <row r="10" spans="2:6">
      <c r="B10" s="61" t="s">
        <v>50</v>
      </c>
      <c r="C10" s="61" t="s">
        <v>47</v>
      </c>
      <c r="D10" s="30" t="s">
        <v>51</v>
      </c>
      <c r="E10" s="61" t="s">
        <v>52</v>
      </c>
      <c r="F10" s="30" t="s">
        <v>39</v>
      </c>
    </row>
    <row r="11" spans="2:6">
      <c r="B11" s="62"/>
      <c r="C11" s="62"/>
      <c r="D11" s="30" t="s">
        <v>53</v>
      </c>
      <c r="E11" s="62"/>
      <c r="F11" s="30" t="s">
        <v>39</v>
      </c>
    </row>
    <row r="12" spans="2:6" ht="26.45">
      <c r="B12" s="33" t="s">
        <v>54</v>
      </c>
      <c r="C12" s="30" t="s">
        <v>55</v>
      </c>
      <c r="D12" s="30" t="s">
        <v>56</v>
      </c>
      <c r="E12" s="30" t="s">
        <v>57</v>
      </c>
      <c r="F12" s="30" t="s">
        <v>39</v>
      </c>
    </row>
    <row r="13" spans="2:6">
      <c r="B13" s="58" t="s">
        <v>28</v>
      </c>
      <c r="C13" s="58"/>
      <c r="D13" s="58"/>
      <c r="E13" s="58"/>
      <c r="F13" s="58"/>
    </row>
  </sheetData>
  <mergeCells count="5">
    <mergeCell ref="B13:F13"/>
    <mergeCell ref="B4:F4"/>
    <mergeCell ref="B10:B11"/>
    <mergeCell ref="C10:C11"/>
    <mergeCell ref="E10:E11"/>
  </mergeCells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3"/>
  <sheetViews>
    <sheetView topLeftCell="B1" zoomScale="90" zoomScaleNormal="90" workbookViewId="0">
      <selection activeCell="B6" sqref="B6"/>
    </sheetView>
  </sheetViews>
  <sheetFormatPr defaultColWidth="11.42578125" defaultRowHeight="14.45"/>
  <cols>
    <col min="2" max="2" width="33" customWidth="1"/>
    <col min="3" max="3" width="14.5703125" customWidth="1"/>
    <col min="4" max="4" width="17.7109375" bestFit="1" customWidth="1"/>
    <col min="5" max="5" width="11.28515625" customWidth="1"/>
    <col min="7" max="7" width="26.85546875" customWidth="1"/>
  </cols>
  <sheetData>
    <row r="4" spans="2:7">
      <c r="B4" s="63" t="s">
        <v>58</v>
      </c>
      <c r="C4" s="63"/>
      <c r="D4" s="63"/>
      <c r="E4" s="63"/>
      <c r="F4" s="63"/>
      <c r="G4" s="63"/>
    </row>
    <row r="5" spans="2:7" ht="39.6">
      <c r="B5" s="24" t="s">
        <v>59</v>
      </c>
      <c r="C5" s="24" t="s">
        <v>60</v>
      </c>
      <c r="D5" s="24" t="s">
        <v>61</v>
      </c>
      <c r="E5" s="24" t="s">
        <v>62</v>
      </c>
      <c r="F5" s="24" t="s">
        <v>63</v>
      </c>
      <c r="G5" s="24" t="s">
        <v>64</v>
      </c>
    </row>
    <row r="6" spans="2:7">
      <c r="B6" s="32" t="s">
        <v>35</v>
      </c>
      <c r="C6" s="30" t="s">
        <v>37</v>
      </c>
      <c r="D6" s="25" t="s">
        <v>65</v>
      </c>
      <c r="E6" s="51" t="s">
        <v>66</v>
      </c>
      <c r="F6" s="51" t="s">
        <v>22</v>
      </c>
      <c r="G6" s="25" t="s">
        <v>67</v>
      </c>
    </row>
    <row r="7" spans="2:7" ht="19.149999999999999" customHeight="1">
      <c r="B7" s="44" t="s">
        <v>40</v>
      </c>
      <c r="C7" s="30" t="s">
        <v>41</v>
      </c>
      <c r="D7" s="25" t="s">
        <v>68</v>
      </c>
      <c r="E7" s="51" t="s">
        <v>69</v>
      </c>
      <c r="F7" s="51" t="s">
        <v>26</v>
      </c>
      <c r="G7" s="25" t="s">
        <v>67</v>
      </c>
    </row>
    <row r="8" spans="2:7" ht="26.45">
      <c r="B8" s="44" t="s">
        <v>43</v>
      </c>
      <c r="C8" s="30" t="s">
        <v>44</v>
      </c>
      <c r="D8" s="25" t="s">
        <v>70</v>
      </c>
      <c r="E8" s="51" t="s">
        <v>71</v>
      </c>
      <c r="F8" s="51" t="s">
        <v>26</v>
      </c>
      <c r="G8" s="25" t="s">
        <v>67</v>
      </c>
    </row>
    <row r="9" spans="2:7">
      <c r="B9" s="44" t="s">
        <v>46</v>
      </c>
      <c r="C9" s="30" t="s">
        <v>48</v>
      </c>
      <c r="D9" s="25" t="s">
        <v>72</v>
      </c>
      <c r="E9" s="51" t="s">
        <v>73</v>
      </c>
      <c r="F9" s="51" t="s">
        <v>26</v>
      </c>
      <c r="G9" s="25" t="s">
        <v>67</v>
      </c>
    </row>
    <row r="10" spans="2:7">
      <c r="B10" s="61" t="s">
        <v>50</v>
      </c>
      <c r="C10" s="30" t="s">
        <v>51</v>
      </c>
      <c r="D10" s="25" t="s">
        <v>74</v>
      </c>
      <c r="E10" s="52" t="s">
        <v>66</v>
      </c>
      <c r="F10" s="52" t="s">
        <v>22</v>
      </c>
      <c r="G10" s="25" t="s">
        <v>75</v>
      </c>
    </row>
    <row r="11" spans="2:7">
      <c r="B11" s="62"/>
      <c r="C11" s="30" t="s">
        <v>53</v>
      </c>
      <c r="D11" s="25" t="s">
        <v>76</v>
      </c>
      <c r="E11" s="51" t="s">
        <v>66</v>
      </c>
      <c r="F11" s="51" t="s">
        <v>22</v>
      </c>
      <c r="G11" s="25" t="s">
        <v>75</v>
      </c>
    </row>
    <row r="12" spans="2:7">
      <c r="B12" s="30" t="s">
        <v>54</v>
      </c>
      <c r="C12" s="30" t="s">
        <v>56</v>
      </c>
      <c r="D12" s="25" t="s">
        <v>77</v>
      </c>
      <c r="E12" s="51" t="s">
        <v>66</v>
      </c>
      <c r="F12" s="51" t="s">
        <v>22</v>
      </c>
      <c r="G12" s="25" t="s">
        <v>78</v>
      </c>
    </row>
    <row r="13" spans="2:7">
      <c r="B13" s="63" t="s">
        <v>28</v>
      </c>
      <c r="C13" s="63"/>
      <c r="D13" s="63"/>
      <c r="E13" s="63"/>
      <c r="F13" s="63"/>
      <c r="G13" s="63"/>
    </row>
  </sheetData>
  <mergeCells count="3">
    <mergeCell ref="B4:G4"/>
    <mergeCell ref="B13:G13"/>
    <mergeCell ref="B10:B1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2"/>
  <sheetViews>
    <sheetView zoomScale="90" zoomScaleNormal="90" workbookViewId="0">
      <selection activeCell="C5" sqref="C5:C11"/>
    </sheetView>
  </sheetViews>
  <sheetFormatPr defaultColWidth="11.42578125" defaultRowHeight="14.45"/>
  <cols>
    <col min="1" max="1" width="8.85546875" customWidth="1"/>
    <col min="2" max="2" width="19" bestFit="1" customWidth="1"/>
    <col min="3" max="3" width="26.28515625" customWidth="1"/>
    <col min="4" max="4" width="17.42578125" customWidth="1"/>
    <col min="5" max="5" width="14.140625" customWidth="1"/>
    <col min="6" max="7" width="12.28515625" customWidth="1"/>
    <col min="8" max="8" width="11.28515625" bestFit="1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63" t="s">
        <v>79</v>
      </c>
      <c r="B2" s="63"/>
      <c r="C2" s="63"/>
      <c r="D2" s="63"/>
      <c r="E2" s="63"/>
      <c r="F2" s="63"/>
      <c r="G2" s="63"/>
      <c r="H2" s="63"/>
    </row>
    <row r="3" spans="1:9" ht="33.6" customHeight="1">
      <c r="A3" s="64" t="s">
        <v>80</v>
      </c>
      <c r="B3" s="64" t="s">
        <v>81</v>
      </c>
      <c r="C3" s="64" t="s">
        <v>82</v>
      </c>
      <c r="D3" s="64" t="s">
        <v>83</v>
      </c>
      <c r="E3" s="64"/>
      <c r="F3" s="64" t="s">
        <v>17</v>
      </c>
      <c r="G3" s="28" t="s">
        <v>84</v>
      </c>
      <c r="H3" s="28" t="s">
        <v>85</v>
      </c>
      <c r="I3" s="28" t="s">
        <v>86</v>
      </c>
    </row>
    <row r="4" spans="1:9">
      <c r="A4" s="64"/>
      <c r="B4" s="64"/>
      <c r="C4" s="64"/>
      <c r="D4" s="28" t="s">
        <v>87</v>
      </c>
      <c r="E4" s="28" t="s">
        <v>88</v>
      </c>
      <c r="F4" s="64"/>
      <c r="G4" s="28" t="s">
        <v>89</v>
      </c>
      <c r="H4" s="28" t="s">
        <v>89</v>
      </c>
      <c r="I4" s="29" t="s">
        <v>90</v>
      </c>
    </row>
    <row r="5" spans="1:9" ht="24">
      <c r="A5" s="42" t="s">
        <v>91</v>
      </c>
      <c r="B5" s="34" t="s">
        <v>92</v>
      </c>
      <c r="C5" s="34" t="s">
        <v>93</v>
      </c>
      <c r="D5" s="34" t="s">
        <v>94</v>
      </c>
      <c r="E5" s="35" t="s">
        <v>95</v>
      </c>
      <c r="F5" s="34" t="s">
        <v>27</v>
      </c>
      <c r="G5" s="37"/>
      <c r="H5" s="37">
        <v>12000</v>
      </c>
      <c r="I5" s="46">
        <f>G5/H5</f>
        <v>0</v>
      </c>
    </row>
    <row r="6" spans="1:9" ht="22.9">
      <c r="A6" s="65" t="s">
        <v>96</v>
      </c>
      <c r="B6" s="10" t="s">
        <v>51</v>
      </c>
      <c r="C6" s="10" t="s">
        <v>97</v>
      </c>
      <c r="D6" s="34" t="s">
        <v>98</v>
      </c>
      <c r="E6" s="10" t="s">
        <v>99</v>
      </c>
      <c r="F6" s="34" t="s">
        <v>27</v>
      </c>
      <c r="G6" s="38"/>
      <c r="H6" s="38">
        <v>1500</v>
      </c>
      <c r="I6" s="46">
        <f t="shared" ref="I6:I10" si="0">G6/H6</f>
        <v>0</v>
      </c>
    </row>
    <row r="7" spans="1:9" ht="45.6">
      <c r="A7" s="66"/>
      <c r="B7" s="43" t="s">
        <v>53</v>
      </c>
      <c r="C7" s="10" t="s">
        <v>100</v>
      </c>
      <c r="D7" s="10" t="s">
        <v>101</v>
      </c>
      <c r="E7" s="36" t="s">
        <v>102</v>
      </c>
      <c r="F7" s="34" t="s">
        <v>103</v>
      </c>
      <c r="G7" s="38">
        <v>57</v>
      </c>
      <c r="H7" s="38">
        <v>1491</v>
      </c>
      <c r="I7" s="46">
        <f t="shared" si="0"/>
        <v>3.8229376257545272E-2</v>
      </c>
    </row>
    <row r="8" spans="1:9">
      <c r="A8" s="65" t="s">
        <v>104</v>
      </c>
      <c r="B8" s="68" t="s">
        <v>105</v>
      </c>
      <c r="C8" s="10" t="s">
        <v>106</v>
      </c>
      <c r="D8" s="10" t="s">
        <v>107</v>
      </c>
      <c r="E8" s="36">
        <v>1</v>
      </c>
      <c r="F8" s="10" t="s">
        <v>27</v>
      </c>
      <c r="G8" s="38"/>
      <c r="H8" s="38">
        <v>7000</v>
      </c>
      <c r="I8" s="46">
        <f t="shared" si="0"/>
        <v>0</v>
      </c>
    </row>
    <row r="9" spans="1:9">
      <c r="A9" s="67"/>
      <c r="B9" s="69"/>
      <c r="C9" s="10" t="s">
        <v>108</v>
      </c>
      <c r="D9" s="10" t="s">
        <v>107</v>
      </c>
      <c r="E9" s="36">
        <v>1</v>
      </c>
      <c r="F9" s="10" t="s">
        <v>27</v>
      </c>
      <c r="G9" s="38"/>
      <c r="H9" s="38">
        <v>1300</v>
      </c>
      <c r="I9" s="46">
        <f t="shared" si="0"/>
        <v>0</v>
      </c>
    </row>
    <row r="10" spans="1:9" ht="34.15">
      <c r="A10" s="65" t="s">
        <v>109</v>
      </c>
      <c r="B10" s="10" t="s">
        <v>110</v>
      </c>
      <c r="C10" s="10" t="s">
        <v>111</v>
      </c>
      <c r="D10" s="10" t="s">
        <v>94</v>
      </c>
      <c r="E10" s="36" t="s">
        <v>99</v>
      </c>
      <c r="F10" s="10" t="s">
        <v>112</v>
      </c>
      <c r="G10" s="38">
        <v>100</v>
      </c>
      <c r="H10" s="38">
        <v>1800</v>
      </c>
      <c r="I10" s="46">
        <f t="shared" si="0"/>
        <v>5.5555555555555552E-2</v>
      </c>
    </row>
    <row r="11" spans="1:9" ht="22.9">
      <c r="A11" s="67"/>
      <c r="B11" s="10" t="s">
        <v>113</v>
      </c>
      <c r="C11" s="10" t="s">
        <v>77</v>
      </c>
      <c r="D11" s="10" t="s">
        <v>94</v>
      </c>
      <c r="E11" s="36" t="s">
        <v>99</v>
      </c>
      <c r="F11" s="10" t="s">
        <v>27</v>
      </c>
      <c r="G11" s="38"/>
      <c r="H11" s="38">
        <v>1250</v>
      </c>
      <c r="I11" s="46"/>
    </row>
    <row r="12" spans="1:9">
      <c r="A12" s="63" t="s">
        <v>28</v>
      </c>
      <c r="B12" s="63"/>
      <c r="C12" s="63"/>
      <c r="D12" s="63"/>
      <c r="E12" s="63"/>
      <c r="F12" s="63"/>
      <c r="G12" s="63"/>
      <c r="H12" s="63"/>
    </row>
    <row r="15" spans="1:9">
      <c r="A15" s="45" t="s">
        <v>114</v>
      </c>
      <c r="B15" s="45" t="s">
        <v>91</v>
      </c>
      <c r="C15" s="45"/>
      <c r="D15" s="45"/>
    </row>
    <row r="16" spans="1:9">
      <c r="A16" s="45" t="s">
        <v>115</v>
      </c>
      <c r="B16" s="45" t="s">
        <v>96</v>
      </c>
      <c r="C16" s="45"/>
      <c r="D16" s="45"/>
    </row>
    <row r="17" spans="1:4">
      <c r="A17" s="45" t="s">
        <v>116</v>
      </c>
      <c r="B17" s="45" t="s">
        <v>96</v>
      </c>
      <c r="C17" s="45"/>
      <c r="D17" s="45"/>
    </row>
    <row r="18" spans="1:4">
      <c r="A18" s="45" t="s">
        <v>117</v>
      </c>
      <c r="B18" s="45" t="s">
        <v>104</v>
      </c>
      <c r="C18" s="45"/>
      <c r="D18" s="45"/>
    </row>
    <row r="19" spans="1:4">
      <c r="A19" s="45" t="s">
        <v>118</v>
      </c>
      <c r="B19" s="45" t="s">
        <v>109</v>
      </c>
      <c r="C19" s="45"/>
      <c r="D19" s="45"/>
    </row>
    <row r="20" spans="1:4">
      <c r="A20" s="45" t="s">
        <v>119</v>
      </c>
      <c r="B20" s="45" t="s">
        <v>109</v>
      </c>
      <c r="C20" s="45"/>
      <c r="D20" s="45"/>
    </row>
    <row r="21" spans="1:4">
      <c r="C21" s="45"/>
      <c r="D21" s="45"/>
    </row>
    <row r="22" spans="1:4">
      <c r="C22" s="45"/>
      <c r="D22" s="45"/>
    </row>
  </sheetData>
  <mergeCells count="11">
    <mergeCell ref="A3:A4"/>
    <mergeCell ref="D3:E3"/>
    <mergeCell ref="F3:F4"/>
    <mergeCell ref="A2:H2"/>
    <mergeCell ref="A12:H12"/>
    <mergeCell ref="B3:B4"/>
    <mergeCell ref="C3:C4"/>
    <mergeCell ref="A6:A7"/>
    <mergeCell ref="A10:A11"/>
    <mergeCell ref="A8:A9"/>
    <mergeCell ref="B8:B9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1"/>
  <sheetViews>
    <sheetView zoomScaleNormal="100" workbookViewId="0">
      <selection activeCell="C5" sqref="C5:C11"/>
    </sheetView>
  </sheetViews>
  <sheetFormatPr defaultColWidth="11.42578125" defaultRowHeight="14.45"/>
  <cols>
    <col min="1" max="1" width="8.85546875" customWidth="1"/>
    <col min="2" max="2" width="11" customWidth="1"/>
    <col min="3" max="3" width="24" customWidth="1"/>
    <col min="4" max="4" width="16.28515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5" thickBot="1">
      <c r="B2" s="70" t="s">
        <v>120</v>
      </c>
      <c r="C2" s="71"/>
      <c r="D2" s="71"/>
      <c r="E2" s="71"/>
      <c r="F2" s="71"/>
      <c r="G2" s="71"/>
    </row>
    <row r="3" spans="2:13" ht="28.5" customHeight="1">
      <c r="B3" s="72" t="s">
        <v>80</v>
      </c>
      <c r="C3" s="72" t="s">
        <v>81</v>
      </c>
      <c r="D3" s="72" t="s">
        <v>82</v>
      </c>
      <c r="E3" s="26" t="s">
        <v>121</v>
      </c>
      <c r="F3" s="26" t="s">
        <v>122</v>
      </c>
      <c r="G3" s="26" t="s">
        <v>85</v>
      </c>
      <c r="I3" s="72" t="s">
        <v>81</v>
      </c>
      <c r="J3" s="26" t="s">
        <v>121</v>
      </c>
      <c r="K3" s="26" t="s">
        <v>122</v>
      </c>
      <c r="L3" s="26" t="s">
        <v>85</v>
      </c>
      <c r="M3" s="72" t="s">
        <v>123</v>
      </c>
    </row>
    <row r="4" spans="2:13" ht="15.75" customHeight="1" thickBot="1">
      <c r="B4" s="73"/>
      <c r="C4" s="73"/>
      <c r="D4" s="73"/>
      <c r="E4" s="27" t="s">
        <v>89</v>
      </c>
      <c r="F4" s="27" t="s">
        <v>89</v>
      </c>
      <c r="G4" s="27" t="s">
        <v>89</v>
      </c>
      <c r="I4" s="73"/>
      <c r="J4" s="27" t="s">
        <v>89</v>
      </c>
      <c r="K4" s="27" t="s">
        <v>89</v>
      </c>
      <c r="L4" s="27" t="s">
        <v>89</v>
      </c>
      <c r="M4" s="73"/>
    </row>
    <row r="5" spans="2:13">
      <c r="B5" s="42" t="s">
        <v>91</v>
      </c>
      <c r="C5" s="34" t="s">
        <v>92</v>
      </c>
      <c r="D5" s="34" t="s">
        <v>93</v>
      </c>
      <c r="E5" s="2">
        <v>11000</v>
      </c>
      <c r="F5" s="2">
        <v>13000</v>
      </c>
      <c r="G5" s="1">
        <v>12000</v>
      </c>
      <c r="I5" s="18" t="s">
        <v>92</v>
      </c>
      <c r="J5" s="2">
        <v>11000</v>
      </c>
      <c r="K5" s="2">
        <v>13000</v>
      </c>
      <c r="L5" s="1">
        <v>12000</v>
      </c>
      <c r="M5" s="23">
        <f>K5/J5*100-100</f>
        <v>18.181818181818187</v>
      </c>
    </row>
    <row r="6" spans="2:13">
      <c r="B6" s="65" t="s">
        <v>96</v>
      </c>
      <c r="C6" s="10" t="s">
        <v>51</v>
      </c>
      <c r="D6" s="10" t="s">
        <v>97</v>
      </c>
      <c r="E6" s="2">
        <v>800</v>
      </c>
      <c r="F6" s="2">
        <v>2800</v>
      </c>
      <c r="G6" s="1">
        <v>1500</v>
      </c>
      <c r="I6" s="19" t="s">
        <v>51</v>
      </c>
      <c r="J6" s="2">
        <v>800</v>
      </c>
      <c r="K6" s="2">
        <v>2800</v>
      </c>
      <c r="L6" s="1">
        <v>1500</v>
      </c>
      <c r="M6" s="23">
        <f t="shared" ref="M6:M11" si="0">K6/J6*100-100</f>
        <v>250</v>
      </c>
    </row>
    <row r="7" spans="2:13">
      <c r="B7" s="66"/>
      <c r="C7" s="43" t="s">
        <v>53</v>
      </c>
      <c r="D7" s="10" t="s">
        <v>100</v>
      </c>
      <c r="E7" s="1">
        <v>1321</v>
      </c>
      <c r="F7" s="1">
        <v>1500</v>
      </c>
      <c r="G7" s="1">
        <v>1491</v>
      </c>
      <c r="I7" s="20" t="s">
        <v>53</v>
      </c>
      <c r="J7" s="1">
        <v>1321</v>
      </c>
      <c r="K7" s="1">
        <v>1500</v>
      </c>
      <c r="L7" s="1">
        <v>1491</v>
      </c>
      <c r="M7" s="23">
        <f t="shared" si="0"/>
        <v>13.550340651021969</v>
      </c>
    </row>
    <row r="8" spans="2:13">
      <c r="B8" s="65" t="s">
        <v>104</v>
      </c>
      <c r="C8" s="68" t="s">
        <v>105</v>
      </c>
      <c r="D8" s="10" t="s">
        <v>106</v>
      </c>
      <c r="E8" s="3">
        <v>5500</v>
      </c>
      <c r="F8" s="3">
        <v>9000</v>
      </c>
      <c r="G8" s="1">
        <v>7000</v>
      </c>
      <c r="I8" s="19" t="s">
        <v>124</v>
      </c>
      <c r="J8" s="3">
        <v>5500</v>
      </c>
      <c r="K8" s="3">
        <v>9000</v>
      </c>
      <c r="L8" s="1">
        <v>7000</v>
      </c>
      <c r="M8" s="23">
        <f t="shared" si="0"/>
        <v>63.636363636363654</v>
      </c>
    </row>
    <row r="9" spans="2:13">
      <c r="B9" s="67"/>
      <c r="C9" s="69"/>
      <c r="D9" s="10" t="s">
        <v>108</v>
      </c>
      <c r="E9" s="2">
        <v>600</v>
      </c>
      <c r="F9" s="2">
        <v>2000</v>
      </c>
      <c r="G9" s="1">
        <v>1300</v>
      </c>
      <c r="I9" s="18" t="s">
        <v>125</v>
      </c>
      <c r="J9" s="2">
        <v>600</v>
      </c>
      <c r="K9" s="2">
        <v>2000</v>
      </c>
      <c r="L9" s="1">
        <v>1300</v>
      </c>
      <c r="M9" s="23">
        <f t="shared" si="0"/>
        <v>233.33333333333337</v>
      </c>
    </row>
    <row r="10" spans="2:13">
      <c r="B10" s="65" t="s">
        <v>109</v>
      </c>
      <c r="C10" s="10" t="s">
        <v>110</v>
      </c>
      <c r="D10" s="10" t="s">
        <v>111</v>
      </c>
      <c r="E10" s="2">
        <v>1600</v>
      </c>
      <c r="F10" s="2">
        <v>2000</v>
      </c>
      <c r="G10" s="1">
        <v>1800</v>
      </c>
      <c r="I10" s="18" t="s">
        <v>110</v>
      </c>
      <c r="J10" s="2">
        <v>1600</v>
      </c>
      <c r="K10" s="2">
        <v>2000</v>
      </c>
      <c r="L10" s="1">
        <v>1800</v>
      </c>
      <c r="M10" s="23">
        <f t="shared" si="0"/>
        <v>25</v>
      </c>
    </row>
    <row r="11" spans="2:13">
      <c r="B11" s="67"/>
      <c r="C11" s="10" t="s">
        <v>113</v>
      </c>
      <c r="D11" s="10" t="s">
        <v>77</v>
      </c>
      <c r="E11" s="2">
        <v>750</v>
      </c>
      <c r="F11" s="17">
        <v>4150</v>
      </c>
      <c r="G11" s="1">
        <v>1250</v>
      </c>
      <c r="I11" s="18" t="s">
        <v>113</v>
      </c>
      <c r="J11" s="2">
        <v>750</v>
      </c>
      <c r="K11" s="17">
        <v>4150</v>
      </c>
      <c r="L11" s="1">
        <v>1250</v>
      </c>
      <c r="M11" s="23">
        <f t="shared" si="0"/>
        <v>453.33333333333337</v>
      </c>
    </row>
  </sheetData>
  <mergeCells count="10">
    <mergeCell ref="B10:B11"/>
    <mergeCell ref="C8:C9"/>
    <mergeCell ref="B2:G2"/>
    <mergeCell ref="M3:M4"/>
    <mergeCell ref="I3:I4"/>
    <mergeCell ref="B3:B4"/>
    <mergeCell ref="C3:C4"/>
    <mergeCell ref="D3:D4"/>
    <mergeCell ref="B6:B7"/>
    <mergeCell ref="B8:B9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27"/>
  <sheetViews>
    <sheetView zoomScaleNormal="100" workbookViewId="0">
      <selection activeCell="A3" sqref="A3:G9"/>
    </sheetView>
  </sheetViews>
  <sheetFormatPr defaultColWidth="11.42578125" defaultRowHeight="14.45"/>
  <cols>
    <col min="1" max="1" width="31.28515625" bestFit="1" customWidth="1"/>
    <col min="2" max="6" width="12" bestFit="1" customWidth="1"/>
    <col min="9" max="9" width="12.140625" bestFit="1" customWidth="1"/>
  </cols>
  <sheetData>
    <row r="2" spans="1:9">
      <c r="A2" s="11" t="s">
        <v>126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 t="s">
        <v>127</v>
      </c>
      <c r="H2" s="9" t="s">
        <v>128</v>
      </c>
    </row>
    <row r="3" spans="1:9">
      <c r="A3" s="40" t="s">
        <v>129</v>
      </c>
      <c r="B3" s="54">
        <v>6411</v>
      </c>
      <c r="C3" s="5">
        <v>6628.5</v>
      </c>
      <c r="D3" s="5">
        <v>8406.9166666666661</v>
      </c>
      <c r="E3" s="5">
        <v>9786</v>
      </c>
      <c r="F3" s="5">
        <v>11087</v>
      </c>
      <c r="G3" s="5">
        <v>8464</v>
      </c>
      <c r="H3" s="5"/>
      <c r="I3" s="21"/>
    </row>
    <row r="4" spans="1:9">
      <c r="A4" s="49" t="s">
        <v>51</v>
      </c>
      <c r="B4" s="54">
        <v>1554.7493030581811</v>
      </c>
      <c r="C4" s="5">
        <v>1638.333905623173</v>
      </c>
      <c r="D4" s="5">
        <v>1907.3462392418569</v>
      </c>
      <c r="E4" s="5">
        <v>1924.586574386343</v>
      </c>
      <c r="F4" s="5">
        <v>2624.5393355153251</v>
      </c>
      <c r="G4" s="5">
        <v>1929.9110715649761</v>
      </c>
      <c r="H4" s="5"/>
      <c r="I4" s="21"/>
    </row>
    <row r="5" spans="1:9">
      <c r="A5" s="49" t="s">
        <v>53</v>
      </c>
      <c r="B5" s="54">
        <v>1034.880473985859</v>
      </c>
      <c r="C5" s="5">
        <v>620.05404093710547</v>
      </c>
      <c r="D5" s="5">
        <v>733.65130488245256</v>
      </c>
      <c r="E5" s="5">
        <v>1974.116581223486</v>
      </c>
      <c r="F5" s="5">
        <v>1468.143129356519</v>
      </c>
      <c r="G5" s="5">
        <v>1166.1691060770845</v>
      </c>
      <c r="H5" s="5"/>
      <c r="I5" s="21"/>
    </row>
    <row r="6" spans="1:9">
      <c r="A6" s="40" t="s">
        <v>130</v>
      </c>
      <c r="B6" s="54">
        <v>4384</v>
      </c>
      <c r="C6" s="5">
        <v>4667</v>
      </c>
      <c r="D6" s="5">
        <v>6470</v>
      </c>
      <c r="E6" s="5">
        <v>8027</v>
      </c>
      <c r="F6" s="5">
        <v>7834</v>
      </c>
      <c r="G6" s="5">
        <v>6276</v>
      </c>
      <c r="H6" s="5"/>
      <c r="I6" s="21"/>
    </row>
    <row r="7" spans="1:9">
      <c r="A7" s="55" t="s">
        <v>131</v>
      </c>
      <c r="B7" s="54">
        <v>1002.652430248084</v>
      </c>
      <c r="C7" s="5">
        <v>1123.519682192353</v>
      </c>
      <c r="D7" s="5">
        <v>1180.152999496546</v>
      </c>
      <c r="E7" s="5">
        <v>1567.246729823381</v>
      </c>
      <c r="F7" s="5">
        <v>1903.2471003788689</v>
      </c>
      <c r="G7" s="5">
        <v>1355.3637884278464</v>
      </c>
      <c r="H7" s="5"/>
      <c r="I7" s="21"/>
    </row>
    <row r="8" spans="1:9">
      <c r="A8" s="48" t="s">
        <v>110</v>
      </c>
      <c r="B8" s="54">
        <v>1347.75</v>
      </c>
      <c r="C8" s="5">
        <v>1299.583333333333</v>
      </c>
      <c r="D8" s="5">
        <v>1497.416666666667</v>
      </c>
      <c r="E8" s="5">
        <v>2087.5</v>
      </c>
      <c r="F8" s="5">
        <v>2231.5</v>
      </c>
      <c r="G8" s="5">
        <v>1692.75</v>
      </c>
      <c r="H8" s="5"/>
      <c r="I8" s="21"/>
    </row>
    <row r="9" spans="1:9">
      <c r="A9" s="48" t="s">
        <v>113</v>
      </c>
      <c r="B9" s="54">
        <v>1008.387932431017</v>
      </c>
      <c r="C9" s="5">
        <v>984.25946256853103</v>
      </c>
      <c r="D9" s="5">
        <v>1147.560856817953</v>
      </c>
      <c r="E9" s="5">
        <v>1577.4226847036589</v>
      </c>
      <c r="F9" s="5">
        <v>1673.633033991533</v>
      </c>
      <c r="G9" s="5">
        <v>1278.2527941025387</v>
      </c>
      <c r="H9" s="5"/>
      <c r="I9" s="21"/>
    </row>
    <row r="10" spans="1:9">
      <c r="A10" s="7"/>
      <c r="B10" s="7"/>
      <c r="C10" s="7"/>
      <c r="D10" s="7"/>
      <c r="E10" s="7"/>
      <c r="F10" s="7"/>
      <c r="G10" s="7"/>
      <c r="H10" s="7"/>
    </row>
    <row r="11" spans="1:9">
      <c r="A11" s="53" t="s">
        <v>132</v>
      </c>
      <c r="B11" s="7"/>
      <c r="C11" s="7"/>
      <c r="D11" s="7"/>
      <c r="E11" s="7"/>
      <c r="F11" s="7"/>
      <c r="G11" s="7"/>
      <c r="H11" s="7"/>
    </row>
    <row r="12" spans="1:9">
      <c r="A12" s="16" t="s">
        <v>133</v>
      </c>
      <c r="B12" s="7"/>
      <c r="C12" s="7"/>
      <c r="D12" s="7"/>
      <c r="E12" s="7"/>
      <c r="F12" s="7"/>
      <c r="G12" s="7"/>
      <c r="H12" s="7"/>
    </row>
    <row r="13" spans="1:9">
      <c r="A13" s="13" t="s">
        <v>134</v>
      </c>
      <c r="C13" s="7"/>
      <c r="D13" s="7"/>
      <c r="E13" s="7"/>
      <c r="F13" s="7"/>
      <c r="G13" s="7"/>
      <c r="H13" s="7"/>
    </row>
    <row r="14" spans="1:9" ht="23.45" thickBot="1">
      <c r="A14" s="14" t="s">
        <v>135</v>
      </c>
      <c r="C14" s="7"/>
      <c r="D14" s="7"/>
      <c r="E14" s="7"/>
      <c r="F14" s="7"/>
      <c r="G14" s="7"/>
      <c r="H14" s="7"/>
    </row>
    <row r="15" spans="1:9">
      <c r="C15" s="7"/>
      <c r="D15" s="7"/>
      <c r="E15" s="7"/>
      <c r="F15" s="7"/>
      <c r="G15" s="7"/>
      <c r="H15" s="7"/>
    </row>
    <row r="16" spans="1:9">
      <c r="C16" s="7"/>
      <c r="D16" s="7"/>
      <c r="E16" s="7"/>
      <c r="F16" s="7"/>
      <c r="G16" s="7"/>
      <c r="H16" s="7"/>
    </row>
    <row r="17" spans="1:8">
      <c r="C17" s="7"/>
      <c r="D17" s="7"/>
      <c r="E17" s="7"/>
      <c r="F17" s="7"/>
      <c r="G17" s="7"/>
      <c r="H17" s="7"/>
    </row>
    <row r="20" spans="1:8">
      <c r="A20" s="9" t="s">
        <v>81</v>
      </c>
      <c r="B20" s="9" t="s">
        <v>127</v>
      </c>
    </row>
    <row r="21" spans="1:8">
      <c r="A21" s="49" t="s">
        <v>53</v>
      </c>
      <c r="B21" s="5">
        <v>1166.1691060770845</v>
      </c>
    </row>
    <row r="22" spans="1:8">
      <c r="A22" s="48" t="s">
        <v>113</v>
      </c>
      <c r="B22" s="5">
        <v>1278.2527941025387</v>
      </c>
    </row>
    <row r="23" spans="1:8">
      <c r="A23" s="48" t="s">
        <v>110</v>
      </c>
      <c r="B23" s="5">
        <v>1692.75</v>
      </c>
    </row>
    <row r="24" spans="1:8">
      <c r="A24" s="49" t="s">
        <v>51</v>
      </c>
      <c r="B24" s="5">
        <v>1929.9110715649761</v>
      </c>
    </row>
    <row r="25" spans="1:8">
      <c r="A25" s="40" t="s">
        <v>129</v>
      </c>
      <c r="B25" s="5">
        <v>8464</v>
      </c>
    </row>
    <row r="26" spans="1:8">
      <c r="A26" s="39" t="s">
        <v>131</v>
      </c>
      <c r="B26" s="5">
        <v>1355.3637884278464</v>
      </c>
    </row>
    <row r="27" spans="1:8">
      <c r="A27" s="56" t="s">
        <v>130</v>
      </c>
      <c r="B27" s="5">
        <v>6276</v>
      </c>
    </row>
  </sheetData>
  <autoFilter ref="A20:B20" xr:uid="{00000000-0001-0000-0800-000000000000}">
    <sortState xmlns:xlrd2="http://schemas.microsoft.com/office/spreadsheetml/2017/richdata2" ref="A21:B27">
      <sortCondition ref="B20"/>
    </sortState>
  </autoFilter>
  <sortState xmlns:xlrd2="http://schemas.microsoft.com/office/spreadsheetml/2017/richdata2" ref="A24:B24">
    <sortCondition descending="1" ref="B24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35"/>
  <sheetViews>
    <sheetView tabSelected="1" zoomScale="90" zoomScaleNormal="90" workbookViewId="0">
      <selection activeCell="P25" sqref="P25"/>
    </sheetView>
  </sheetViews>
  <sheetFormatPr defaultColWidth="11.42578125" defaultRowHeight="14.45"/>
  <cols>
    <col min="1" max="1" width="6.42578125" customWidth="1"/>
    <col min="2" max="2" width="34.7109375" bestFit="1" customWidth="1"/>
    <col min="3" max="8" width="11.42578125" customWidth="1"/>
  </cols>
  <sheetData>
    <row r="2" spans="2:8" ht="15" customHeight="1">
      <c r="B2" s="4" t="s">
        <v>126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127</v>
      </c>
    </row>
    <row r="3" spans="2:8">
      <c r="B3" s="40" t="s">
        <v>129</v>
      </c>
      <c r="C3" s="54">
        <v>6411</v>
      </c>
      <c r="D3" s="5">
        <v>6628.5</v>
      </c>
      <c r="E3" s="5">
        <v>8406.9166666666661</v>
      </c>
      <c r="F3" s="5">
        <v>9786</v>
      </c>
      <c r="G3" s="5">
        <v>11087</v>
      </c>
      <c r="H3" s="5">
        <v>8464</v>
      </c>
    </row>
    <row r="4" spans="2:8">
      <c r="B4" s="49" t="s">
        <v>51</v>
      </c>
      <c r="C4" s="54">
        <v>1554.7493030581811</v>
      </c>
      <c r="D4" s="5">
        <v>1638.333905623173</v>
      </c>
      <c r="E4" s="5">
        <v>1907.3462392418569</v>
      </c>
      <c r="F4" s="5">
        <v>1924.586574386343</v>
      </c>
      <c r="G4" s="5">
        <v>2624.5393355153251</v>
      </c>
      <c r="H4" s="5">
        <v>1929.9110715649761</v>
      </c>
    </row>
    <row r="5" spans="2:8">
      <c r="B5" s="49" t="s">
        <v>53</v>
      </c>
      <c r="C5" s="54">
        <v>1034.880473985859</v>
      </c>
      <c r="D5" s="5">
        <v>620.05404093710547</v>
      </c>
      <c r="E5" s="5">
        <v>733.65130488245256</v>
      </c>
      <c r="F5" s="5">
        <v>1974.116581223486</v>
      </c>
      <c r="G5" s="5">
        <v>1468.143129356519</v>
      </c>
      <c r="H5" s="5">
        <v>1166.1691060770845</v>
      </c>
    </row>
    <row r="6" spans="2:8">
      <c r="B6" s="40" t="s">
        <v>130</v>
      </c>
      <c r="C6" s="54">
        <v>4384</v>
      </c>
      <c r="D6" s="5">
        <v>4667</v>
      </c>
      <c r="E6" s="5">
        <v>6470</v>
      </c>
      <c r="F6" s="5">
        <v>8027</v>
      </c>
      <c r="G6" s="5">
        <v>7834</v>
      </c>
      <c r="H6" s="5">
        <v>6276</v>
      </c>
    </row>
    <row r="7" spans="2:8">
      <c r="B7" s="55" t="s">
        <v>131</v>
      </c>
      <c r="C7" s="54">
        <v>1002.652430248084</v>
      </c>
      <c r="D7" s="5">
        <v>1123.519682192353</v>
      </c>
      <c r="E7" s="5">
        <v>1180.152999496546</v>
      </c>
      <c r="F7" s="5">
        <v>1567.246729823381</v>
      </c>
      <c r="G7" s="5">
        <v>1903.2471003788689</v>
      </c>
      <c r="H7" s="5">
        <v>1355.3637884278464</v>
      </c>
    </row>
    <row r="8" spans="2:8">
      <c r="B8" s="48" t="s">
        <v>110</v>
      </c>
      <c r="C8" s="54">
        <v>1347.75</v>
      </c>
      <c r="D8" s="5">
        <v>1299.583333333333</v>
      </c>
      <c r="E8" s="5">
        <v>1497.416666666667</v>
      </c>
      <c r="F8" s="5">
        <v>2087.5</v>
      </c>
      <c r="G8" s="5">
        <v>2231.5</v>
      </c>
      <c r="H8" s="5">
        <v>1692.75</v>
      </c>
    </row>
    <row r="9" spans="2:8">
      <c r="B9" s="48" t="s">
        <v>113</v>
      </c>
      <c r="C9" s="54">
        <v>1008.387932431017</v>
      </c>
      <c r="D9" s="5">
        <v>984.25946256853103</v>
      </c>
      <c r="E9" s="5">
        <v>1147.560856817953</v>
      </c>
      <c r="F9" s="5">
        <v>1577.4226847036589</v>
      </c>
      <c r="G9" s="5">
        <v>1673.633033991533</v>
      </c>
      <c r="H9" s="5">
        <v>1278.2527941025387</v>
      </c>
    </row>
    <row r="10" spans="2:8" ht="15" thickBot="1">
      <c r="B10" s="41"/>
      <c r="C10" s="7"/>
      <c r="D10" s="7"/>
      <c r="E10" s="7"/>
      <c r="F10" s="7"/>
      <c r="G10" s="7"/>
      <c r="H10" s="7"/>
    </row>
    <row r="11" spans="2:8">
      <c r="B11" s="15" t="s">
        <v>132</v>
      </c>
      <c r="C11" s="7"/>
      <c r="D11" s="7"/>
      <c r="E11" s="8"/>
      <c r="H11" s="8"/>
    </row>
    <row r="12" spans="2:8">
      <c r="B12" s="16" t="s">
        <v>133</v>
      </c>
      <c r="C12" s="7"/>
      <c r="D12" s="7"/>
      <c r="E12" s="8"/>
      <c r="H12" s="8"/>
    </row>
    <row r="13" spans="2:8">
      <c r="B13" s="13" t="s">
        <v>134</v>
      </c>
      <c r="C13" s="7"/>
      <c r="D13" s="7"/>
      <c r="E13" s="8"/>
      <c r="H13" s="8"/>
    </row>
    <row r="14" spans="2:8" ht="23.45" thickBot="1">
      <c r="B14" s="14" t="s">
        <v>136</v>
      </c>
      <c r="C14" s="7"/>
      <c r="D14" s="7"/>
      <c r="E14" s="8"/>
      <c r="H14" s="8"/>
    </row>
    <row r="15" spans="2:8">
      <c r="B15" s="7"/>
      <c r="C15" s="7"/>
      <c r="D15" s="7"/>
      <c r="E15" s="8"/>
      <c r="H15" s="8"/>
    </row>
    <row r="16" spans="2:8">
      <c r="B16" s="6"/>
      <c r="C16" s="6"/>
      <c r="D16" s="7"/>
      <c r="E16" s="7"/>
      <c r="F16" s="7"/>
      <c r="G16" s="7"/>
      <c r="H16" s="8"/>
    </row>
    <row r="17" spans="2:20">
      <c r="B17" s="6"/>
      <c r="C17" s="6"/>
      <c r="D17" s="7"/>
      <c r="E17" s="7"/>
      <c r="F17" s="7"/>
      <c r="G17" s="7"/>
      <c r="H17" s="8"/>
    </row>
    <row r="18" spans="2:20">
      <c r="B18" s="6"/>
      <c r="C18" s="6"/>
      <c r="D18" s="7"/>
      <c r="E18" s="7"/>
      <c r="F18" s="7"/>
      <c r="G18" s="7"/>
      <c r="H18" s="8"/>
    </row>
    <row r="19" spans="2:20">
      <c r="B19" s="4" t="s">
        <v>126</v>
      </c>
      <c r="C19" s="4">
        <v>2020</v>
      </c>
      <c r="D19" s="4">
        <v>2021</v>
      </c>
      <c r="E19" s="4">
        <v>2022</v>
      </c>
      <c r="F19" s="4">
        <v>2023</v>
      </c>
      <c r="G19" s="7"/>
      <c r="H19" s="8"/>
    </row>
    <row r="20" spans="2:20">
      <c r="B20" s="40" t="s">
        <v>129</v>
      </c>
      <c r="C20" s="12">
        <f>+D3/C3*100-100</f>
        <v>3.3926064576509134</v>
      </c>
      <c r="D20" s="12">
        <f>+E3/D3*100-100</f>
        <v>26.829850896381771</v>
      </c>
      <c r="E20" s="12">
        <f>+F3/E3*100-100</f>
        <v>16.404151343635704</v>
      </c>
      <c r="F20" s="12">
        <f>+G3/F3*100-100</f>
        <v>13.294502350296341</v>
      </c>
      <c r="G20" s="22" cm="1">
        <f t="array" ref="G20">+AVERAGE(ABS(C20:F20))</f>
        <v>14.980277761991182</v>
      </c>
      <c r="H20" s="8"/>
    </row>
    <row r="21" spans="2:20">
      <c r="B21" s="49" t="s">
        <v>51</v>
      </c>
      <c r="C21" s="12">
        <f>+D4/C4*100-100</f>
        <v>5.3760823304812817</v>
      </c>
      <c r="D21" s="12">
        <f>+E4/D4*100-100</f>
        <v>16.419872206475489</v>
      </c>
      <c r="E21" s="12">
        <f>+F4/E4*100-100</f>
        <v>0.90389121753473489</v>
      </c>
      <c r="F21" s="12">
        <f>+G4/F4*100-100</f>
        <v>36.368993239608528</v>
      </c>
      <c r="G21" s="22" cm="1">
        <f t="array" ref="G21">+AVERAGE(ABS(C21:F21))</f>
        <v>14.767209748525008</v>
      </c>
      <c r="H21" s="8"/>
    </row>
    <row r="22" spans="2:20">
      <c r="B22" s="49" t="s">
        <v>53</v>
      </c>
      <c r="C22" s="12">
        <f>+D5/C5*100-100</f>
        <v>-40.084477722441001</v>
      </c>
      <c r="D22" s="12">
        <f>+E5/D5*100-100</f>
        <v>18.320542476211315</v>
      </c>
      <c r="E22" s="12">
        <f>+F5/E5*100-100</f>
        <v>169.08104273593352</v>
      </c>
      <c r="F22" s="12">
        <f>+G5/F5*100-100</f>
        <v>-25.630373437894079</v>
      </c>
      <c r="G22" s="22" cm="1">
        <f t="array" ref="G22">+AVERAGE(ABS(C22:F22))</f>
        <v>63.279109093119985</v>
      </c>
      <c r="H22" s="8"/>
    </row>
    <row r="23" spans="2:20">
      <c r="B23" s="40" t="s">
        <v>130</v>
      </c>
      <c r="C23" s="12">
        <f>+D6/C6*100-100</f>
        <v>6.4552919708029179</v>
      </c>
      <c r="D23" s="12">
        <f>+E6/D6*100-100</f>
        <v>38.632954788943636</v>
      </c>
      <c r="E23" s="12">
        <f>+F6/E6*100-100</f>
        <v>24.064914992272037</v>
      </c>
      <c r="F23" s="12">
        <f>+G6/F6*100-100</f>
        <v>-2.4043851999501697</v>
      </c>
      <c r="G23" s="22" cm="1">
        <f t="array" ref="G23">+AVERAGE(ABS(C23:F23))</f>
        <v>17.88938673799219</v>
      </c>
      <c r="H23" s="8"/>
    </row>
    <row r="24" spans="2:20">
      <c r="B24" s="55" t="s">
        <v>131</v>
      </c>
      <c r="C24" s="12">
        <f>+D7/C7*100-100</f>
        <v>12.054750808748665</v>
      </c>
      <c r="D24" s="12">
        <f>+E7/D7*100-100</f>
        <v>5.0407054012336516</v>
      </c>
      <c r="E24" s="12">
        <f>+F7/E7*100-100</f>
        <v>32.800300511202295</v>
      </c>
      <c r="F24" s="12">
        <f>+G7/F7*100-100</f>
        <v>21.438894346479387</v>
      </c>
      <c r="G24" s="22" cm="1">
        <f t="array" ref="G24">+AVERAGE(ABS(C24:F24))</f>
        <v>17.833662766915999</v>
      </c>
      <c r="H24" s="8"/>
    </row>
    <row r="25" spans="2:20">
      <c r="B25" s="48" t="s">
        <v>110</v>
      </c>
      <c r="C25" s="12">
        <f>+D8/C8*100-100</f>
        <v>-3.5738576640079458</v>
      </c>
      <c r="D25" s="12">
        <f>+E8/D8*100-100</f>
        <v>15.222827829432561</v>
      </c>
      <c r="E25" s="12">
        <f>+F8/E8*100-100</f>
        <v>39.406756079915368</v>
      </c>
      <c r="F25" s="12">
        <f>+G8/F8*100-100</f>
        <v>6.8982035928143688</v>
      </c>
      <c r="G25" s="22" cm="1">
        <f t="array" ref="G25">+AVERAGE(ABS(C25:F25))</f>
        <v>16.275411291542561</v>
      </c>
    </row>
    <row r="26" spans="2:20" ht="15" customHeight="1">
      <c r="B26" s="48" t="s">
        <v>113</v>
      </c>
      <c r="C26" s="12">
        <f>+D9/C9*100-100</f>
        <v>-2.3927765383226216</v>
      </c>
      <c r="D26" s="12">
        <f>+E9/D9*100-100</f>
        <v>16.591295330122534</v>
      </c>
      <c r="E26" s="12">
        <f>+F9/E9*100-100</f>
        <v>37.458739145012373</v>
      </c>
      <c r="F26" s="12">
        <f>+G9/F9*100-100</f>
        <v>6.0992117218060997</v>
      </c>
      <c r="G26" s="22" cm="1">
        <f t="array" ref="G26">+AVERAGE(ABS(C26:F26))</f>
        <v>15.635505683815907</v>
      </c>
    </row>
    <row r="29" spans="2:20" ht="14.25" customHeight="1"/>
    <row r="30" spans="2:20">
      <c r="N30" s="74"/>
      <c r="O30" s="74"/>
      <c r="P30" s="74"/>
      <c r="Q30" s="74"/>
      <c r="R30" s="74"/>
      <c r="S30" s="74"/>
      <c r="T30" s="74"/>
    </row>
    <row r="31" spans="2:20">
      <c r="N31" s="74"/>
      <c r="O31" s="74"/>
      <c r="P31" s="74"/>
      <c r="Q31" s="74"/>
      <c r="R31" s="74"/>
      <c r="S31" s="74"/>
      <c r="T31" s="74"/>
    </row>
    <row r="32" spans="2:20">
      <c r="N32" s="74"/>
      <c r="O32" s="74"/>
      <c r="P32" s="74"/>
      <c r="Q32" s="74"/>
      <c r="R32" s="74"/>
      <c r="S32" s="74"/>
      <c r="T32" s="74"/>
    </row>
    <row r="33" spans="14:20">
      <c r="N33" s="74"/>
      <c r="O33" s="74"/>
      <c r="P33" s="74"/>
      <c r="Q33" s="74"/>
      <c r="R33" s="74"/>
      <c r="S33" s="74"/>
      <c r="T33" s="74"/>
    </row>
    <row r="34" spans="14:20">
      <c r="N34" s="74"/>
      <c r="O34" s="74"/>
      <c r="P34" s="74"/>
      <c r="Q34" s="74"/>
      <c r="R34" s="74"/>
      <c r="S34" s="74"/>
      <c r="T34" s="74"/>
    </row>
    <row r="35" spans="14:20">
      <c r="N35" s="74"/>
      <c r="O35" s="74"/>
      <c r="P35" s="74"/>
      <c r="Q35" s="74"/>
      <c r="R35" s="74"/>
      <c r="S35" s="74"/>
      <c r="T35" s="74"/>
    </row>
  </sheetData>
  <mergeCells count="1">
    <mergeCell ref="N30:T3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2025-07-25T16:08:20+00:00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E3C5BB3F-E64D-4801-BC62-33550E5F2E22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Julian Camilo Gonzalez Rozo</cp:lastModifiedBy>
  <cp:revision/>
  <dcterms:created xsi:type="dcterms:W3CDTF">2024-08-23T00:06:32Z</dcterms:created>
  <dcterms:modified xsi:type="dcterms:W3CDTF">2025-07-25T21:22:12Z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