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30"/>
  <workbookPr hidePivotFieldList="1"/>
  <mc:AlternateContent xmlns:mc="http://schemas.openxmlformats.org/markup-compatibility/2006">
    <mc:Choice Requires="x15">
      <x15ac:absPath xmlns:x15ac="http://schemas.microsoft.com/office/spreadsheetml/2010/11/ac" url="C:\Users\DELPHOTO\Documents\ANT\MERCADOS\"/>
    </mc:Choice>
  </mc:AlternateContent>
  <xr:revisionPtr revIDLastSave="2" documentId="13_ncr:1_{CB3C6D13-8154-40A4-8FDD-5FD127951930}" xr6:coauthVersionLast="47" xr6:coauthVersionMax="47" xr10:uidLastSave="{5FF85D82-B4D7-4EB1-9FA0-254A48E83339}"/>
  <bookViews>
    <workbookView xWindow="-96" yWindow="0" windowWidth="11712" windowHeight="12336" firstSheet="7" activeTab="4" xr2:uid="{00000000-000D-0000-FFFF-FFFF00000000}"/>
  </bookViews>
  <sheets>
    <sheet name="4.1.1. OAF" sheetId="10" r:id="rId1"/>
    <sheet name="4.1.2. CONDICIONES COMERCIALES" sheetId="11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AYOR" sheetId="9" r:id="rId8"/>
  </sheets>
  <definedNames>
    <definedName name="_xlnm._FilterDatabase" localSheetId="5" hidden="1">'4.3.2. PRECIOS PAGAD PRODUCTOR'!$B$2:$G$5</definedName>
    <definedName name="_xlnm._FilterDatabase" localSheetId="6" hidden="1">'4.3.3. PRECIOS PROMEDIO SIPSA'!$A$20:$B$20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" i="9" l="1" a="1"/>
  <c r="G20" i="9"/>
  <c r="I11" i="6"/>
  <c r="M5" i="7" l="1"/>
  <c r="C21" i="9" l="1"/>
  <c r="D21" i="9"/>
  <c r="E21" i="9"/>
  <c r="F21" i="9"/>
  <c r="C22" i="9"/>
  <c r="D22" i="9"/>
  <c r="E22" i="9"/>
  <c r="F22" i="9"/>
  <c r="C23" i="9"/>
  <c r="D23" i="9"/>
  <c r="E23" i="9"/>
  <c r="F23" i="9"/>
  <c r="C24" i="9"/>
  <c r="D24" i="9"/>
  <c r="E24" i="9"/>
  <c r="F24" i="9"/>
  <c r="C25" i="9"/>
  <c r="D25" i="9"/>
  <c r="E25" i="9"/>
  <c r="F25" i="9"/>
  <c r="C26" i="9"/>
  <c r="D26" i="9"/>
  <c r="E26" i="9"/>
  <c r="F26" i="9"/>
  <c r="D20" i="9"/>
  <c r="E20" i="9"/>
  <c r="F20" i="9"/>
  <c r="C20" i="9"/>
  <c r="I5" i="6" l="1"/>
  <c r="I6" i="6" l="1"/>
  <c r="I7" i="6"/>
  <c r="I9" i="6"/>
  <c r="I10" i="6"/>
  <c r="M6" i="7"/>
  <c r="M7" i="7"/>
  <c r="M8" i="7"/>
  <c r="M9" i="7"/>
  <c r="M10" i="7"/>
  <c r="M11" i="7"/>
  <c r="G21" i="9" l="1" a="1"/>
  <c r="G21" i="9" s="1"/>
  <c r="G22" i="9" a="1"/>
  <c r="G22" i="9" s="1"/>
  <c r="G23" i="9" a="1"/>
  <c r="G23" i="9" s="1"/>
  <c r="G24" i="9" a="1"/>
  <c r="G24" i="9" s="1"/>
  <c r="G25" i="9" a="1"/>
  <c r="G25" i="9" s="1"/>
  <c r="G26" i="9" a="1"/>
  <c r="G26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<sst xmlns="http://schemas.openxmlformats.org/spreadsheetml/2006/main" count="243" uniqueCount="120">
  <si>
    <t>Tabla 1. Organizaciones de la Agricultura Familiar (OAF) participantes de los encuentros territoriales en el municipio de San Zenon</t>
  </si>
  <si>
    <t>Nombre y sigla asociación</t>
  </si>
  <si>
    <t>Principales productos comercializados</t>
  </si>
  <si>
    <t>No. de familias asociadas</t>
  </si>
  <si>
    <t>Servicios que presta la OAF</t>
  </si>
  <si>
    <r>
      <t xml:space="preserve">Tabla 2. </t>
    </r>
    <r>
      <rPr>
        <sz val="10"/>
        <color rgb="FF000000"/>
        <rFont val="Arial"/>
        <family val="2"/>
      </rPr>
      <t>Condiciones comerciales de las OAF identificadas en el municipio de San Zenon</t>
    </r>
  </si>
  <si>
    <t>Producto(s)</t>
  </si>
  <si>
    <t>Presentación</t>
  </si>
  <si>
    <t>Clientes</t>
  </si>
  <si>
    <t>Contrato y/o acuerdo comercial establecido</t>
  </si>
  <si>
    <t>Forma de pago</t>
  </si>
  <si>
    <t>Primer punto de comercialización</t>
  </si>
  <si>
    <t xml:space="preserve"> (%)</t>
  </si>
  <si>
    <r>
      <t xml:space="preserve">Fuente: </t>
    </r>
    <r>
      <rPr>
        <sz val="10"/>
        <color rgb="FF000000"/>
        <rFont val="Arial"/>
        <family val="2"/>
      </rPr>
      <t>ANT, 2025</t>
    </r>
  </si>
  <si>
    <r>
      <t xml:space="preserve">Tabla 4. </t>
    </r>
    <r>
      <rPr>
        <sz val="10"/>
        <color rgb="FF000000"/>
        <rFont val="Arial"/>
        <family val="2"/>
      </rPr>
      <t>Información general de los agentes comercializadores de San Zenon</t>
    </r>
  </si>
  <si>
    <t xml:space="preserve">Nombre de la empresa y/o comerciante </t>
  </si>
  <si>
    <t>Tipo de comercializador</t>
  </si>
  <si>
    <t>Producto demandado</t>
  </si>
  <si>
    <t>Ubicación de la empresa y/o comerciante</t>
  </si>
  <si>
    <t>Principal ubicación de los proveedores</t>
  </si>
  <si>
    <t>Victor Hugo Fuentes Bedoya</t>
  </si>
  <si>
    <t>Consumidor final</t>
  </si>
  <si>
    <t>Pollo</t>
  </si>
  <si>
    <t>San Zenón Cra 2 # 7-06</t>
  </si>
  <si>
    <t>Fincas San Zenon</t>
  </si>
  <si>
    <t>Bovino en pie</t>
  </si>
  <si>
    <t>Javier Enrique Mendez Castro</t>
  </si>
  <si>
    <t>Minorista</t>
  </si>
  <si>
    <t>Leche</t>
  </si>
  <si>
    <t>Corregimiento Puerto Arturo Finca Los Yameris</t>
  </si>
  <si>
    <t>Rafael Enrique Lara</t>
  </si>
  <si>
    <t>Maíz</t>
  </si>
  <si>
    <t>Salida San Zenon</t>
  </si>
  <si>
    <t>Orlando Hernandez Cadrasco</t>
  </si>
  <si>
    <t>Mango</t>
  </si>
  <si>
    <t>San Zenon Cra 3 # 5B-96</t>
  </si>
  <si>
    <t>Yuca</t>
  </si>
  <si>
    <t>Naranja valencia</t>
  </si>
  <si>
    <r>
      <t xml:space="preserve">Tabla 5. </t>
    </r>
    <r>
      <rPr>
        <sz val="10"/>
        <color rgb="FF000000"/>
        <rFont val="Arial"/>
        <family val="2"/>
      </rPr>
      <t>Descripción de los agentes comerciales participantes de los encuentros territoriales del municipio de San Zenon</t>
    </r>
  </si>
  <si>
    <t>Nombre de la empresa</t>
  </si>
  <si>
    <t>Principal producto comprado</t>
  </si>
  <si>
    <t>Presentación producto</t>
  </si>
  <si>
    <t>Frecuencia compra</t>
  </si>
  <si>
    <t>Modalidad de pago</t>
  </si>
  <si>
    <t>Sitio de compra del producto</t>
  </si>
  <si>
    <t>Kilogramo en pie</t>
  </si>
  <si>
    <t xml:space="preserve">Semanal </t>
  </si>
  <si>
    <t>Contado</t>
  </si>
  <si>
    <t xml:space="preserve">Centro de acopio </t>
  </si>
  <si>
    <t xml:space="preserve">Finca </t>
  </si>
  <si>
    <t>Litro</t>
  </si>
  <si>
    <t>Diario</t>
  </si>
  <si>
    <t>Bulto x 50 Kg</t>
  </si>
  <si>
    <t xml:space="preserve">Mensual </t>
  </si>
  <si>
    <t>Tienda</t>
  </si>
  <si>
    <t>Canastilla x 25 Kg</t>
  </si>
  <si>
    <t>Bolsa x 2,5 Kg</t>
  </si>
  <si>
    <t>Millar (1.000 naranjas)</t>
  </si>
  <si>
    <r>
      <t xml:space="preserve">Tabla 6. </t>
    </r>
    <r>
      <rPr>
        <sz val="10"/>
        <color rgb="FF000000"/>
        <rFont val="Arial"/>
        <family val="2"/>
      </rPr>
      <t>Principales destinos y valor del flete por UFH de referencia y producto</t>
    </r>
  </si>
  <si>
    <t>UFH</t>
  </si>
  <si>
    <t>Línea productiva</t>
  </si>
  <si>
    <t>Presentación del producto</t>
  </si>
  <si>
    <t>Principales compradores</t>
  </si>
  <si>
    <t>Precio promedio flete</t>
  </si>
  <si>
    <t>Precio actual</t>
  </si>
  <si>
    <t>% precio flete</t>
  </si>
  <si>
    <t>Tipo de cliente</t>
  </si>
  <si>
    <t>%</t>
  </si>
  <si>
    <t xml:space="preserve"> ($/kg)</t>
  </si>
  <si>
    <t>($/kg)</t>
  </si>
  <si>
    <t>03Vai-73</t>
  </si>
  <si>
    <t>Naranja</t>
  </si>
  <si>
    <t>Millar</t>
  </si>
  <si>
    <t>Intermediario</t>
  </si>
  <si>
    <t>Finca 100%</t>
  </si>
  <si>
    <t>06Wd2s1-55</t>
  </si>
  <si>
    <t>Bulto x 12,5 Kg Bulto x 50 Kg</t>
  </si>
  <si>
    <t>Finca y consumidor final</t>
  </si>
  <si>
    <t>80% y 20%</t>
  </si>
  <si>
    <t>Finca 93% y cabecera municipal 7%</t>
  </si>
  <si>
    <t xml:space="preserve">Ganaderia doble propósito </t>
  </si>
  <si>
    <t>Ganado en pie</t>
  </si>
  <si>
    <t>Intemediario</t>
  </si>
  <si>
    <t>Leche x litro</t>
  </si>
  <si>
    <t>07Vb-49</t>
  </si>
  <si>
    <t>Mango azucar</t>
  </si>
  <si>
    <t>Canastilla x 35 Kg</t>
  </si>
  <si>
    <t>Intermediario y consumidor final</t>
  </si>
  <si>
    <t>90% y 10%</t>
  </si>
  <si>
    <t>07Wc-49</t>
  </si>
  <si>
    <t>Maíz tradicional</t>
  </si>
  <si>
    <t>Consumidor final y minorista</t>
  </si>
  <si>
    <t>55% y 45%</t>
  </si>
  <si>
    <t>Cabecera municipal</t>
  </si>
  <si>
    <t>10Wai-30</t>
  </si>
  <si>
    <t>Avicultura de engorde</t>
  </si>
  <si>
    <t>Bulto x 40 Kg</t>
  </si>
  <si>
    <t>65% y 35%</t>
  </si>
  <si>
    <t>naranja</t>
  </si>
  <si>
    <t>yuca</t>
  </si>
  <si>
    <t>ganaderia_dp</t>
  </si>
  <si>
    <t>mango_azucar</t>
  </si>
  <si>
    <t>maiz_tradicional</t>
  </si>
  <si>
    <t>avicultura_engorde</t>
  </si>
  <si>
    <r>
      <rPr>
        <b/>
        <sz val="10"/>
        <color theme="1"/>
        <rFont val="Arial"/>
        <family val="2"/>
      </rPr>
      <t>Tabla 7</t>
    </r>
    <r>
      <rPr>
        <sz val="10"/>
        <color theme="1"/>
        <rFont val="Arial"/>
        <family val="2"/>
      </rPr>
      <t>. Precios pagados al productor reportados en las UFH de referencia</t>
    </r>
  </si>
  <si>
    <t>Precio mínimo</t>
  </si>
  <si>
    <t>Precio máximo</t>
  </si>
  <si>
    <t>Variación</t>
  </si>
  <si>
    <t>Ganaderia doble propósito bovino</t>
  </si>
  <si>
    <t>leche</t>
  </si>
  <si>
    <t xml:space="preserve">Línea productiva </t>
  </si>
  <si>
    <t>Promedio</t>
  </si>
  <si>
    <t>Verificar</t>
  </si>
  <si>
    <t>Ganaderia doble propósito (bovino en pie)</t>
  </si>
  <si>
    <t>Ganaderia doble propósito (leche)</t>
  </si>
  <si>
    <t>Precio a escala municipal</t>
  </si>
  <si>
    <t>Precio a escala departamental</t>
  </si>
  <si>
    <t>Precios a escala nacional</t>
  </si>
  <si>
    <t>Precios gremios (, PORKOLOMBIA*, FEDEGAN**)</t>
  </si>
  <si>
    <t>Precios gremios (FENAVI*, FEDEGAN**, PORKOLOMBIA**)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</si>
</sst>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&quot;$&quot;\ * #,##0.00_-;\-&quot;$&quot;\ * #,##0.00_-;_-&quot;$&quot;\ * &quot;-&quot;??_-;_-@_-"/>
    <numFmt numFmtId="165" formatCode="_-&quot;$&quot;\ * #,##0_-;\-&quot;$&quot;\ * #,##0_-;_-&quot;$&quot;\ * &quot;-&quot;??_-;_-@_-"/>
    <numFmt numFmtId="166" formatCode="_-&quot;$&quot;* #,##0.00_-;\-&quot;$&quot;* #,##0.00_-;_-&quot;$&quot;* &quot;-&quot;??_-;_-@_-"/>
    <numFmt numFmtId="167" formatCode="_-&quot;$&quot;* #,##0_-;\-&quot;$&quot;* #,##0_-;_-&quot;$&quot;* &quot;-&quot;??_-;_-@_-"/>
    <numFmt numFmtId="168" formatCode="0.0"/>
    <numFmt numFmtId="169" formatCode="_-* #,##0_-;\-* #,##0_-;_-* &quot;-&quot;??_-;_-@_-"/>
    <numFmt numFmtId="170" formatCode="_-* #,##0.0_-;\-* #,##0.0_-;_-* &quot;-&quot;??_-;_-@_-"/>
  </numFmts>
  <fonts count="2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indexed="8"/>
      <name val="Aptos Narrow"/>
      <family val="2"/>
      <scheme val="minor"/>
    </font>
    <font>
      <i/>
      <sz val="9"/>
      <color theme="3"/>
      <name val="Arial"/>
      <family val="2"/>
    </font>
    <font>
      <sz val="11"/>
      <color rgb="FF000000"/>
      <name val="Aptos Narrow"/>
      <family val="2"/>
      <scheme val="minor"/>
    </font>
    <font>
      <sz val="9"/>
      <name val="Arial"/>
      <family val="2"/>
    </font>
    <font>
      <b/>
      <sz val="11"/>
      <color theme="1"/>
      <name val="Aptos Narrow"/>
      <scheme val="minor"/>
    </font>
    <font>
      <sz val="9"/>
      <color theme="1"/>
      <name val="Aptos Narrow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ptos Narrow"/>
      <scheme val="minor"/>
    </font>
    <font>
      <sz val="8"/>
      <name val="Aptos Narrow"/>
      <family val="2"/>
      <scheme val="minor"/>
    </font>
    <font>
      <sz val="10"/>
      <color theme="1"/>
      <name val="Arial"/>
    </font>
    <font>
      <sz val="11"/>
      <color rgb="FF000000"/>
      <name val="Calibri"/>
      <family val="2"/>
    </font>
    <font>
      <sz val="11"/>
      <color theme="1"/>
      <name val="Calibri"/>
    </font>
  </fonts>
  <fills count="12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0CECE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</borders>
  <cellStyleXfs count="9">
    <xf numFmtId="0" fontId="0" fillId="0" borderId="0"/>
    <xf numFmtId="164" fontId="1" fillId="0" borderId="0" applyFont="0" applyFill="0" applyBorder="0" applyAlignment="0" applyProtection="0"/>
    <xf numFmtId="0" fontId="6" fillId="0" borderId="0"/>
    <xf numFmtId="0" fontId="8" fillId="0" borderId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4">
    <xf numFmtId="0" fontId="0" fillId="0" borderId="0" xfId="0"/>
    <xf numFmtId="165" fontId="3" fillId="0" borderId="1" xfId="6" applyNumberFormat="1" applyFont="1" applyFill="1" applyBorder="1" applyAlignment="1">
      <alignment horizontal="center" vertical="center" wrapText="1"/>
    </xf>
    <xf numFmtId="165" fontId="3" fillId="0" borderId="1" xfId="1" applyNumberFormat="1" applyFont="1" applyFill="1" applyBorder="1" applyAlignment="1">
      <alignment horizontal="center" vertical="center" wrapText="1"/>
    </xf>
    <xf numFmtId="165" fontId="3" fillId="0" borderId="1" xfId="1" applyNumberFormat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5" fontId="4" fillId="0" borderId="1" xfId="1" applyNumberFormat="1" applyFont="1" applyBorder="1"/>
    <xf numFmtId="167" fontId="8" fillId="0" borderId="0" xfId="7" applyNumberFormat="1" applyFont="1" applyBorder="1" applyAlignment="1">
      <alignment horizontal="right" vertical="center"/>
    </xf>
    <xf numFmtId="165" fontId="4" fillId="0" borderId="0" xfId="1" applyNumberFormat="1" applyFont="1" applyBorder="1"/>
    <xf numFmtId="167" fontId="3" fillId="0" borderId="0" xfId="7" applyNumberFormat="1" applyFont="1" applyBorder="1" applyAlignment="1">
      <alignment vertical="center"/>
    </xf>
    <xf numFmtId="0" fontId="5" fillId="7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/>
    </xf>
    <xf numFmtId="169" fontId="4" fillId="5" borderId="1" xfId="0" applyNumberFormat="1" applyFont="1" applyFill="1" applyBorder="1" applyAlignment="1">
      <alignment horizontal="center" vertical="center"/>
    </xf>
    <xf numFmtId="0" fontId="4" fillId="6" borderId="5" xfId="0" applyFont="1" applyFill="1" applyBorder="1" applyAlignment="1">
      <alignment horizontal="center"/>
    </xf>
    <xf numFmtId="0" fontId="4" fillId="9" borderId="6" xfId="0" applyFont="1" applyFill="1" applyBorder="1" applyAlignment="1">
      <alignment horizontal="center" vertical="top" wrapText="1"/>
    </xf>
    <xf numFmtId="0" fontId="11" fillId="10" borderId="4" xfId="0" applyFont="1" applyFill="1" applyBorder="1" applyAlignment="1">
      <alignment horizontal="center"/>
    </xf>
    <xf numFmtId="0" fontId="9" fillId="8" borderId="3" xfId="0" applyFont="1" applyFill="1" applyBorder="1" applyAlignment="1">
      <alignment horizontal="center"/>
    </xf>
    <xf numFmtId="165" fontId="3" fillId="5" borderId="1" xfId="1" applyNumberFormat="1" applyFont="1" applyFill="1" applyBorder="1" applyAlignment="1">
      <alignment horizontal="center" vertical="center" wrapText="1"/>
    </xf>
    <xf numFmtId="165" fontId="0" fillId="0" borderId="0" xfId="0" applyNumberFormat="1"/>
    <xf numFmtId="170" fontId="4" fillId="5" borderId="3" xfId="0" applyNumberFormat="1" applyFont="1" applyFill="1" applyBorder="1" applyAlignment="1">
      <alignment horizontal="center" vertical="center"/>
    </xf>
    <xf numFmtId="1" fontId="3" fillId="5" borderId="1" xfId="0" applyNumberFormat="1" applyFont="1" applyFill="1" applyBorder="1" applyAlignment="1">
      <alignment horizontal="center" vertical="center"/>
    </xf>
    <xf numFmtId="0" fontId="12" fillId="11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2" fillId="11" borderId="9" xfId="0" applyFont="1" applyFill="1" applyBorder="1" applyAlignment="1">
      <alignment horizontal="center" vertical="center" wrapText="1"/>
    </xf>
    <xf numFmtId="0" fontId="12" fillId="11" borderId="10" xfId="0" applyFont="1" applyFill="1" applyBorder="1" applyAlignment="1">
      <alignment horizontal="center" vertical="center" wrapText="1"/>
    </xf>
    <xf numFmtId="0" fontId="2" fillId="11" borderId="1" xfId="0" applyFont="1" applyFill="1" applyBorder="1" applyAlignment="1">
      <alignment horizontal="center" vertical="center" wrapText="1"/>
    </xf>
    <xf numFmtId="0" fontId="2" fillId="11" borderId="3" xfId="0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 applyProtection="1">
      <alignment vertical="center"/>
      <protection locked="0"/>
    </xf>
    <xf numFmtId="0" fontId="13" fillId="5" borderId="13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9" fontId="3" fillId="5" borderId="1" xfId="0" applyNumberFormat="1" applyFont="1" applyFill="1" applyBorder="1" applyAlignment="1">
      <alignment horizontal="center" vertical="center" wrapText="1"/>
    </xf>
    <xf numFmtId="164" fontId="3" fillId="0" borderId="1" xfId="1" applyFont="1" applyFill="1" applyBorder="1" applyAlignment="1">
      <alignment horizontal="center" vertical="center" wrapText="1"/>
    </xf>
    <xf numFmtId="164" fontId="3" fillId="5" borderId="1" xfId="1" applyFont="1" applyFill="1" applyBorder="1" applyAlignment="1">
      <alignment horizontal="center" vertical="center" wrapText="1"/>
    </xf>
    <xf numFmtId="0" fontId="9" fillId="8" borderId="1" xfId="0" applyFont="1" applyFill="1" applyBorder="1" applyAlignment="1">
      <alignment horizontal="left"/>
    </xf>
    <xf numFmtId="0" fontId="9" fillId="9" borderId="1" xfId="0" applyFont="1" applyFill="1" applyBorder="1" applyAlignment="1">
      <alignment horizontal="left"/>
    </xf>
    <xf numFmtId="0" fontId="9" fillId="0" borderId="0" xfId="0" applyFont="1" applyAlignment="1">
      <alignment horizontal="left"/>
    </xf>
    <xf numFmtId="0" fontId="2" fillId="5" borderId="13" xfId="0" applyFont="1" applyFill="1" applyBorder="1" applyAlignment="1">
      <alignment horizontal="center" vertical="center" wrapText="1"/>
    </xf>
    <xf numFmtId="0" fontId="3" fillId="5" borderId="13" xfId="0" applyFont="1" applyFill="1" applyBorder="1" applyAlignment="1">
      <alignment horizontal="center" vertical="center" wrapText="1"/>
    </xf>
    <xf numFmtId="0" fontId="13" fillId="5" borderId="13" xfId="0" applyFont="1" applyFill="1" applyBorder="1" applyAlignment="1">
      <alignment horizontal="center" vertical="center"/>
    </xf>
    <xf numFmtId="0" fontId="19" fillId="0" borderId="0" xfId="0" applyFont="1"/>
    <xf numFmtId="9" fontId="3" fillId="0" borderId="1" xfId="8" applyFont="1" applyFill="1" applyBorder="1" applyAlignment="1">
      <alignment horizontal="center" vertical="center" wrapText="1"/>
    </xf>
    <xf numFmtId="0" fontId="13" fillId="4" borderId="13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left"/>
    </xf>
    <xf numFmtId="0" fontId="4" fillId="10" borderId="1" xfId="0" applyFont="1" applyFill="1" applyBorder="1" applyAlignment="1">
      <alignment horizontal="left"/>
    </xf>
    <xf numFmtId="0" fontId="13" fillId="4" borderId="16" xfId="0" applyFont="1" applyFill="1" applyBorder="1" applyAlignment="1">
      <alignment horizontal="center" vertical="center" wrapText="1"/>
    </xf>
    <xf numFmtId="0" fontId="18" fillId="0" borderId="15" xfId="0" applyFont="1" applyBorder="1" applyAlignment="1">
      <alignment vertical="center"/>
    </xf>
    <xf numFmtId="0" fontId="18" fillId="5" borderId="15" xfId="0" applyFont="1" applyFill="1" applyBorder="1" applyAlignment="1">
      <alignment vertical="center"/>
    </xf>
    <xf numFmtId="0" fontId="9" fillId="10" borderId="3" xfId="0" applyFont="1" applyFill="1" applyBorder="1" applyAlignment="1">
      <alignment horizontal="center"/>
    </xf>
    <xf numFmtId="165" fontId="4" fillId="0" borderId="17" xfId="1" applyNumberFormat="1" applyFont="1" applyBorder="1"/>
    <xf numFmtId="0" fontId="9" fillId="9" borderId="3" xfId="0" applyFont="1" applyFill="1" applyBorder="1" applyAlignment="1">
      <alignment horizontal="left"/>
    </xf>
    <xf numFmtId="0" fontId="20" fillId="0" borderId="15" xfId="0" applyFont="1" applyBorder="1"/>
    <xf numFmtId="0" fontId="20" fillId="5" borderId="15" xfId="0" applyFont="1" applyFill="1" applyBorder="1"/>
    <xf numFmtId="0" fontId="20" fillId="0" borderId="15" xfId="0" applyFont="1" applyBorder="1" applyAlignment="1">
      <alignment horizontal="center" wrapText="1"/>
    </xf>
    <xf numFmtId="0" fontId="20" fillId="5" borderId="15" xfId="0" applyFont="1" applyFill="1" applyBorder="1" applyAlignment="1">
      <alignment horizontal="center"/>
    </xf>
    <xf numFmtId="0" fontId="20" fillId="0" borderId="20" xfId="0" applyFont="1" applyBorder="1" applyAlignment="1">
      <alignment horizontal="center"/>
    </xf>
    <xf numFmtId="0" fontId="2" fillId="5" borderId="1" xfId="0" applyFont="1" applyFill="1" applyBorder="1" applyAlignment="1">
      <alignment horizontal="center" vertical="center" wrapText="1"/>
    </xf>
    <xf numFmtId="0" fontId="3" fillId="5" borderId="13" xfId="0" applyFont="1" applyFill="1" applyBorder="1" applyAlignment="1">
      <alignment vertical="center" wrapText="1"/>
    </xf>
    <xf numFmtId="0" fontId="3" fillId="5" borderId="14" xfId="0" applyFont="1" applyFill="1" applyBorder="1" applyAlignment="1">
      <alignment vertical="center" wrapText="1"/>
    </xf>
    <xf numFmtId="0" fontId="4" fillId="6" borderId="1" xfId="0" applyFont="1" applyFill="1" applyBorder="1" applyAlignment="1">
      <alignment horizontal="center"/>
    </xf>
    <xf numFmtId="0" fontId="9" fillId="8" borderId="1" xfId="0" applyFont="1" applyFill="1" applyBorder="1" applyAlignment="1">
      <alignment horizontal="center"/>
    </xf>
    <xf numFmtId="0" fontId="4" fillId="9" borderId="1" xfId="0" applyFont="1" applyFill="1" applyBorder="1" applyAlignment="1">
      <alignment horizontal="center" vertical="top" wrapText="1"/>
    </xf>
    <xf numFmtId="0" fontId="7" fillId="0" borderId="2" xfId="0" applyFont="1" applyBorder="1" applyAlignment="1">
      <alignment horizontal="center"/>
    </xf>
    <xf numFmtId="0" fontId="12" fillId="0" borderId="1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11" borderId="1" xfId="0" applyFont="1" applyFill="1" applyBorder="1" applyAlignment="1">
      <alignment horizontal="center" vertical="center" wrapText="1"/>
    </xf>
    <xf numFmtId="0" fontId="13" fillId="5" borderId="13" xfId="0" applyFont="1" applyFill="1" applyBorder="1" applyAlignment="1">
      <alignment horizontal="center" vertical="center"/>
    </xf>
    <xf numFmtId="0" fontId="13" fillId="5" borderId="14" xfId="0" applyFont="1" applyFill="1" applyBorder="1" applyAlignment="1">
      <alignment horizontal="center" vertical="center"/>
    </xf>
    <xf numFmtId="0" fontId="13" fillId="5" borderId="13" xfId="0" applyFont="1" applyFill="1" applyBorder="1" applyAlignment="1">
      <alignment horizontal="center" vertical="center" wrapText="1"/>
    </xf>
    <xf numFmtId="0" fontId="13" fillId="5" borderId="3" xfId="0" applyFont="1" applyFill="1" applyBorder="1" applyAlignment="1">
      <alignment horizontal="center" vertical="center" wrapText="1"/>
    </xf>
    <xf numFmtId="0" fontId="13" fillId="5" borderId="14" xfId="0" applyFont="1" applyFill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/>
    </xf>
    <xf numFmtId="0" fontId="20" fillId="0" borderId="18" xfId="0" applyFont="1" applyBorder="1" applyAlignment="1">
      <alignment horizontal="center" vertical="center"/>
    </xf>
    <xf numFmtId="0" fontId="20" fillId="5" borderId="19" xfId="0" applyFont="1" applyFill="1" applyBorder="1" applyAlignment="1">
      <alignment horizontal="center" vertical="center"/>
    </xf>
    <xf numFmtId="0" fontId="20" fillId="5" borderId="3" xfId="0" applyFont="1" applyFill="1" applyBorder="1" applyAlignment="1">
      <alignment horizontal="center" vertical="center"/>
    </xf>
    <xf numFmtId="0" fontId="20" fillId="5" borderId="14" xfId="0" applyFont="1" applyFill="1" applyBorder="1" applyAlignment="1">
      <alignment horizontal="center" vertical="center"/>
    </xf>
    <xf numFmtId="0" fontId="20" fillId="0" borderId="20" xfId="0" applyFont="1" applyBorder="1" applyAlignment="1">
      <alignment horizontal="center"/>
    </xf>
    <xf numFmtId="0" fontId="20" fillId="0" borderId="21" xfId="0" applyFont="1" applyBorder="1" applyAlignment="1">
      <alignment horizontal="center"/>
    </xf>
    <xf numFmtId="0" fontId="20" fillId="0" borderId="22" xfId="0" applyFont="1" applyBorder="1" applyAlignment="1">
      <alignment horizontal="center"/>
    </xf>
    <xf numFmtId="0" fontId="20" fillId="0" borderId="23" xfId="0" applyFont="1" applyBorder="1" applyAlignment="1">
      <alignment horizontal="center"/>
    </xf>
    <xf numFmtId="0" fontId="20" fillId="0" borderId="24" xfId="0" applyFont="1" applyBorder="1" applyAlignment="1">
      <alignment horizontal="center"/>
    </xf>
    <xf numFmtId="0" fontId="12" fillId="0" borderId="0" xfId="0" applyFont="1" applyAlignment="1">
      <alignment horizontal="center" vertical="center"/>
    </xf>
    <xf numFmtId="0" fontId="2" fillId="11" borderId="1" xfId="0" applyFont="1" applyFill="1" applyBorder="1" applyAlignment="1">
      <alignment horizontal="center" vertical="center" wrapText="1"/>
    </xf>
    <xf numFmtId="0" fontId="2" fillId="5" borderId="13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2" fillId="5" borderId="14" xfId="0" applyFont="1" applyFill="1" applyBorder="1" applyAlignment="1">
      <alignment horizontal="center" vertical="center" wrapText="1"/>
    </xf>
    <xf numFmtId="0" fontId="3" fillId="5" borderId="13" xfId="0" applyFont="1" applyFill="1" applyBorder="1" applyAlignment="1">
      <alignment horizontal="center" vertical="center" wrapText="1"/>
    </xf>
    <xf numFmtId="0" fontId="3" fillId="5" borderId="14" xfId="0" applyFont="1" applyFill="1" applyBorder="1" applyAlignment="1">
      <alignment horizontal="center" vertical="center" wrapText="1"/>
    </xf>
    <xf numFmtId="0" fontId="14" fillId="0" borderId="12" xfId="0" applyFont="1" applyBorder="1" applyAlignment="1">
      <alignment horizontal="center"/>
    </xf>
    <xf numFmtId="0" fontId="16" fillId="0" borderId="12" xfId="0" applyFont="1" applyBorder="1" applyAlignment="1">
      <alignment horizontal="center"/>
    </xf>
    <xf numFmtId="0" fontId="12" fillId="11" borderId="7" xfId="0" applyFont="1" applyFill="1" applyBorder="1" applyAlignment="1">
      <alignment horizontal="center" vertical="center" wrapText="1"/>
    </xf>
    <xf numFmtId="0" fontId="12" fillId="11" borderId="8" xfId="0" applyFont="1" applyFill="1" applyBorder="1" applyAlignment="1">
      <alignment horizontal="center" vertical="center" wrapText="1"/>
    </xf>
    <xf numFmtId="168" fontId="9" fillId="3" borderId="0" xfId="0" applyNumberFormat="1" applyFont="1" applyFill="1" applyAlignment="1">
      <alignment horizontal="center" vertical="center" wrapText="1"/>
    </xf>
  </cellXfs>
  <cellStyles count="9">
    <cellStyle name="Moneda" xfId="1" builtinId="4"/>
    <cellStyle name="Moneda 2" xfId="6" xr:uid="{00000000-0005-0000-0000-000001000000}"/>
    <cellStyle name="Moneda 2 2" xfId="7" xr:uid="{00000000-0005-0000-0000-000002000000}"/>
    <cellStyle name="Normal" xfId="0" builtinId="0"/>
    <cellStyle name="Normal 2" xfId="2" xr:uid="{00000000-0005-0000-0000-000004000000}"/>
    <cellStyle name="Normal 2 2" xfId="3" xr:uid="{00000000-0005-0000-0000-000005000000}"/>
    <cellStyle name="Porcentaje" xfId="8" builtinId="5"/>
    <cellStyle name="Porcentaje 2 2" xfId="5" xr:uid="{00000000-0005-0000-0000-000007000000}"/>
    <cellStyle name="Porcentaje 2 2 2" xfId="4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SIPSA'!$B$20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SIPSA'!$A$21:$A$27</c:f>
              <c:strCache>
                <c:ptCount val="7"/>
                <c:pt idx="0">
                  <c:v>Yuca</c:v>
                </c:pt>
                <c:pt idx="1">
                  <c:v>Naranja</c:v>
                </c:pt>
                <c:pt idx="2">
                  <c:v>Maíz tradicional</c:v>
                </c:pt>
                <c:pt idx="3">
                  <c:v>Mango azucar</c:v>
                </c:pt>
                <c:pt idx="4">
                  <c:v>Avicultura de engorde</c:v>
                </c:pt>
                <c:pt idx="5">
                  <c:v>Ganaderia doble propósito (bovino en pie)</c:v>
                </c:pt>
                <c:pt idx="6">
                  <c:v>Ganaderia doble propósito (leche)</c:v>
                </c:pt>
              </c:strCache>
            </c:strRef>
          </c:cat>
          <c:val>
            <c:numRef>
              <c:f>'4.3.3. PRECIOS PROMEDIO SIPSA'!$B$21:$B$27</c:f>
              <c:numCache>
                <c:formatCode>_-"$"\ * #,##0_-;\-"$"\ * #,##0_-;_-"$"\ * "-"??_-;_-@_-</c:formatCode>
                <c:ptCount val="7"/>
                <c:pt idx="0">
                  <c:v>1166.1691060770845</c:v>
                </c:pt>
                <c:pt idx="1">
                  <c:v>1278.2527941025387</c:v>
                </c:pt>
                <c:pt idx="2">
                  <c:v>1625.237010351085</c:v>
                </c:pt>
                <c:pt idx="3">
                  <c:v>3133.5940790346708</c:v>
                </c:pt>
                <c:pt idx="4">
                  <c:v>8464</c:v>
                </c:pt>
                <c:pt idx="5">
                  <c:v>6276</c:v>
                </c:pt>
                <c:pt idx="6">
                  <c:v>1355.3637884278464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62-44DD-BE32-A733E31547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07579551"/>
        <c:axId val="245849663"/>
      </c:barChart>
      <c:catAx>
        <c:axId val="17075795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5849663"/>
        <c:crosses val="autoZero"/>
        <c:auto val="1"/>
        <c:lblAlgn val="ctr"/>
        <c:lblOffset val="100"/>
        <c:noMultiLvlLbl val="0"/>
      </c:catAx>
      <c:valAx>
        <c:axId val="245849663"/>
        <c:scaling>
          <c:orientation val="minMax"/>
          <c:max val="1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0757955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416207349081364"/>
          <c:y val="0.18837962962962962"/>
          <c:w val="0.8552823709536308"/>
          <c:h val="0.36631634587343248"/>
        </c:manualLayout>
      </c:layout>
      <c:lineChart>
        <c:grouping val="standard"/>
        <c:varyColors val="0"/>
        <c:ser>
          <c:idx val="0"/>
          <c:order val="0"/>
          <c:tx>
            <c:strRef>
              <c:f>'4.3.4. VARIACION $ PLAZAS MAYOR'!$B$20</c:f>
              <c:strCache>
                <c:ptCount val="1"/>
                <c:pt idx="0">
                  <c:v>Naranja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MAYOR'!$C$19:$F$19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MAYOR'!$C$20:$F$20</c:f>
              <c:numCache>
                <c:formatCode>_-* #,##0_-;\-* #,##0_-;_-* "-"??_-;_-@_-</c:formatCode>
                <c:ptCount val="4"/>
                <c:pt idx="0">
                  <c:v>-2.3927765383226216</c:v>
                </c:pt>
                <c:pt idx="1">
                  <c:v>16.591295330122534</c:v>
                </c:pt>
                <c:pt idx="2">
                  <c:v>37.458739145012373</c:v>
                </c:pt>
                <c:pt idx="3">
                  <c:v>6.0992117218060997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F9E-4A2B-9C1A-90FDA309833A}"/>
            </c:ext>
          </c:extLst>
        </c:ser>
        <c:ser>
          <c:idx val="1"/>
          <c:order val="1"/>
          <c:tx>
            <c:strRef>
              <c:f>'4.3.4. VARIACION $ PLAZAS MAYOR'!$B$21</c:f>
              <c:strCache>
                <c:ptCount val="1"/>
                <c:pt idx="0">
                  <c:v>Yuca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MAYOR'!$C$19:$F$19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MAYOR'!$C$21:$F$21</c:f>
              <c:numCache>
                <c:formatCode>_-* #,##0_-;\-* #,##0_-;_-* "-"??_-;_-@_-</c:formatCode>
                <c:ptCount val="4"/>
                <c:pt idx="0">
                  <c:v>-40.084477722441001</c:v>
                </c:pt>
                <c:pt idx="1">
                  <c:v>18.320542476211315</c:v>
                </c:pt>
                <c:pt idx="2">
                  <c:v>169.08104273593352</c:v>
                </c:pt>
                <c:pt idx="3">
                  <c:v>-25.630373437894079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F9E-4A2B-9C1A-90FDA309833A}"/>
            </c:ext>
          </c:extLst>
        </c:ser>
        <c:ser>
          <c:idx val="2"/>
          <c:order val="2"/>
          <c:tx>
            <c:strRef>
              <c:f>'4.3.4. VARIACION $ PLAZAS MAYOR'!$B$22</c:f>
              <c:strCache>
                <c:ptCount val="1"/>
                <c:pt idx="0">
                  <c:v>Ganaderia doble propósito (bovino en pie)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MAYOR'!$C$19:$F$19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MAYOR'!$C$22:$F$22</c:f>
              <c:numCache>
                <c:formatCode>_-* #,##0_-;\-* #,##0_-;_-* "-"??_-;_-@_-</c:formatCode>
                <c:ptCount val="4"/>
                <c:pt idx="0">
                  <c:v>6.4552919708029179</c:v>
                </c:pt>
                <c:pt idx="1">
                  <c:v>38.632954788943636</c:v>
                </c:pt>
                <c:pt idx="2">
                  <c:v>24.064914992272037</c:v>
                </c:pt>
                <c:pt idx="3">
                  <c:v>-2.4043851999501697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F9E-4A2B-9C1A-90FDA309833A}"/>
            </c:ext>
          </c:extLst>
        </c:ser>
        <c:ser>
          <c:idx val="3"/>
          <c:order val="3"/>
          <c:tx>
            <c:strRef>
              <c:f>'4.3.4. VARIACION $ PLAZAS MAYOR'!$B$23</c:f>
              <c:strCache>
                <c:ptCount val="1"/>
                <c:pt idx="0">
                  <c:v>Ganaderia doble propósito (leche)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MAYOR'!$C$19:$F$19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MAYOR'!$C$23:$F$23</c:f>
              <c:numCache>
                <c:formatCode>_-* #,##0_-;\-* #,##0_-;_-* "-"??_-;_-@_-</c:formatCode>
                <c:ptCount val="4"/>
                <c:pt idx="0">
                  <c:v>12.054750808748665</c:v>
                </c:pt>
                <c:pt idx="1">
                  <c:v>5.0407054012336516</c:v>
                </c:pt>
                <c:pt idx="2">
                  <c:v>32.800300511202295</c:v>
                </c:pt>
                <c:pt idx="3">
                  <c:v>21.438894346479387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F9E-4A2B-9C1A-90FDA309833A}"/>
            </c:ext>
          </c:extLst>
        </c:ser>
        <c:ser>
          <c:idx val="4"/>
          <c:order val="4"/>
          <c:tx>
            <c:strRef>
              <c:f>'4.3.4. VARIACION $ PLAZAS MAYOR'!$B$24</c:f>
              <c:strCache>
                <c:ptCount val="1"/>
                <c:pt idx="0">
                  <c:v>Mango azucar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MAYOR'!$C$19:$F$19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MAYOR'!$C$24:$F$24</c:f>
              <c:numCache>
                <c:formatCode>_-* #,##0_-;\-* #,##0_-;_-* "-"??_-;_-@_-</c:formatCode>
                <c:ptCount val="4"/>
                <c:pt idx="0">
                  <c:v>-0.78236886131404049</c:v>
                </c:pt>
                <c:pt idx="1">
                  <c:v>6.6921126505492339</c:v>
                </c:pt>
                <c:pt idx="2">
                  <c:v>11.743704045263485</c:v>
                </c:pt>
                <c:pt idx="3">
                  <c:v>3.6738393459843479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F9E-4A2B-9C1A-90FDA309833A}"/>
            </c:ext>
          </c:extLst>
        </c:ser>
        <c:ser>
          <c:idx val="5"/>
          <c:order val="5"/>
          <c:tx>
            <c:strRef>
              <c:f>'4.3.4. VARIACION $ PLAZAS MAYOR'!$B$25</c:f>
              <c:strCache>
                <c:ptCount val="1"/>
                <c:pt idx="0">
                  <c:v>Maíz tradicional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MAYOR'!$C$19:$F$19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MAYOR'!$C$25:$F$25</c:f>
              <c:numCache>
                <c:formatCode>_-* #,##0_-;\-* #,##0_-;_-* "-"??_-;_-@_-</c:formatCode>
                <c:ptCount val="4"/>
                <c:pt idx="0">
                  <c:v>2.6680138125225454</c:v>
                </c:pt>
                <c:pt idx="1">
                  <c:v>27.094480151261479</c:v>
                </c:pt>
                <c:pt idx="2">
                  <c:v>30.162304397754724</c:v>
                </c:pt>
                <c:pt idx="3">
                  <c:v>1.063469824155078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F9E-4A2B-9C1A-90FDA309833A}"/>
            </c:ext>
          </c:extLst>
        </c:ser>
        <c:ser>
          <c:idx val="6"/>
          <c:order val="6"/>
          <c:tx>
            <c:strRef>
              <c:f>'4.3.4. VARIACION $ PLAZAS MAYOR'!$B$26</c:f>
              <c:strCache>
                <c:ptCount val="1"/>
                <c:pt idx="0">
                  <c:v>Avicultura de engorde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MAYOR'!$C$19:$F$19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MAYOR'!$C$26:$F$26</c:f>
              <c:numCache>
                <c:formatCode>_-* #,##0_-;\-* #,##0_-;_-* "-"??_-;_-@_-</c:formatCode>
                <c:ptCount val="4"/>
                <c:pt idx="0">
                  <c:v>3.3926064576509134</c:v>
                </c:pt>
                <c:pt idx="1">
                  <c:v>26.829850896381771</c:v>
                </c:pt>
                <c:pt idx="2">
                  <c:v>16.404151343635704</c:v>
                </c:pt>
                <c:pt idx="3">
                  <c:v>13.294502350296341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F9E-4A2B-9C1A-90FDA30983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619284144"/>
        <c:axId val="-619285232"/>
        <c:extLst>
          <c:ext xmlns:c15="http://schemas.microsoft.com/office/drawing/2012/chart" uri="{02D57815-91ED-43cb-92C2-25804820EDAC}">
            <c15:filteredLineSeries>
              <c15:ser>
                <c:idx val="7"/>
                <c:order val="7"/>
                <c:tx>
                  <c:strRef>
                    <c:extLst>
                      <c:ext uri="{02D57815-91ED-43cb-92C2-25804820EDAC}">
                        <c15:formulaRef>
                          <c15:sqref>'4.3.4. VARIACION $ PLAZAS MAYOR'!#REF!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:tx>
                <c:spPr>
                  <a:ln w="28575" cap="rnd">
                    <a:solidFill>
                      <a:schemeClr val="accent2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'4.3.4. VARIACION $ PLAZAS MAYOR'!$C$19:$F$19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2020</c:v>
                      </c:pt>
                      <c:pt idx="1">
                        <c:v>2021</c:v>
                      </c:pt>
                      <c:pt idx="2">
                        <c:v>2022</c:v>
                      </c:pt>
                      <c:pt idx="3">
                        <c:v>2023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'4.3.4. VARIACION $ PLAZAS MAYOR'!#REF!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7-CF9E-4A2B-9C1A-90FDA309833A}"/>
                  </c:ext>
                </c:extLst>
              </c15:ser>
            </c15:filteredLineSeries>
            <c15:filteredLine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'4.3.4. VARIACION $ PLAZAS MAYOR'!#REF!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:tx>
                <c:spPr>
                  <a:ln w="28575" cap="rnd">
                    <a:solidFill>
                      <a:schemeClr val="accent3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'4.3.4. VARIACION $ PLAZAS MAYOR'!$C$19:$F$19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2020</c:v>
                      </c:pt>
                      <c:pt idx="1">
                        <c:v>2021</c:v>
                      </c:pt>
                      <c:pt idx="2">
                        <c:v>2022</c:v>
                      </c:pt>
                      <c:pt idx="3">
                        <c:v>2023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'4.3.4. VARIACION $ PLAZAS MAYOR'!#REF!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F3E9-4A64-B635-3F413A28A5B8}"/>
                  </c:ext>
                </c:extLst>
              </c15:ser>
            </c15:filteredLineSeries>
            <c15:filteredLine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'4.3.4. VARIACION $ PLAZAS MAYOR'!#REF!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:tx>
                <c:spPr>
                  <a:ln w="28575" cap="rnd">
                    <a:solidFill>
                      <a:schemeClr val="accent4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'4.3.4. VARIACION $ PLAZAS MAYOR'!$C$19:$F$19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2020</c:v>
                      </c:pt>
                      <c:pt idx="1">
                        <c:v>2021</c:v>
                      </c:pt>
                      <c:pt idx="2">
                        <c:v>2022</c:v>
                      </c:pt>
                      <c:pt idx="3">
                        <c:v>2023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'4.3.4. VARIACION $ PLAZAS MAYOR'!#REF!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F3E9-4A64-B635-3F413A28A5B8}"/>
                  </c:ext>
                </c:extLst>
              </c15:ser>
            </c15:filteredLineSeries>
            <c15:filteredLine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'4.3.4. VARIACION $ PLAZAS MAYOR'!#REF!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:tx>
                <c:spPr>
                  <a:ln w="28575" cap="rnd">
                    <a:solidFill>
                      <a:schemeClr val="accent5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'4.3.4. VARIACION $ PLAZAS MAYOR'!$C$19:$F$19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2020</c:v>
                      </c:pt>
                      <c:pt idx="1">
                        <c:v>2021</c:v>
                      </c:pt>
                      <c:pt idx="2">
                        <c:v>2022</c:v>
                      </c:pt>
                      <c:pt idx="3">
                        <c:v>2023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'4.3.4. VARIACION $ PLAZAS MAYOR'!#REF!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F3E9-4A64-B635-3F413A28A5B8}"/>
                  </c:ext>
                </c:extLst>
              </c15:ser>
            </c15:filteredLineSeries>
          </c:ext>
        </c:extLst>
      </c:lineChart>
      <c:catAx>
        <c:axId val="-619284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619285232"/>
        <c:crosses val="autoZero"/>
        <c:auto val="1"/>
        <c:lblAlgn val="ctr"/>
        <c:lblOffset val="100"/>
        <c:noMultiLvlLbl val="0"/>
      </c:catAx>
      <c:valAx>
        <c:axId val="-619285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6192841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6666666666666666E-2"/>
          <c:y val="0.61025153105861762"/>
          <c:w val="0.89034663236976586"/>
          <c:h val="0.2856140548644733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388620</xdr:colOff>
      <xdr:row>18</xdr:row>
      <xdr:rowOff>7620</xdr:rowOff>
    </xdr:from>
    <xdr:to>
      <xdr:col>10</xdr:col>
      <xdr:colOff>22860</xdr:colOff>
      <xdr:row>35</xdr:row>
      <xdr:rowOff>76200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505B7BE-36EC-1F60-8ED3-0B0AFB782E6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677332</xdr:colOff>
      <xdr:row>1</xdr:row>
      <xdr:rowOff>161924</xdr:rowOff>
    </xdr:from>
    <xdr:to>
      <xdr:col>15</xdr:col>
      <xdr:colOff>135466</xdr:colOff>
      <xdr:row>20</xdr:row>
      <xdr:rowOff>186266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G6"/>
  <sheetViews>
    <sheetView workbookViewId="0">
      <selection activeCell="B3" sqref="B3:E3"/>
    </sheetView>
  </sheetViews>
  <sheetFormatPr defaultColWidth="11.42578125" defaultRowHeight="14.45"/>
  <cols>
    <col min="2" max="2" width="27.42578125" customWidth="1"/>
    <col min="3" max="3" width="16.42578125" customWidth="1"/>
    <col min="4" max="4" width="11" customWidth="1"/>
    <col min="5" max="5" width="31.5703125" customWidth="1"/>
    <col min="7" max="7" width="10.7109375" bestFit="1" customWidth="1"/>
  </cols>
  <sheetData>
    <row r="3" spans="2:7">
      <c r="B3" s="63" t="s">
        <v>0</v>
      </c>
      <c r="C3" s="63"/>
      <c r="D3" s="63"/>
      <c r="E3" s="63"/>
    </row>
    <row r="4" spans="2:7" ht="39.6">
      <c r="B4" s="21" t="s">
        <v>1</v>
      </c>
      <c r="C4" s="21" t="s">
        <v>2</v>
      </c>
      <c r="D4" s="21" t="s">
        <v>3</v>
      </c>
      <c r="E4" s="21" t="s">
        <v>4</v>
      </c>
    </row>
    <row r="5" spans="2:7">
      <c r="B5" s="43"/>
      <c r="C5" s="22"/>
      <c r="D5" s="43"/>
      <c r="E5" s="43"/>
      <c r="G5" s="46"/>
    </row>
    <row r="6" spans="2:7">
      <c r="B6" s="22"/>
      <c r="C6" s="22"/>
      <c r="D6" s="22"/>
      <c r="E6" s="22"/>
    </row>
  </sheetData>
  <mergeCells count="1">
    <mergeCell ref="B3:E3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G8"/>
  <sheetViews>
    <sheetView workbookViewId="0">
      <selection activeCell="A4" sqref="A4:A5"/>
    </sheetView>
  </sheetViews>
  <sheetFormatPr defaultColWidth="11.42578125" defaultRowHeight="14.45"/>
  <cols>
    <col min="1" max="1" width="36.140625" customWidth="1"/>
    <col min="2" max="2" width="13.7109375" customWidth="1"/>
    <col min="3" max="3" width="19.42578125" customWidth="1"/>
    <col min="4" max="4" width="18.42578125" customWidth="1"/>
    <col min="6" max="6" width="9" customWidth="1"/>
    <col min="7" max="7" width="18.28515625" customWidth="1"/>
  </cols>
  <sheetData>
    <row r="3" spans="1:7">
      <c r="A3" s="65" t="s">
        <v>5</v>
      </c>
      <c r="B3" s="65"/>
      <c r="C3" s="65"/>
      <c r="D3" s="65"/>
      <c r="E3" s="65"/>
      <c r="F3" s="65"/>
      <c r="G3" s="65"/>
    </row>
    <row r="4" spans="1:7" ht="38.450000000000003" customHeight="1">
      <c r="A4" s="66" t="s">
        <v>1</v>
      </c>
      <c r="B4" s="66" t="s">
        <v>6</v>
      </c>
      <c r="C4" s="66" t="s">
        <v>7</v>
      </c>
      <c r="D4" s="21" t="s">
        <v>8</v>
      </c>
      <c r="E4" s="66" t="s">
        <v>9</v>
      </c>
      <c r="F4" s="66" t="s">
        <v>10</v>
      </c>
      <c r="G4" s="21" t="s">
        <v>11</v>
      </c>
    </row>
    <row r="5" spans="1:7">
      <c r="A5" s="66"/>
      <c r="B5" s="66"/>
      <c r="C5" s="66"/>
      <c r="D5" s="21" t="s">
        <v>12</v>
      </c>
      <c r="E5" s="66"/>
      <c r="F5" s="66"/>
      <c r="G5" s="21" t="s">
        <v>12</v>
      </c>
    </row>
    <row r="6" spans="1:7">
      <c r="A6" s="43"/>
      <c r="B6" s="22"/>
      <c r="C6" s="27"/>
      <c r="D6" s="27"/>
      <c r="E6" s="27"/>
      <c r="F6" s="28"/>
      <c r="G6" s="27"/>
    </row>
    <row r="7" spans="1:7">
      <c r="A7" s="22"/>
      <c r="B7" s="22"/>
      <c r="C7" s="27"/>
      <c r="D7" s="27"/>
      <c r="E7" s="27"/>
      <c r="F7" s="28"/>
      <c r="G7" s="27"/>
    </row>
    <row r="8" spans="1:7">
      <c r="A8" s="64" t="s">
        <v>13</v>
      </c>
      <c r="B8" s="64"/>
      <c r="C8" s="64"/>
      <c r="D8" s="64"/>
      <c r="E8" s="64"/>
      <c r="F8" s="64"/>
      <c r="G8" s="64"/>
    </row>
  </sheetData>
  <mergeCells count="7">
    <mergeCell ref="A8:G8"/>
    <mergeCell ref="A3:G3"/>
    <mergeCell ref="A4:A5"/>
    <mergeCell ref="B4:B5"/>
    <mergeCell ref="C4:C5"/>
    <mergeCell ref="E4:E5"/>
    <mergeCell ref="F4:F5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4:F13"/>
  <sheetViews>
    <sheetView workbookViewId="0">
      <selection activeCell="B5" sqref="B5:F12"/>
    </sheetView>
  </sheetViews>
  <sheetFormatPr defaultColWidth="11.42578125" defaultRowHeight="14.45"/>
  <cols>
    <col min="2" max="2" width="31.28515625" customWidth="1"/>
    <col min="3" max="3" width="22.85546875" customWidth="1"/>
    <col min="4" max="4" width="21.140625" customWidth="1"/>
    <col min="5" max="5" width="24.85546875" customWidth="1"/>
    <col min="6" max="6" width="30.7109375" customWidth="1"/>
  </cols>
  <sheetData>
    <row r="4" spans="2:6">
      <c r="B4" s="65" t="s">
        <v>14</v>
      </c>
      <c r="C4" s="65"/>
      <c r="D4" s="65"/>
      <c r="E4" s="65"/>
      <c r="F4" s="65"/>
    </row>
    <row r="5" spans="2:6" ht="26.45">
      <c r="B5" s="21" t="s">
        <v>15</v>
      </c>
      <c r="C5" s="21" t="s">
        <v>16</v>
      </c>
      <c r="D5" s="21" t="s">
        <v>17</v>
      </c>
      <c r="E5" s="21" t="s">
        <v>18</v>
      </c>
      <c r="F5" s="21" t="s">
        <v>19</v>
      </c>
    </row>
    <row r="6" spans="2:6">
      <c r="B6" s="67" t="s">
        <v>20</v>
      </c>
      <c r="C6" s="69" t="s">
        <v>21</v>
      </c>
      <c r="D6" s="27" t="s">
        <v>22</v>
      </c>
      <c r="E6" s="72" t="s">
        <v>23</v>
      </c>
      <c r="F6" s="77" t="s">
        <v>24</v>
      </c>
    </row>
    <row r="7" spans="2:6">
      <c r="B7" s="68"/>
      <c r="C7" s="71"/>
      <c r="D7" s="27" t="s">
        <v>25</v>
      </c>
      <c r="E7" s="73"/>
      <c r="F7" s="78"/>
    </row>
    <row r="8" spans="2:6" ht="28.9">
      <c r="B8" s="40" t="s">
        <v>26</v>
      </c>
      <c r="C8" s="29" t="s">
        <v>27</v>
      </c>
      <c r="D8" s="27" t="s">
        <v>28</v>
      </c>
      <c r="E8" s="54" t="s">
        <v>29</v>
      </c>
      <c r="F8" s="56" t="s">
        <v>24</v>
      </c>
    </row>
    <row r="9" spans="2:6">
      <c r="B9" s="40" t="s">
        <v>30</v>
      </c>
      <c r="C9" s="27" t="s">
        <v>27</v>
      </c>
      <c r="D9" s="27" t="s">
        <v>31</v>
      </c>
      <c r="E9" s="55" t="s">
        <v>32</v>
      </c>
      <c r="F9" s="56" t="s">
        <v>24</v>
      </c>
    </row>
    <row r="10" spans="2:6" ht="14.45" customHeight="1">
      <c r="B10" s="69" t="s">
        <v>33</v>
      </c>
      <c r="C10" s="69" t="s">
        <v>27</v>
      </c>
      <c r="D10" s="27" t="s">
        <v>34</v>
      </c>
      <c r="E10" s="74" t="s">
        <v>35</v>
      </c>
      <c r="F10" s="79" t="s">
        <v>24</v>
      </c>
    </row>
    <row r="11" spans="2:6">
      <c r="B11" s="70"/>
      <c r="C11" s="70"/>
      <c r="D11" s="27" t="s">
        <v>36</v>
      </c>
      <c r="E11" s="75"/>
      <c r="F11" s="80"/>
    </row>
    <row r="12" spans="2:6">
      <c r="B12" s="71"/>
      <c r="C12" s="71"/>
      <c r="D12" s="27" t="s">
        <v>37</v>
      </c>
      <c r="E12" s="76"/>
      <c r="F12" s="81"/>
    </row>
    <row r="13" spans="2:6">
      <c r="B13" s="64" t="s">
        <v>13</v>
      </c>
      <c r="C13" s="64"/>
      <c r="D13" s="64"/>
      <c r="E13" s="64"/>
      <c r="F13" s="64"/>
    </row>
  </sheetData>
  <mergeCells count="10">
    <mergeCell ref="B13:F13"/>
    <mergeCell ref="B4:F4"/>
    <mergeCell ref="B6:B7"/>
    <mergeCell ref="B10:B12"/>
    <mergeCell ref="C6:C7"/>
    <mergeCell ref="C10:C12"/>
    <mergeCell ref="E6:E7"/>
    <mergeCell ref="E10:E12"/>
    <mergeCell ref="F6:F7"/>
    <mergeCell ref="F10:F12"/>
  </mergeCells>
  <phoneticPr fontId="17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4:G13"/>
  <sheetViews>
    <sheetView zoomScale="90" zoomScaleNormal="90" workbookViewId="0">
      <selection activeCell="B5" sqref="B5:G12"/>
    </sheetView>
  </sheetViews>
  <sheetFormatPr defaultColWidth="11.42578125" defaultRowHeight="14.45"/>
  <cols>
    <col min="2" max="2" width="33" customWidth="1"/>
    <col min="3" max="3" width="14.5703125" customWidth="1"/>
    <col min="4" max="4" width="17.7109375" bestFit="1" customWidth="1"/>
    <col min="5" max="5" width="11.28515625" customWidth="1"/>
    <col min="7" max="7" width="26.85546875" customWidth="1"/>
  </cols>
  <sheetData>
    <row r="4" spans="2:7">
      <c r="B4" s="82" t="s">
        <v>38</v>
      </c>
      <c r="C4" s="82"/>
      <c r="D4" s="82"/>
      <c r="E4" s="82"/>
      <c r="F4" s="82"/>
      <c r="G4" s="82"/>
    </row>
    <row r="5" spans="2:7" ht="39.6">
      <c r="B5" s="21" t="s">
        <v>39</v>
      </c>
      <c r="C5" s="21" t="s">
        <v>40</v>
      </c>
      <c r="D5" s="21" t="s">
        <v>41</v>
      </c>
      <c r="E5" s="21" t="s">
        <v>42</v>
      </c>
      <c r="F5" s="21" t="s">
        <v>43</v>
      </c>
      <c r="G5" s="21" t="s">
        <v>44</v>
      </c>
    </row>
    <row r="6" spans="2:7">
      <c r="B6" s="67" t="s">
        <v>20</v>
      </c>
      <c r="C6" s="27" t="s">
        <v>22</v>
      </c>
      <c r="D6" s="52" t="s">
        <v>45</v>
      </c>
      <c r="E6" s="47" t="s">
        <v>46</v>
      </c>
      <c r="F6" s="47" t="s">
        <v>47</v>
      </c>
      <c r="G6" s="22" t="s">
        <v>48</v>
      </c>
    </row>
    <row r="7" spans="2:7" ht="19.149999999999999" customHeight="1">
      <c r="B7" s="68"/>
      <c r="C7" s="27" t="s">
        <v>25</v>
      </c>
      <c r="D7" s="52" t="s">
        <v>25</v>
      </c>
      <c r="E7" s="47" t="s">
        <v>46</v>
      </c>
      <c r="F7" s="47" t="s">
        <v>47</v>
      </c>
      <c r="G7" s="22" t="s">
        <v>49</v>
      </c>
    </row>
    <row r="8" spans="2:7">
      <c r="B8" s="40" t="s">
        <v>26</v>
      </c>
      <c r="C8" s="27" t="s">
        <v>28</v>
      </c>
      <c r="D8" s="52" t="s">
        <v>50</v>
      </c>
      <c r="E8" s="47" t="s">
        <v>51</v>
      </c>
      <c r="F8" s="47" t="s">
        <v>47</v>
      </c>
      <c r="G8" s="22" t="s">
        <v>49</v>
      </c>
    </row>
    <row r="9" spans="2:7">
      <c r="B9" s="40" t="s">
        <v>30</v>
      </c>
      <c r="C9" s="27" t="s">
        <v>31</v>
      </c>
      <c r="D9" s="53" t="s">
        <v>52</v>
      </c>
      <c r="E9" s="48" t="s">
        <v>53</v>
      </c>
      <c r="F9" s="47" t="s">
        <v>47</v>
      </c>
      <c r="G9" s="22" t="s">
        <v>54</v>
      </c>
    </row>
    <row r="10" spans="2:7">
      <c r="B10" s="69" t="s">
        <v>33</v>
      </c>
      <c r="C10" s="27" t="s">
        <v>34</v>
      </c>
      <c r="D10" s="53" t="s">
        <v>55</v>
      </c>
      <c r="E10" s="48" t="s">
        <v>46</v>
      </c>
      <c r="F10" s="48" t="s">
        <v>47</v>
      </c>
      <c r="G10" s="22" t="s">
        <v>54</v>
      </c>
    </row>
    <row r="11" spans="2:7">
      <c r="B11" s="70"/>
      <c r="C11" s="27" t="s">
        <v>36</v>
      </c>
      <c r="D11" s="52" t="s">
        <v>56</v>
      </c>
      <c r="E11" s="47" t="s">
        <v>46</v>
      </c>
      <c r="F11" s="47" t="s">
        <v>47</v>
      </c>
      <c r="G11" s="22" t="s">
        <v>49</v>
      </c>
    </row>
    <row r="12" spans="2:7">
      <c r="B12" s="71"/>
      <c r="C12" s="27" t="s">
        <v>37</v>
      </c>
      <c r="D12" s="52" t="s">
        <v>57</v>
      </c>
      <c r="E12" s="47" t="s">
        <v>46</v>
      </c>
      <c r="F12" s="47" t="s">
        <v>47</v>
      </c>
      <c r="G12" s="22" t="s">
        <v>49</v>
      </c>
    </row>
    <row r="13" spans="2:7">
      <c r="B13" s="82" t="s">
        <v>13</v>
      </c>
      <c r="C13" s="82"/>
      <c r="D13" s="82"/>
      <c r="E13" s="82"/>
      <c r="F13" s="82"/>
      <c r="G13" s="82"/>
    </row>
  </sheetData>
  <mergeCells count="4">
    <mergeCell ref="B4:G4"/>
    <mergeCell ref="B13:G13"/>
    <mergeCell ref="B6:B7"/>
    <mergeCell ref="B10:B12"/>
  </mergeCells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I22"/>
  <sheetViews>
    <sheetView tabSelected="1" zoomScale="90" zoomScaleNormal="90" workbookViewId="0">
      <selection activeCell="A5" sqref="A5"/>
    </sheetView>
  </sheetViews>
  <sheetFormatPr defaultColWidth="11.42578125" defaultRowHeight="14.45"/>
  <cols>
    <col min="1" max="1" width="8.85546875" customWidth="1"/>
    <col min="2" max="2" width="19" bestFit="1" customWidth="1"/>
    <col min="3" max="3" width="26.28515625" customWidth="1"/>
    <col min="4" max="4" width="17.42578125" customWidth="1"/>
    <col min="5" max="5" width="14.140625" customWidth="1"/>
    <col min="6" max="7" width="12.28515625" customWidth="1"/>
    <col min="8" max="8" width="11.28515625" bestFit="1" customWidth="1"/>
    <col min="9" max="9" width="12" customWidth="1"/>
    <col min="10" max="10" width="8.5703125" customWidth="1"/>
    <col min="11" max="11" width="4.42578125" customWidth="1"/>
    <col min="14" max="14" width="25.7109375" customWidth="1"/>
  </cols>
  <sheetData>
    <row r="2" spans="1:9">
      <c r="A2" s="82" t="s">
        <v>58</v>
      </c>
      <c r="B2" s="82"/>
      <c r="C2" s="82"/>
      <c r="D2" s="82"/>
      <c r="E2" s="82"/>
      <c r="F2" s="82"/>
      <c r="G2" s="82"/>
      <c r="H2" s="82"/>
    </row>
    <row r="3" spans="1:9" ht="33.6" customHeight="1">
      <c r="A3" s="83" t="s">
        <v>59</v>
      </c>
      <c r="B3" s="83" t="s">
        <v>60</v>
      </c>
      <c r="C3" s="83" t="s">
        <v>61</v>
      </c>
      <c r="D3" s="83" t="s">
        <v>62</v>
      </c>
      <c r="E3" s="83"/>
      <c r="F3" s="83" t="s">
        <v>11</v>
      </c>
      <c r="G3" s="25" t="s">
        <v>63</v>
      </c>
      <c r="H3" s="25" t="s">
        <v>64</v>
      </c>
      <c r="I3" s="25" t="s">
        <v>65</v>
      </c>
    </row>
    <row r="4" spans="1:9">
      <c r="A4" s="83"/>
      <c r="B4" s="83"/>
      <c r="C4" s="83"/>
      <c r="D4" s="25" t="s">
        <v>66</v>
      </c>
      <c r="E4" s="25" t="s">
        <v>67</v>
      </c>
      <c r="F4" s="83"/>
      <c r="G4" s="25" t="s">
        <v>68</v>
      </c>
      <c r="H4" s="25" t="s">
        <v>68</v>
      </c>
      <c r="I4" s="26" t="s">
        <v>69</v>
      </c>
    </row>
    <row r="5" spans="1:9">
      <c r="A5" s="38" t="s">
        <v>70</v>
      </c>
      <c r="B5" s="30" t="s">
        <v>71</v>
      </c>
      <c r="C5" s="30" t="s">
        <v>72</v>
      </c>
      <c r="D5" s="30" t="s">
        <v>73</v>
      </c>
      <c r="E5" s="31">
        <v>1</v>
      </c>
      <c r="F5" s="30" t="s">
        <v>74</v>
      </c>
      <c r="G5" s="33"/>
      <c r="H5" s="33">
        <v>389</v>
      </c>
      <c r="I5" s="42">
        <f>G5/H5</f>
        <v>0</v>
      </c>
    </row>
    <row r="6" spans="1:9" ht="34.15">
      <c r="A6" s="84" t="s">
        <v>75</v>
      </c>
      <c r="B6" s="10" t="s">
        <v>36</v>
      </c>
      <c r="C6" s="10" t="s">
        <v>76</v>
      </c>
      <c r="D6" s="30" t="s">
        <v>77</v>
      </c>
      <c r="E6" s="10" t="s">
        <v>78</v>
      </c>
      <c r="F6" s="30" t="s">
        <v>79</v>
      </c>
      <c r="G6" s="34">
        <v>333</v>
      </c>
      <c r="H6" s="34">
        <v>1267</v>
      </c>
      <c r="I6" s="42">
        <f t="shared" ref="I6:I11" si="0">G6/H6</f>
        <v>0.26282557221783742</v>
      </c>
    </row>
    <row r="7" spans="1:9">
      <c r="A7" s="85"/>
      <c r="B7" s="87" t="s">
        <v>80</v>
      </c>
      <c r="C7" s="10" t="s">
        <v>81</v>
      </c>
      <c r="D7" s="10" t="s">
        <v>82</v>
      </c>
      <c r="E7" s="32">
        <v>1</v>
      </c>
      <c r="F7" s="30" t="s">
        <v>74</v>
      </c>
      <c r="G7" s="34"/>
      <c r="H7" s="34">
        <v>5750</v>
      </c>
      <c r="I7" s="42">
        <f t="shared" si="0"/>
        <v>0</v>
      </c>
    </row>
    <row r="8" spans="1:9">
      <c r="A8" s="86"/>
      <c r="B8" s="88"/>
      <c r="C8" s="10" t="s">
        <v>83</v>
      </c>
      <c r="D8" s="10" t="s">
        <v>82</v>
      </c>
      <c r="E8" s="32">
        <v>1</v>
      </c>
      <c r="F8" s="30" t="s">
        <v>74</v>
      </c>
      <c r="G8" s="34"/>
      <c r="H8" s="34">
        <v>1400</v>
      </c>
      <c r="I8" s="42"/>
    </row>
    <row r="9" spans="1:9" ht="22.9">
      <c r="A9" s="38" t="s">
        <v>84</v>
      </c>
      <c r="B9" s="39" t="s">
        <v>85</v>
      </c>
      <c r="C9" s="10" t="s">
        <v>86</v>
      </c>
      <c r="D9" s="10" t="s">
        <v>87</v>
      </c>
      <c r="E9" s="32" t="s">
        <v>88</v>
      </c>
      <c r="F9" s="10" t="s">
        <v>74</v>
      </c>
      <c r="G9" s="34"/>
      <c r="H9" s="34">
        <v>1200</v>
      </c>
      <c r="I9" s="42">
        <f t="shared" si="0"/>
        <v>0</v>
      </c>
    </row>
    <row r="10" spans="1:9" ht="22.9">
      <c r="A10" s="38" t="s">
        <v>89</v>
      </c>
      <c r="B10" s="10" t="s">
        <v>90</v>
      </c>
      <c r="C10" s="10" t="s">
        <v>52</v>
      </c>
      <c r="D10" s="10" t="s">
        <v>91</v>
      </c>
      <c r="E10" s="32" t="s">
        <v>92</v>
      </c>
      <c r="F10" s="10" t="s">
        <v>93</v>
      </c>
      <c r="G10" s="34">
        <v>120</v>
      </c>
      <c r="H10" s="34">
        <v>2000</v>
      </c>
      <c r="I10" s="42">
        <f t="shared" si="0"/>
        <v>0.06</v>
      </c>
    </row>
    <row r="11" spans="1:9" ht="22.9">
      <c r="A11" s="57" t="s">
        <v>94</v>
      </c>
      <c r="B11" s="10" t="s">
        <v>95</v>
      </c>
      <c r="C11" s="10" t="s">
        <v>96</v>
      </c>
      <c r="D11" s="10" t="s">
        <v>87</v>
      </c>
      <c r="E11" s="32" t="s">
        <v>97</v>
      </c>
      <c r="F11" s="10" t="s">
        <v>74</v>
      </c>
      <c r="G11" s="34"/>
      <c r="H11" s="34">
        <v>11600</v>
      </c>
      <c r="I11" s="42">
        <f t="shared" si="0"/>
        <v>0</v>
      </c>
    </row>
    <row r="12" spans="1:9">
      <c r="A12" s="82" t="s">
        <v>13</v>
      </c>
      <c r="B12" s="82"/>
      <c r="C12" s="82"/>
      <c r="D12" s="82"/>
      <c r="E12" s="82"/>
      <c r="F12" s="82"/>
      <c r="G12" s="82"/>
      <c r="H12" s="82"/>
    </row>
    <row r="15" spans="1:9">
      <c r="A15" s="41"/>
      <c r="B15" s="41"/>
      <c r="C15" s="41" t="s">
        <v>98</v>
      </c>
      <c r="D15" s="41" t="s">
        <v>70</v>
      </c>
    </row>
    <row r="16" spans="1:9">
      <c r="A16" s="41"/>
      <c r="B16" s="41"/>
      <c r="C16" s="41" t="s">
        <v>99</v>
      </c>
      <c r="D16" s="41" t="s">
        <v>75</v>
      </c>
    </row>
    <row r="17" spans="1:4">
      <c r="A17" s="41"/>
      <c r="B17" s="41"/>
      <c r="C17" s="41" t="s">
        <v>100</v>
      </c>
      <c r="D17" s="41" t="s">
        <v>75</v>
      </c>
    </row>
    <row r="18" spans="1:4">
      <c r="A18" s="41"/>
      <c r="B18" s="41"/>
      <c r="C18" s="41" t="s">
        <v>101</v>
      </c>
      <c r="D18" s="41" t="s">
        <v>84</v>
      </c>
    </row>
    <row r="19" spans="1:4">
      <c r="A19" s="41"/>
      <c r="B19" s="41"/>
      <c r="C19" s="41" t="s">
        <v>102</v>
      </c>
      <c r="D19" s="41" t="s">
        <v>89</v>
      </c>
    </row>
    <row r="20" spans="1:4">
      <c r="A20" s="41"/>
      <c r="B20" s="41"/>
      <c r="C20" s="41" t="s">
        <v>103</v>
      </c>
      <c r="D20" s="41" t="s">
        <v>94</v>
      </c>
    </row>
    <row r="21" spans="1:4">
      <c r="C21" s="41"/>
      <c r="D21" s="41"/>
    </row>
    <row r="22" spans="1:4">
      <c r="C22" s="41"/>
      <c r="D22" s="41"/>
    </row>
  </sheetData>
  <mergeCells count="9">
    <mergeCell ref="A3:A4"/>
    <mergeCell ref="D3:E3"/>
    <mergeCell ref="F3:F4"/>
    <mergeCell ref="A2:H2"/>
    <mergeCell ref="A12:H12"/>
    <mergeCell ref="B3:B4"/>
    <mergeCell ref="C3:C4"/>
    <mergeCell ref="A6:A8"/>
    <mergeCell ref="B7:B8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M11"/>
  <sheetViews>
    <sheetView topLeftCell="B3" zoomScaleNormal="100" workbookViewId="0">
      <selection activeCell="B3" sqref="B3:G11"/>
    </sheetView>
  </sheetViews>
  <sheetFormatPr defaultColWidth="11.42578125" defaultRowHeight="14.45"/>
  <cols>
    <col min="1" max="1" width="8.85546875" customWidth="1"/>
    <col min="2" max="2" width="11" customWidth="1"/>
    <col min="3" max="3" width="24" customWidth="1"/>
    <col min="4" max="4" width="16.28515625" customWidth="1"/>
    <col min="5" max="6" width="12.7109375" customWidth="1"/>
    <col min="7" max="7" width="11.85546875" customWidth="1"/>
    <col min="8" max="8" width="4.42578125" customWidth="1"/>
    <col min="9" max="9" width="25.5703125" bestFit="1" customWidth="1"/>
    <col min="11" max="11" width="11.42578125" customWidth="1"/>
    <col min="13" max="13" width="8.5703125" customWidth="1"/>
    <col min="14" max="14" width="6" customWidth="1"/>
  </cols>
  <sheetData>
    <row r="2" spans="2:13" ht="15" thickBot="1">
      <c r="B2" s="89" t="s">
        <v>104</v>
      </c>
      <c r="C2" s="90"/>
      <c r="D2" s="90"/>
      <c r="E2" s="90"/>
      <c r="F2" s="90"/>
      <c r="G2" s="90"/>
    </row>
    <row r="3" spans="2:13" ht="28.5" customHeight="1">
      <c r="B3" s="91" t="s">
        <v>59</v>
      </c>
      <c r="C3" s="91" t="s">
        <v>60</v>
      </c>
      <c r="D3" s="91" t="s">
        <v>61</v>
      </c>
      <c r="E3" s="23" t="s">
        <v>105</v>
      </c>
      <c r="F3" s="23" t="s">
        <v>106</v>
      </c>
      <c r="G3" s="23" t="s">
        <v>64</v>
      </c>
      <c r="I3" s="91" t="s">
        <v>60</v>
      </c>
      <c r="J3" s="23" t="s">
        <v>105</v>
      </c>
      <c r="K3" s="23" t="s">
        <v>106</v>
      </c>
      <c r="L3" s="23" t="s">
        <v>64</v>
      </c>
      <c r="M3" s="91" t="s">
        <v>107</v>
      </c>
    </row>
    <row r="4" spans="2:13" ht="15.75" customHeight="1" thickBot="1">
      <c r="B4" s="92"/>
      <c r="C4" s="92"/>
      <c r="D4" s="92"/>
      <c r="E4" s="24" t="s">
        <v>68</v>
      </c>
      <c r="F4" s="24" t="s">
        <v>68</v>
      </c>
      <c r="G4" s="24" t="s">
        <v>68</v>
      </c>
      <c r="I4" s="92"/>
      <c r="J4" s="24" t="s">
        <v>68</v>
      </c>
      <c r="K4" s="24" t="s">
        <v>68</v>
      </c>
      <c r="L4" s="24" t="s">
        <v>68</v>
      </c>
      <c r="M4" s="92"/>
    </row>
    <row r="5" spans="2:13">
      <c r="B5" s="38" t="s">
        <v>70</v>
      </c>
      <c r="C5" s="30" t="s">
        <v>71</v>
      </c>
      <c r="D5" s="30" t="s">
        <v>72</v>
      </c>
      <c r="E5" s="2">
        <v>222</v>
      </c>
      <c r="F5" s="2">
        <v>722</v>
      </c>
      <c r="G5" s="1">
        <v>389</v>
      </c>
      <c r="I5" s="30" t="s">
        <v>71</v>
      </c>
      <c r="J5" s="2">
        <v>222</v>
      </c>
      <c r="K5" s="2">
        <v>722</v>
      </c>
      <c r="L5" s="1">
        <v>389</v>
      </c>
      <c r="M5" s="20">
        <f>K5/J5*100-100</f>
        <v>225.22522522522524</v>
      </c>
    </row>
    <row r="6" spans="2:13" ht="22.9">
      <c r="B6" s="84" t="s">
        <v>75</v>
      </c>
      <c r="C6" s="10" t="s">
        <v>36</v>
      </c>
      <c r="D6" s="10" t="s">
        <v>76</v>
      </c>
      <c r="E6" s="2">
        <v>787</v>
      </c>
      <c r="F6" s="2">
        <v>1467</v>
      </c>
      <c r="G6" s="1">
        <v>1267</v>
      </c>
      <c r="I6" s="10" t="s">
        <v>36</v>
      </c>
      <c r="J6" s="2">
        <v>787</v>
      </c>
      <c r="K6" s="2">
        <v>1467</v>
      </c>
      <c r="L6" s="1">
        <v>1267</v>
      </c>
      <c r="M6" s="20">
        <f t="shared" ref="M6:M11" si="0">K6/J6*100-100</f>
        <v>86.404066073697606</v>
      </c>
    </row>
    <row r="7" spans="2:13">
      <c r="B7" s="85"/>
      <c r="C7" s="87" t="s">
        <v>80</v>
      </c>
      <c r="D7" s="10" t="s">
        <v>81</v>
      </c>
      <c r="E7" s="1">
        <v>4750</v>
      </c>
      <c r="F7" s="1">
        <v>6100</v>
      </c>
      <c r="G7" s="1">
        <v>5750</v>
      </c>
      <c r="I7" s="58" t="s">
        <v>108</v>
      </c>
      <c r="J7" s="1">
        <v>4750</v>
      </c>
      <c r="K7" s="1">
        <v>6100</v>
      </c>
      <c r="L7" s="1">
        <v>5750</v>
      </c>
      <c r="M7" s="20">
        <f t="shared" si="0"/>
        <v>28.421052631578959</v>
      </c>
    </row>
    <row r="8" spans="2:13">
      <c r="B8" s="86"/>
      <c r="C8" s="88"/>
      <c r="D8" s="10" t="s">
        <v>83</v>
      </c>
      <c r="E8" s="3">
        <v>750</v>
      </c>
      <c r="F8" s="3">
        <v>2000</v>
      </c>
      <c r="G8" s="1">
        <v>1400</v>
      </c>
      <c r="I8" s="59" t="s">
        <v>109</v>
      </c>
      <c r="J8" s="3">
        <v>750</v>
      </c>
      <c r="K8" s="3">
        <v>2000</v>
      </c>
      <c r="L8" s="1">
        <v>1400</v>
      </c>
      <c r="M8" s="20">
        <f t="shared" si="0"/>
        <v>166.66666666666663</v>
      </c>
    </row>
    <row r="9" spans="2:13">
      <c r="B9" s="38" t="s">
        <v>84</v>
      </c>
      <c r="C9" s="39" t="s">
        <v>85</v>
      </c>
      <c r="D9" s="10" t="s">
        <v>86</v>
      </c>
      <c r="E9" s="2">
        <v>800</v>
      </c>
      <c r="F9" s="2">
        <v>2150</v>
      </c>
      <c r="G9" s="1">
        <v>1200</v>
      </c>
      <c r="I9" s="39" t="s">
        <v>85</v>
      </c>
      <c r="J9" s="2">
        <v>800</v>
      </c>
      <c r="K9" s="2">
        <v>2150</v>
      </c>
      <c r="L9" s="1">
        <v>1200</v>
      </c>
      <c r="M9" s="20">
        <f t="shared" si="0"/>
        <v>168.75</v>
      </c>
    </row>
    <row r="10" spans="2:13">
      <c r="B10" s="38" t="s">
        <v>89</v>
      </c>
      <c r="C10" s="10" t="s">
        <v>90</v>
      </c>
      <c r="D10" s="10" t="s">
        <v>52</v>
      </c>
      <c r="E10" s="2">
        <v>1400</v>
      </c>
      <c r="F10" s="2">
        <v>2000</v>
      </c>
      <c r="G10" s="1">
        <v>2000</v>
      </c>
      <c r="I10" s="10" t="s">
        <v>90</v>
      </c>
      <c r="J10" s="2">
        <v>1400</v>
      </c>
      <c r="K10" s="2">
        <v>2000</v>
      </c>
      <c r="L10" s="1">
        <v>2000</v>
      </c>
      <c r="M10" s="20">
        <f t="shared" si="0"/>
        <v>42.857142857142861</v>
      </c>
    </row>
    <row r="11" spans="2:13">
      <c r="B11" s="57" t="s">
        <v>94</v>
      </c>
      <c r="C11" s="10" t="s">
        <v>95</v>
      </c>
      <c r="D11" s="10" t="s">
        <v>96</v>
      </c>
      <c r="E11" s="2">
        <v>6000</v>
      </c>
      <c r="F11" s="17">
        <v>12000</v>
      </c>
      <c r="G11" s="1">
        <v>11600</v>
      </c>
      <c r="I11" s="10" t="s">
        <v>95</v>
      </c>
      <c r="J11" s="2">
        <v>6000</v>
      </c>
      <c r="K11" s="17">
        <v>12000</v>
      </c>
      <c r="L11" s="1">
        <v>11600</v>
      </c>
      <c r="M11" s="20">
        <f t="shared" si="0"/>
        <v>100</v>
      </c>
    </row>
  </sheetData>
  <mergeCells count="8">
    <mergeCell ref="B6:B8"/>
    <mergeCell ref="C7:C8"/>
    <mergeCell ref="B2:G2"/>
    <mergeCell ref="M3:M4"/>
    <mergeCell ref="I3:I4"/>
    <mergeCell ref="B3:B4"/>
    <mergeCell ref="C3:C4"/>
    <mergeCell ref="D3:D4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I27"/>
  <sheetViews>
    <sheetView topLeftCell="B15" zoomScaleNormal="100" workbookViewId="0">
      <selection activeCell="A3" sqref="A3:A9"/>
    </sheetView>
  </sheetViews>
  <sheetFormatPr defaultColWidth="11.42578125" defaultRowHeight="14.45"/>
  <cols>
    <col min="1" max="1" width="31.28515625" bestFit="1" customWidth="1"/>
    <col min="2" max="6" width="12" bestFit="1" customWidth="1"/>
    <col min="9" max="9" width="12.140625" bestFit="1" customWidth="1"/>
  </cols>
  <sheetData>
    <row r="2" spans="1:9">
      <c r="A2" s="11" t="s">
        <v>110</v>
      </c>
      <c r="B2" s="9">
        <v>2019</v>
      </c>
      <c r="C2" s="9">
        <v>2020</v>
      </c>
      <c r="D2" s="9">
        <v>2021</v>
      </c>
      <c r="E2" s="9">
        <v>2022</v>
      </c>
      <c r="F2" s="9">
        <v>2023</v>
      </c>
      <c r="G2" s="9" t="s">
        <v>111</v>
      </c>
      <c r="H2" s="9" t="s">
        <v>112</v>
      </c>
    </row>
    <row r="3" spans="1:9">
      <c r="A3" s="60" t="s">
        <v>71</v>
      </c>
      <c r="B3" s="50">
        <v>1008.387932431017</v>
      </c>
      <c r="C3" s="5">
        <v>984.25946256853103</v>
      </c>
      <c r="D3" s="5">
        <v>1147.560856817953</v>
      </c>
      <c r="E3" s="5">
        <v>1577.4226847036589</v>
      </c>
      <c r="F3" s="5">
        <v>1673.633033991533</v>
      </c>
      <c r="G3" s="5">
        <v>1278.2527941025387</v>
      </c>
      <c r="H3" s="5"/>
      <c r="I3" s="18"/>
    </row>
    <row r="4" spans="1:9">
      <c r="A4" s="61" t="s">
        <v>36</v>
      </c>
      <c r="B4" s="50">
        <v>1034.880473985859</v>
      </c>
      <c r="C4" s="5">
        <v>620.05404093710547</v>
      </c>
      <c r="D4" s="5">
        <v>733.65130488245256</v>
      </c>
      <c r="E4" s="5">
        <v>1974.116581223486</v>
      </c>
      <c r="F4" s="5">
        <v>1468.143129356519</v>
      </c>
      <c r="G4" s="5">
        <v>1166.1691060770845</v>
      </c>
      <c r="H4" s="5"/>
      <c r="I4" s="18"/>
    </row>
    <row r="5" spans="1:9">
      <c r="A5" s="62" t="s">
        <v>113</v>
      </c>
      <c r="B5" s="50">
        <v>4384</v>
      </c>
      <c r="C5" s="5">
        <v>4667</v>
      </c>
      <c r="D5" s="5">
        <v>6470</v>
      </c>
      <c r="E5" s="5">
        <v>8027</v>
      </c>
      <c r="F5" s="5">
        <v>7834</v>
      </c>
      <c r="G5" s="5">
        <v>6276</v>
      </c>
      <c r="H5" s="5"/>
      <c r="I5" s="18"/>
    </row>
    <row r="6" spans="1:9">
      <c r="A6" s="61" t="s">
        <v>114</v>
      </c>
      <c r="B6" s="50">
        <v>1002.652430248084</v>
      </c>
      <c r="C6" s="5">
        <v>1123.519682192353</v>
      </c>
      <c r="D6" s="5">
        <v>1180.152999496546</v>
      </c>
      <c r="E6" s="5">
        <v>1567.246729823381</v>
      </c>
      <c r="F6" s="5">
        <v>1903.2471003788689</v>
      </c>
      <c r="G6" s="5">
        <v>1355.3637884278464</v>
      </c>
      <c r="H6" s="5"/>
      <c r="I6" s="18"/>
    </row>
    <row r="7" spans="1:9">
      <c r="A7" s="61" t="s">
        <v>85</v>
      </c>
      <c r="B7" s="50">
        <v>2869.5985089843011</v>
      </c>
      <c r="C7" s="5">
        <v>2847.1476638052759</v>
      </c>
      <c r="D7" s="5">
        <v>3037.6819927946058</v>
      </c>
      <c r="E7" s="5">
        <v>3394.4183758646659</v>
      </c>
      <c r="F7" s="5">
        <v>3519.1238537245049</v>
      </c>
      <c r="G7" s="5">
        <v>3133.5940790346708</v>
      </c>
      <c r="H7" s="5"/>
      <c r="I7" s="18"/>
    </row>
    <row r="8" spans="1:9">
      <c r="A8" s="61" t="s">
        <v>90</v>
      </c>
      <c r="B8" s="50">
        <v>1204.51244813278</v>
      </c>
      <c r="C8" s="5">
        <v>1236.649006622516</v>
      </c>
      <c r="D8" s="5">
        <v>1571.7126262626259</v>
      </c>
      <c r="E8" s="5">
        <v>2045.7773728539039</v>
      </c>
      <c r="F8" s="5">
        <v>2067.5335978835978</v>
      </c>
      <c r="G8" s="5">
        <v>1625.237010351085</v>
      </c>
      <c r="H8" s="5"/>
      <c r="I8" s="18"/>
    </row>
    <row r="9" spans="1:9">
      <c r="A9" s="62" t="s">
        <v>95</v>
      </c>
      <c r="B9" s="50">
        <v>6411</v>
      </c>
      <c r="C9" s="5">
        <v>6628.5</v>
      </c>
      <c r="D9" s="5">
        <v>8406.9166666666661</v>
      </c>
      <c r="E9" s="5">
        <v>9786</v>
      </c>
      <c r="F9" s="5">
        <v>11087</v>
      </c>
      <c r="G9" s="5">
        <v>8464</v>
      </c>
      <c r="H9" s="5"/>
      <c r="I9" s="18"/>
    </row>
    <row r="10" spans="1:9">
      <c r="A10" s="7"/>
      <c r="B10" s="7"/>
      <c r="C10" s="7"/>
      <c r="D10" s="7"/>
      <c r="E10" s="7"/>
      <c r="F10" s="7"/>
      <c r="G10" s="7"/>
      <c r="H10" s="7"/>
    </row>
    <row r="11" spans="1:9">
      <c r="A11" s="49" t="s">
        <v>115</v>
      </c>
      <c r="B11" s="7"/>
      <c r="C11" s="7"/>
      <c r="D11" s="7"/>
      <c r="E11" s="7"/>
      <c r="F11" s="7"/>
      <c r="G11" s="7"/>
      <c r="H11" s="7"/>
    </row>
    <row r="12" spans="1:9">
      <c r="A12" s="16" t="s">
        <v>116</v>
      </c>
      <c r="B12" s="7"/>
      <c r="C12" s="7"/>
      <c r="D12" s="7"/>
      <c r="E12" s="7"/>
      <c r="F12" s="7"/>
      <c r="G12" s="7"/>
      <c r="H12" s="7"/>
    </row>
    <row r="13" spans="1:9">
      <c r="A13" s="13" t="s">
        <v>117</v>
      </c>
      <c r="C13" s="7"/>
      <c r="D13" s="7"/>
      <c r="E13" s="7"/>
      <c r="F13" s="7"/>
      <c r="G13" s="7"/>
      <c r="H13" s="7"/>
    </row>
    <row r="14" spans="1:9" ht="23.45" thickBot="1">
      <c r="A14" s="14" t="s">
        <v>118</v>
      </c>
      <c r="C14" s="7"/>
      <c r="D14" s="7"/>
      <c r="E14" s="7"/>
      <c r="F14" s="7"/>
      <c r="G14" s="7"/>
      <c r="H14" s="7"/>
    </row>
    <row r="15" spans="1:9">
      <c r="C15" s="7"/>
      <c r="D15" s="7"/>
      <c r="E15" s="7"/>
      <c r="F15" s="7"/>
      <c r="G15" s="7"/>
      <c r="H15" s="7"/>
    </row>
    <row r="16" spans="1:9">
      <c r="C16" s="7"/>
      <c r="D16" s="7"/>
      <c r="E16" s="7"/>
      <c r="F16" s="7"/>
      <c r="G16" s="7"/>
      <c r="H16" s="7"/>
    </row>
    <row r="17" spans="1:8">
      <c r="C17" s="7"/>
      <c r="D17" s="7"/>
      <c r="E17" s="7"/>
      <c r="F17" s="7"/>
      <c r="G17" s="7"/>
      <c r="H17" s="7"/>
    </row>
    <row r="20" spans="1:8">
      <c r="A20" s="9" t="s">
        <v>60</v>
      </c>
      <c r="B20" s="9" t="s">
        <v>111</v>
      </c>
    </row>
    <row r="21" spans="1:8">
      <c r="A21" s="44" t="s">
        <v>36</v>
      </c>
      <c r="B21" s="5">
        <v>1166.1691060770845</v>
      </c>
    </row>
    <row r="22" spans="1:8">
      <c r="A22" s="45" t="s">
        <v>71</v>
      </c>
      <c r="B22" s="5">
        <v>1278.2527941025387</v>
      </c>
    </row>
    <row r="23" spans="1:8">
      <c r="A23" s="35" t="s">
        <v>90</v>
      </c>
      <c r="B23" s="5">
        <v>1625.237010351085</v>
      </c>
    </row>
    <row r="24" spans="1:8">
      <c r="A24" s="36" t="s">
        <v>85</v>
      </c>
      <c r="B24" s="5">
        <v>3133.5940790346708</v>
      </c>
    </row>
    <row r="25" spans="1:8">
      <c r="A25" s="51" t="s">
        <v>95</v>
      </c>
      <c r="B25" s="5">
        <v>8464</v>
      </c>
    </row>
    <row r="26" spans="1:8">
      <c r="A26" s="44" t="s">
        <v>113</v>
      </c>
      <c r="B26" s="5">
        <v>6276</v>
      </c>
    </row>
    <row r="27" spans="1:8">
      <c r="A27" s="45" t="s">
        <v>114</v>
      </c>
      <c r="B27" s="5">
        <v>1355.3637884278464</v>
      </c>
    </row>
  </sheetData>
  <autoFilter ref="A20:B20" xr:uid="{00000000-0001-0000-0800-000000000000}">
    <sortState xmlns:xlrd2="http://schemas.microsoft.com/office/spreadsheetml/2017/richdata2" ref="A21:B27">
      <sortCondition ref="B20"/>
    </sortState>
  </autoFilter>
  <sortState xmlns:xlrd2="http://schemas.microsoft.com/office/spreadsheetml/2017/richdata2" ref="A23:B23">
    <sortCondition descending="1" ref="B23"/>
  </sortState>
  <pageMargins left="0.7" right="0.7" top="0.75" bottom="0.75" header="0.3" footer="0.3"/>
  <pageSetup paperSize="9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T35"/>
  <sheetViews>
    <sheetView topLeftCell="A9" zoomScale="90" zoomScaleNormal="90" workbookViewId="0">
      <selection activeCell="G24" sqref="G24:G26"/>
    </sheetView>
  </sheetViews>
  <sheetFormatPr defaultColWidth="11.42578125" defaultRowHeight="14.45"/>
  <cols>
    <col min="1" max="1" width="6.42578125" customWidth="1"/>
    <col min="2" max="2" width="34.7109375" bestFit="1" customWidth="1"/>
    <col min="3" max="8" width="11.42578125" customWidth="1"/>
  </cols>
  <sheetData>
    <row r="2" spans="2:8" ht="15" customHeight="1">
      <c r="B2" s="4" t="s">
        <v>110</v>
      </c>
      <c r="C2" s="4">
        <v>2019</v>
      </c>
      <c r="D2" s="4">
        <v>2020</v>
      </c>
      <c r="E2" s="4">
        <v>2021</v>
      </c>
      <c r="F2" s="4">
        <v>2022</v>
      </c>
      <c r="G2" s="4">
        <v>2023</v>
      </c>
      <c r="H2" s="4" t="s">
        <v>111</v>
      </c>
    </row>
    <row r="3" spans="2:8">
      <c r="B3" s="60" t="s">
        <v>71</v>
      </c>
      <c r="C3" s="50">
        <v>1008.387932431017</v>
      </c>
      <c r="D3" s="5">
        <v>984.25946256853103</v>
      </c>
      <c r="E3" s="5">
        <v>1147.560856817953</v>
      </c>
      <c r="F3" s="5">
        <v>1577.4226847036589</v>
      </c>
      <c r="G3" s="5">
        <v>1673.633033991533</v>
      </c>
      <c r="H3" s="5">
        <v>1278.2527941025387</v>
      </c>
    </row>
    <row r="4" spans="2:8">
      <c r="B4" s="61" t="s">
        <v>36</v>
      </c>
      <c r="C4" s="50">
        <v>1034.880473985859</v>
      </c>
      <c r="D4" s="5">
        <v>620.05404093710547</v>
      </c>
      <c r="E4" s="5">
        <v>733.65130488245256</v>
      </c>
      <c r="F4" s="5">
        <v>1974.116581223486</v>
      </c>
      <c r="G4" s="5">
        <v>1468.143129356519</v>
      </c>
      <c r="H4" s="5">
        <v>1166.1691060770845</v>
      </c>
    </row>
    <row r="5" spans="2:8">
      <c r="B5" s="62" t="s">
        <v>113</v>
      </c>
      <c r="C5" s="50">
        <v>4384</v>
      </c>
      <c r="D5" s="5">
        <v>4667</v>
      </c>
      <c r="E5" s="5">
        <v>6470</v>
      </c>
      <c r="F5" s="5">
        <v>8027</v>
      </c>
      <c r="G5" s="5">
        <v>7834</v>
      </c>
      <c r="H5" s="5">
        <v>6276</v>
      </c>
    </row>
    <row r="6" spans="2:8">
      <c r="B6" s="61" t="s">
        <v>114</v>
      </c>
      <c r="C6" s="50">
        <v>1002.652430248084</v>
      </c>
      <c r="D6" s="5">
        <v>1123.519682192353</v>
      </c>
      <c r="E6" s="5">
        <v>1180.152999496546</v>
      </c>
      <c r="F6" s="5">
        <v>1567.246729823381</v>
      </c>
      <c r="G6" s="5">
        <v>1903.2471003788689</v>
      </c>
      <c r="H6" s="5">
        <v>1355.3637884278464</v>
      </c>
    </row>
    <row r="7" spans="2:8">
      <c r="B7" s="61" t="s">
        <v>85</v>
      </c>
      <c r="C7" s="50">
        <v>2869.5985089843011</v>
      </c>
      <c r="D7" s="5">
        <v>2847.1476638052759</v>
      </c>
      <c r="E7" s="5">
        <v>3037.6819927946058</v>
      </c>
      <c r="F7" s="5">
        <v>3394.4183758646659</v>
      </c>
      <c r="G7" s="5">
        <v>3519.1238537245049</v>
      </c>
      <c r="H7" s="5">
        <v>3133.5940790346708</v>
      </c>
    </row>
    <row r="8" spans="2:8">
      <c r="B8" s="61" t="s">
        <v>90</v>
      </c>
      <c r="C8" s="50">
        <v>1204.51244813278</v>
      </c>
      <c r="D8" s="5">
        <v>1236.649006622516</v>
      </c>
      <c r="E8" s="5">
        <v>1571.7126262626259</v>
      </c>
      <c r="F8" s="5">
        <v>2045.7773728539039</v>
      </c>
      <c r="G8" s="5">
        <v>2067.5335978835978</v>
      </c>
      <c r="H8" s="5">
        <v>1625.237010351085</v>
      </c>
    </row>
    <row r="9" spans="2:8">
      <c r="B9" s="62" t="s">
        <v>95</v>
      </c>
      <c r="C9" s="50">
        <v>6411</v>
      </c>
      <c r="D9" s="5">
        <v>6628.5</v>
      </c>
      <c r="E9" s="5">
        <v>8406.9166666666661</v>
      </c>
      <c r="F9" s="5">
        <v>9786</v>
      </c>
      <c r="G9" s="5">
        <v>11087</v>
      </c>
      <c r="H9" s="5">
        <v>8464</v>
      </c>
    </row>
    <row r="10" spans="2:8" ht="15" thickBot="1">
      <c r="B10" s="37"/>
      <c r="C10" s="7"/>
      <c r="D10" s="7"/>
      <c r="E10" s="7"/>
      <c r="F10" s="7"/>
      <c r="G10" s="7"/>
      <c r="H10" s="7"/>
    </row>
    <row r="11" spans="2:8">
      <c r="B11" s="15" t="s">
        <v>115</v>
      </c>
      <c r="C11" s="7"/>
      <c r="D11" s="7"/>
      <c r="E11" s="8"/>
      <c r="H11" s="8"/>
    </row>
    <row r="12" spans="2:8">
      <c r="B12" s="16" t="s">
        <v>116</v>
      </c>
      <c r="C12" s="7"/>
      <c r="D12" s="7"/>
      <c r="E12" s="8"/>
      <c r="H12" s="8"/>
    </row>
    <row r="13" spans="2:8">
      <c r="B13" s="13" t="s">
        <v>117</v>
      </c>
      <c r="C13" s="7"/>
      <c r="D13" s="7"/>
      <c r="E13" s="8"/>
      <c r="H13" s="8"/>
    </row>
    <row r="14" spans="2:8" ht="23.45" thickBot="1">
      <c r="B14" s="14" t="s">
        <v>119</v>
      </c>
      <c r="C14" s="7"/>
      <c r="D14" s="7"/>
      <c r="E14" s="8"/>
      <c r="H14" s="8"/>
    </row>
    <row r="15" spans="2:8">
      <c r="B15" s="7"/>
      <c r="C15" s="7"/>
      <c r="D15" s="7"/>
      <c r="E15" s="8"/>
      <c r="H15" s="8"/>
    </row>
    <row r="16" spans="2:8">
      <c r="B16" s="6"/>
      <c r="C16" s="6"/>
      <c r="D16" s="7"/>
      <c r="E16" s="7"/>
      <c r="F16" s="7"/>
      <c r="G16" s="7"/>
      <c r="H16" s="8"/>
    </row>
    <row r="17" spans="2:20">
      <c r="B17" s="6"/>
      <c r="C17" s="6"/>
      <c r="D17" s="7"/>
      <c r="E17" s="7"/>
      <c r="F17" s="7"/>
      <c r="G17" s="7"/>
      <c r="H17" s="8"/>
    </row>
    <row r="18" spans="2:20">
      <c r="B18" s="6"/>
      <c r="C18" s="6"/>
      <c r="D18" s="7"/>
      <c r="E18" s="7"/>
      <c r="F18" s="7"/>
      <c r="G18" s="7"/>
      <c r="H18" s="8"/>
    </row>
    <row r="19" spans="2:20">
      <c r="B19" s="4" t="s">
        <v>110</v>
      </c>
      <c r="C19" s="4">
        <v>2020</v>
      </c>
      <c r="D19" s="4">
        <v>2021</v>
      </c>
      <c r="E19" s="4">
        <v>2022</v>
      </c>
      <c r="F19" s="4">
        <v>2023</v>
      </c>
      <c r="G19" s="7"/>
      <c r="H19" s="8"/>
    </row>
    <row r="20" spans="2:20">
      <c r="B20" s="60" t="s">
        <v>71</v>
      </c>
      <c r="C20" s="12">
        <f t="shared" ref="C20:F26" si="0">+D3/C3*100-100</f>
        <v>-2.3927765383226216</v>
      </c>
      <c r="D20" s="12">
        <f t="shared" si="0"/>
        <v>16.591295330122534</v>
      </c>
      <c r="E20" s="12">
        <f t="shared" si="0"/>
        <v>37.458739145012373</v>
      </c>
      <c r="F20" s="12">
        <f t="shared" si="0"/>
        <v>6.0992117218060997</v>
      </c>
      <c r="G20" s="19" cm="1">
        <f t="array" ref="G20">+AVERAGE(ABS(C20:F20))</f>
        <v>15.635505683815907</v>
      </c>
      <c r="H20" s="8"/>
    </row>
    <row r="21" spans="2:20">
      <c r="B21" s="61" t="s">
        <v>36</v>
      </c>
      <c r="C21" s="12">
        <f t="shared" si="0"/>
        <v>-40.084477722441001</v>
      </c>
      <c r="D21" s="12">
        <f t="shared" si="0"/>
        <v>18.320542476211315</v>
      </c>
      <c r="E21" s="12">
        <f t="shared" si="0"/>
        <v>169.08104273593352</v>
      </c>
      <c r="F21" s="12">
        <f t="shared" si="0"/>
        <v>-25.630373437894079</v>
      </c>
      <c r="G21" s="19" cm="1">
        <f t="array" ref="G21">+AVERAGE(ABS(C21:F21))</f>
        <v>63.279109093119985</v>
      </c>
      <c r="H21" s="8"/>
    </row>
    <row r="22" spans="2:20">
      <c r="B22" s="62" t="s">
        <v>113</v>
      </c>
      <c r="C22" s="12">
        <f t="shared" si="0"/>
        <v>6.4552919708029179</v>
      </c>
      <c r="D22" s="12">
        <f t="shared" si="0"/>
        <v>38.632954788943636</v>
      </c>
      <c r="E22" s="12">
        <f t="shared" si="0"/>
        <v>24.064914992272037</v>
      </c>
      <c r="F22" s="12">
        <f t="shared" si="0"/>
        <v>-2.4043851999501697</v>
      </c>
      <c r="G22" s="19" cm="1">
        <f t="array" ref="G22">+AVERAGE(ABS(C22:F22))</f>
        <v>17.88938673799219</v>
      </c>
      <c r="H22" s="8"/>
    </row>
    <row r="23" spans="2:20">
      <c r="B23" s="61" t="s">
        <v>114</v>
      </c>
      <c r="C23" s="12">
        <f t="shared" si="0"/>
        <v>12.054750808748665</v>
      </c>
      <c r="D23" s="12">
        <f t="shared" si="0"/>
        <v>5.0407054012336516</v>
      </c>
      <c r="E23" s="12">
        <f t="shared" si="0"/>
        <v>32.800300511202295</v>
      </c>
      <c r="F23" s="12">
        <f t="shared" si="0"/>
        <v>21.438894346479387</v>
      </c>
      <c r="G23" s="19" cm="1">
        <f t="array" ref="G23">+AVERAGE(ABS(C23:F23))</f>
        <v>17.833662766915999</v>
      </c>
      <c r="H23" s="8"/>
    </row>
    <row r="24" spans="2:20">
      <c r="B24" s="61" t="s">
        <v>85</v>
      </c>
      <c r="C24" s="12">
        <f t="shared" si="0"/>
        <v>-0.78236886131404049</v>
      </c>
      <c r="D24" s="12">
        <f t="shared" si="0"/>
        <v>6.6921126505492339</v>
      </c>
      <c r="E24" s="12">
        <f t="shared" si="0"/>
        <v>11.743704045263485</v>
      </c>
      <c r="F24" s="12">
        <f t="shared" si="0"/>
        <v>3.6738393459843479</v>
      </c>
      <c r="G24" s="19" cm="1">
        <f t="array" ref="G24">+AVERAGE(ABS(C24:F24))</f>
        <v>5.7230062257777767</v>
      </c>
      <c r="H24" s="8"/>
    </row>
    <row r="25" spans="2:20">
      <c r="B25" s="61" t="s">
        <v>90</v>
      </c>
      <c r="C25" s="12">
        <f t="shared" si="0"/>
        <v>2.6680138125225454</v>
      </c>
      <c r="D25" s="12">
        <f t="shared" si="0"/>
        <v>27.094480151261479</v>
      </c>
      <c r="E25" s="12">
        <f t="shared" si="0"/>
        <v>30.162304397754724</v>
      </c>
      <c r="F25" s="12">
        <f t="shared" si="0"/>
        <v>1.063469824155078</v>
      </c>
      <c r="G25" s="19" cm="1">
        <f t="array" ref="G25">+AVERAGE(ABS(C25:F25))</f>
        <v>15.247067046423457</v>
      </c>
    </row>
    <row r="26" spans="2:20" ht="15" customHeight="1">
      <c r="B26" s="62" t="s">
        <v>95</v>
      </c>
      <c r="C26" s="12">
        <f t="shared" si="0"/>
        <v>3.3926064576509134</v>
      </c>
      <c r="D26" s="12">
        <f t="shared" si="0"/>
        <v>26.829850896381771</v>
      </c>
      <c r="E26" s="12">
        <f t="shared" si="0"/>
        <v>16.404151343635704</v>
      </c>
      <c r="F26" s="12">
        <f t="shared" si="0"/>
        <v>13.294502350296341</v>
      </c>
      <c r="G26" s="19" cm="1">
        <f t="array" ref="G26">+AVERAGE(ABS(C26:F26))</f>
        <v>14.980277761991182</v>
      </c>
    </row>
    <row r="29" spans="2:20" ht="14.25" customHeight="1"/>
    <row r="30" spans="2:20">
      <c r="N30" s="93"/>
      <c r="O30" s="93"/>
      <c r="P30" s="93"/>
      <c r="Q30" s="93"/>
      <c r="R30" s="93"/>
      <c r="S30" s="93"/>
      <c r="T30" s="93"/>
    </row>
    <row r="31" spans="2:20">
      <c r="N31" s="93"/>
      <c r="O31" s="93"/>
      <c r="P31" s="93"/>
      <c r="Q31" s="93"/>
      <c r="R31" s="93"/>
      <c r="S31" s="93"/>
      <c r="T31" s="93"/>
    </row>
    <row r="32" spans="2:20">
      <c r="N32" s="93"/>
      <c r="O32" s="93"/>
      <c r="P32" s="93"/>
      <c r="Q32" s="93"/>
      <c r="R32" s="93"/>
      <c r="S32" s="93"/>
      <c r="T32" s="93"/>
    </row>
    <row r="33" spans="14:20">
      <c r="N33" s="93"/>
      <c r="O33" s="93"/>
      <c r="P33" s="93"/>
      <c r="Q33" s="93"/>
      <c r="R33" s="93"/>
      <c r="S33" s="93"/>
      <c r="T33" s="93"/>
    </row>
    <row r="34" spans="14:20">
      <c r="N34" s="93"/>
      <c r="O34" s="93"/>
      <c r="P34" s="93"/>
      <c r="Q34" s="93"/>
      <c r="R34" s="93"/>
      <c r="S34" s="93"/>
      <c r="T34" s="93"/>
    </row>
    <row r="35" spans="14:20">
      <c r="N35" s="93"/>
      <c r="O35" s="93"/>
      <c r="P35" s="93"/>
      <c r="Q35" s="93"/>
      <c r="R35" s="93"/>
      <c r="S35" s="93"/>
      <c r="T35" s="93"/>
    </row>
  </sheetData>
  <mergeCells count="1">
    <mergeCell ref="N30:T35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a4f5b01e7d2f814e3966c8e4b2bea8b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0e84899604a87ec91178b3cefabe1f22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2025-07-25T22:07:37+00:00</FechayHora>
  </documentManagement>
</p:properties>
</file>

<file path=customXml/itemProps1.xml><?xml version="1.0" encoding="utf-8"?>
<ds:datastoreItem xmlns:ds="http://schemas.openxmlformats.org/officeDocument/2006/customXml" ds:itemID="{93B36395-C702-4D68-A9E3-9DF82EAC2BDC}"/>
</file>

<file path=customXml/itemProps2.xml><?xml version="1.0" encoding="utf-8"?>
<ds:datastoreItem xmlns:ds="http://schemas.openxmlformats.org/officeDocument/2006/customXml" ds:itemID="{6A69B17A-CC4B-472B-917E-AA731CB80F6A}"/>
</file>

<file path=customXml/itemProps3.xml><?xml version="1.0" encoding="utf-8"?>
<ds:datastoreItem xmlns:ds="http://schemas.openxmlformats.org/officeDocument/2006/customXml" ds:itemID="{BB3E9602-04BC-4E38-91DD-44C0C1B37D8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Julian Camilo Gonzalez Rozo</cp:lastModifiedBy>
  <cp:revision/>
  <dcterms:created xsi:type="dcterms:W3CDTF">2024-08-23T00:06:32Z</dcterms:created>
  <dcterms:modified xsi:type="dcterms:W3CDTF">2025-08-05T19:44:39Z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