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UMARAL\"/>
    </mc:Choice>
  </mc:AlternateContent>
  <xr:revisionPtr revIDLastSave="0" documentId="13_ncr:1_{07280772-458E-48D0-B814-20B24FD9CC6B}" xr6:coauthVersionLast="47" xr6:coauthVersionMax="47" xr10:uidLastSave="{00000000-0000-0000-0000-000000000000}"/>
  <bookViews>
    <workbookView xWindow="3696" yWindow="3360" windowWidth="17280" windowHeight="8880" firstSheet="4" activeTab="4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PRODUCTO'!$E$14:$F$20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9" l="1"/>
  <c r="F22" i="9"/>
  <c r="F23" i="9"/>
  <c r="F24" i="9"/>
  <c r="E21" i="9"/>
  <c r="E22" i="9"/>
  <c r="E23" i="9"/>
  <c r="E24" i="9"/>
  <c r="D21" i="9"/>
  <c r="D22" i="9"/>
  <c r="D23" i="9"/>
  <c r="D24" i="9"/>
  <c r="D20" i="9"/>
  <c r="E20" i="9"/>
  <c r="F20" i="9"/>
  <c r="C21" i="9"/>
  <c r="C22" i="9"/>
  <c r="C23" i="9"/>
  <c r="C24" i="9"/>
  <c r="C20" i="9"/>
  <c r="H7" i="9"/>
  <c r="H4" i="9"/>
  <c r="H3" i="9"/>
  <c r="G7" i="8"/>
  <c r="G3" i="8" l="1"/>
  <c r="H3" i="8"/>
  <c r="H6" i="8"/>
  <c r="H5" i="8"/>
  <c r="H7" i="8"/>
  <c r="H4" i="8"/>
  <c r="G4" i="8"/>
  <c r="I6" i="6" l="1"/>
  <c r="I7" i="6"/>
  <c r="I8" i="6"/>
  <c r="I9" i="6"/>
  <c r="I10" i="6"/>
  <c r="I5" i="6"/>
  <c r="M6" i="7"/>
  <c r="M7" i="7"/>
  <c r="M8" i="7"/>
  <c r="M9" i="7"/>
  <c r="M10" i="7"/>
  <c r="M5" i="7"/>
  <c r="G21" i="9" l="1" a="1"/>
  <c r="G21" i="9" s="1"/>
  <c r="G22" i="9" a="1"/>
  <c r="G22" i="9" s="1"/>
  <c r="G23" i="9" a="1"/>
  <c r="G23" i="9" s="1"/>
  <c r="G24" i="9" a="1"/>
  <c r="G24" i="9" s="1"/>
  <c r="G20" i="9" a="1"/>
  <c r="G20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<sst xmlns="http://schemas.openxmlformats.org/spreadsheetml/2006/main" count="217" uniqueCount="111">
  <si>
    <t>Tabla 1. Organizaciones de la Agricultura Familiar (OAF) participantes de los encuentros territoriales en el municipio de Cumaral</t>
  </si>
  <si>
    <t>Nombre y sigla asociación</t>
  </si>
  <si>
    <t>Principales productos comercializados</t>
  </si>
  <si>
    <t>No. de familias asociadas</t>
  </si>
  <si>
    <t>Servicios que presta la OAF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</si>
  <si>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Cumaral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</si>
  <si>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</si>
  <si>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</si>
  <si>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</si>
  <si>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</si>
  <si>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</si>
  <si>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</si>
  <si>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</si>
  <si>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</si>
  <si>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Cumaral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</si>
  <si>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</si>
  <si>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</si>
  <si>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</si>
  <si>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</si>
  <si>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</si>
  <si>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El Estero</t>
  </si>
  <si>
    <t>Veterinaria agricola</t>
  </si>
  <si>
    <t>Maíz</t>
  </si>
  <si>
    <t>Cabecera municipal</t>
  </si>
  <si>
    <t>El Trebol-Villavicencio 100%</t>
  </si>
  <si>
    <t>La Res Carnicería</t>
  </si>
  <si>
    <t>Minoristas</t>
  </si>
  <si>
    <t>Huevo</t>
  </si>
  <si>
    <t>Productores Vereda Guacavia 100%</t>
  </si>
  <si>
    <t>Mercados La Gran Cosecha</t>
  </si>
  <si>
    <t>Supermercado</t>
  </si>
  <si>
    <t>Productores Via arenales 100%</t>
  </si>
  <si>
    <t>Villavicencio El trebol 100%</t>
  </si>
  <si>
    <t>Vamos Donde Jorge</t>
  </si>
  <si>
    <t>Plátano</t>
  </si>
  <si>
    <t>Plaza de mercado local</t>
  </si>
  <si>
    <t>Productores municipios Los Alpes, Guacavia 5%
Plaza de mercado Villavicencio 95%</t>
  </si>
  <si>
    <t>º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</si>
  <si>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Cumaral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</si>
  <si>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</si>
  <si>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</si>
  <si>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</si>
  <si>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</si>
  <si>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</si>
  <si>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</si>
  <si>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60 kg</t>
  </si>
  <si>
    <t>Semanal</t>
  </si>
  <si>
    <t>Contado</t>
  </si>
  <si>
    <t>Planta</t>
  </si>
  <si>
    <t>Cubeta X 30 unidades</t>
  </si>
  <si>
    <t>Bulto X 50 kg</t>
  </si>
  <si>
    <t>Racimo arroba</t>
  </si>
  <si>
    <t>Diario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</si>
  <si>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</si>
  <si>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</si>
  <si>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</si>
  <si>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</si>
  <si>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</si>
  <si>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</si>
  <si>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</si>
  <si>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</si>
  <si>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</si>
  <si>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</si>
  <si>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</si>
  <si>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</si>
  <si>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04UaL-67</t>
  </si>
  <si>
    <t>Platano</t>
  </si>
  <si>
    <t>Bulto X 60 kg</t>
  </si>
  <si>
    <t>Consumidor final
Plaza de mercado local</t>
  </si>
  <si>
    <t>50%
50%</t>
  </si>
  <si>
    <t>Cabecera municipal 50%
Casco urbano 50%</t>
  </si>
  <si>
    <t>Maiz amarillo tecnificado</t>
  </si>
  <si>
    <t>Bulto X 75 kg</t>
  </si>
  <si>
    <t>Consumidor final
Agroindustria
Minorista</t>
  </si>
  <si>
    <t>5%
45%
50%</t>
  </si>
  <si>
    <t xml:space="preserve">Via Acacias-Villavicencio 90%
San Nicolas 10%
</t>
  </si>
  <si>
    <t>Soya</t>
  </si>
  <si>
    <t>Kilogramo</t>
  </si>
  <si>
    <t>Agroindustria</t>
  </si>
  <si>
    <t>Cabecera Municipal 100%</t>
  </si>
  <si>
    <t>Ganaderia ceba</t>
  </si>
  <si>
    <t>Res kg en pie</t>
  </si>
  <si>
    <t>Intermediarios</t>
  </si>
  <si>
    <t>Cabecera municipal 100%</t>
  </si>
  <si>
    <t>07UaiEL-49</t>
  </si>
  <si>
    <t>Porcicultura ciclo completo</t>
  </si>
  <si>
    <t>Cerdo kg en pie</t>
  </si>
  <si>
    <t>Finca 100%</t>
  </si>
  <si>
    <t>09OapL-38</t>
  </si>
  <si>
    <t>Avicultura postura</t>
  </si>
  <si>
    <t xml:space="preserve">Minoristas </t>
  </si>
  <si>
    <t>linea</t>
  </si>
  <si>
    <t>ufh</t>
  </si>
  <si>
    <t>platano</t>
  </si>
  <si>
    <t>maiz_amarillo_tecnificado</t>
  </si>
  <si>
    <t>soya</t>
  </si>
  <si>
    <t>ganaderia_ceba</t>
  </si>
  <si>
    <t>porcicultura_ciclo_completo</t>
  </si>
  <si>
    <t>avicultura_postura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</si>
  <si>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</si>
  <si>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</si>
  <si>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</si>
  <si>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</si>
  <si>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</si>
  <si>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</si>
  <si>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</si>
  <si>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SOYA NO PRESENTA INFORMACION</t>
  </si>
  <si>
    <t>Precio a escala municipal</t>
  </si>
  <si>
    <t>Precio a escala departamental</t>
  </si>
  <si>
    <t>Precios a escala nacional</t>
  </si>
  <si>
    <t>Precios gremios (FEDEGAN*, PORKCOLOMBIA**)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</si>
</sst>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2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9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165" fontId="0" fillId="0" borderId="0" xfId="0" applyNumberFormat="1"/>
    <xf numFmtId="1" fontId="3" fillId="4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9" fillId="0" borderId="0" xfId="0" applyFont="1"/>
    <xf numFmtId="0" fontId="19" fillId="0" borderId="1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9" fillId="9" borderId="1" xfId="0" applyFont="1" applyFill="1" applyBorder="1"/>
    <xf numFmtId="0" fontId="20" fillId="7" borderId="1" xfId="0" applyFont="1" applyFill="1" applyBorder="1"/>
    <xf numFmtId="0" fontId="19" fillId="8" borderId="1" xfId="0" applyFont="1" applyFill="1" applyBorder="1"/>
    <xf numFmtId="165" fontId="21" fillId="0" borderId="0" xfId="1" applyNumberFormat="1" applyFont="1" applyBorder="1"/>
    <xf numFmtId="165" fontId="4" fillId="0" borderId="0" xfId="1" applyNumberFormat="1" applyFont="1"/>
    <xf numFmtId="0" fontId="4" fillId="7" borderId="1" xfId="0" applyFont="1" applyFill="1" applyBorder="1"/>
    <xf numFmtId="0" fontId="3" fillId="9" borderId="1" xfId="0" applyFont="1" applyFill="1" applyBorder="1"/>
    <xf numFmtId="0" fontId="3" fillId="8" borderId="1" xfId="0" applyFont="1" applyFill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9" fontId="3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/>
    <xf numFmtId="165" fontId="3" fillId="4" borderId="1" xfId="1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3" borderId="9" xfId="0" applyFont="1" applyFill="1" applyBorder="1" applyAlignment="1">
      <alignment horizontal="center" vertical="center" wrapText="1"/>
    </xf>
    <xf numFmtId="165" fontId="3" fillId="0" borderId="9" xfId="1" applyNumberFormat="1" applyFont="1" applyFill="1" applyBorder="1" applyAlignment="1">
      <alignment horizontal="center" vertical="center" wrapText="1"/>
    </xf>
    <xf numFmtId="165" fontId="3" fillId="0" borderId="9" xfId="6" applyNumberFormat="1" applyFont="1" applyFill="1" applyBorder="1" applyAlignment="1">
      <alignment horizontal="center" vertical="center" wrapText="1"/>
    </xf>
    <xf numFmtId="1" fontId="3" fillId="4" borderId="9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3" fontId="4" fillId="9" borderId="3" xfId="0" applyNumberFormat="1" applyFont="1" applyFill="1" applyBorder="1" applyAlignment="1">
      <alignment horizontal="center" vertical="center"/>
    </xf>
    <xf numFmtId="43" fontId="4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10" fontId="4" fillId="9" borderId="1" xfId="8" applyNumberFormat="1" applyFont="1" applyFill="1" applyBorder="1" applyAlignment="1">
      <alignment vertical="center"/>
    </xf>
    <xf numFmtId="10" fontId="4" fillId="11" borderId="1" xfId="8" applyNumberFormat="1" applyFont="1" applyFill="1" applyBorder="1" applyAlignment="1">
      <alignment vertical="center"/>
    </xf>
    <xf numFmtId="10" fontId="4" fillId="5" borderId="1" xfId="8" applyNumberFormat="1" applyFont="1" applyFill="1" applyBorder="1" applyAlignment="1">
      <alignment vertical="center"/>
    </xf>
    <xf numFmtId="0" fontId="7" fillId="0" borderId="2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5.218307112478106E-3"/>
                  <c:y val="1.978881768908013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F7B-4032-B73C-91E7E8C25E2D}"/>
                </c:ext>
              </c:extLst>
            </c:dLbl>
            <c:dLbl>
              <c:idx val="3"/>
              <c:layout>
                <c:manualLayout>
                  <c:x val="1.3182329347183891E-2"/>
                  <c:y val="8.5965230322185705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7B-4032-B73C-91E7E8C25E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SIPSA'!$A$22:$A$26</c:f>
              <c:strCache>
                <c:ptCount val="5"/>
                <c:pt idx="0">
                  <c:v>Maiz amarillo tecnificado</c:v>
                </c:pt>
                <c:pt idx="1">
                  <c:v>Platano</c:v>
                </c:pt>
                <c:pt idx="2">
                  <c:v>Porcicultura ciclo completo</c:v>
                </c:pt>
                <c:pt idx="3">
                  <c:v>Ganaderia ceba</c:v>
                </c:pt>
                <c:pt idx="4">
                  <c:v>Avicultura postura</c:v>
                </c:pt>
              </c:strCache>
            </c:strRef>
          </c:cat>
          <c:val>
            <c:numRef>
              <c:f>'4.3.3. PRECIOS PROMEDIO SIPSA'!$B$22:$B$26</c:f>
              <c:numCache>
                <c:formatCode>_-"$"\ * #,##0_-;\-"$"\ * #,##0_-;_-"$"\ * "-"??_-;_-@_-</c:formatCode>
                <c:ptCount val="5"/>
                <c:pt idx="0">
                  <c:v>1704.7750889633135</c:v>
                </c:pt>
                <c:pt idx="1">
                  <c:v>2400.4274355753814</c:v>
                </c:pt>
                <c:pt idx="2">
                  <c:v>7303</c:v>
                </c:pt>
                <c:pt idx="3">
                  <c:v>6277</c:v>
                </c:pt>
                <c:pt idx="4">
                  <c:v>379.57538051420499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7B-4032-B73C-91E7E8C25E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2066666928"/>
        <c:axId val="-2066676720"/>
      </c:barChart>
      <c:catAx>
        <c:axId val="-206666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Línea productíva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66676720"/>
        <c:crosses val="autoZero"/>
        <c:auto val="1"/>
        <c:lblAlgn val="ctr"/>
        <c:lblOffset val="100"/>
        <c:noMultiLvlLbl val="0"/>
      </c:catAx>
      <c:valAx>
        <c:axId val="-206667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Precio</a:t>
                </a:r>
                <a:r>
                  <a:rPr lang="es-CO" b="1" baseline="0"/>
                  <a:t> promedio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6666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Cumaral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O" sz="9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859849987138536"/>
          <c:y val="1.25874098150080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MAYOR'!$B$20</c:f>
              <c:strCache>
                <c:ptCount val="1"/>
                <c:pt idx="0">
                  <c:v>Maiz amarillo tecnificado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17.160342813146315</c:v>
                </c:pt>
                <c:pt idx="1">
                  <c:v>25.642481737999503</c:v>
                </c:pt>
                <c:pt idx="2">
                  <c:v>30.06246516686349</c:v>
                </c:pt>
                <c:pt idx="3">
                  <c:v>-1.6297412625831527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61-4BDD-BE71-D4CB5DE533F7}"/>
            </c:ext>
          </c:extLst>
        </c:ser>
        <c:ser>
          <c:idx val="1"/>
          <c:order val="1"/>
          <c:tx>
            <c:strRef>
              <c:f>'4.3.4. VARIACION $ PLAZAS MAYOR'!$B$21</c:f>
              <c:strCache>
                <c:ptCount val="1"/>
                <c:pt idx="0">
                  <c:v>Platano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-19.80091905755188</c:v>
                </c:pt>
                <c:pt idx="1">
                  <c:v>14.080925149753853</c:v>
                </c:pt>
                <c:pt idx="2">
                  <c:v>64.04202936780095</c:v>
                </c:pt>
                <c:pt idx="3">
                  <c:v>4.9686126008144669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61-4BDD-BE71-D4CB5DE533F7}"/>
            </c:ext>
          </c:extLst>
        </c:ser>
        <c:ser>
          <c:idx val="2"/>
          <c:order val="2"/>
          <c:tx>
            <c:strRef>
              <c:f>'4.3.4. VARIACION $ PLAZAS MAYOR'!$B$22</c:f>
              <c:strCache>
                <c:ptCount val="1"/>
                <c:pt idx="0">
                  <c:v>Porcicultura ciclo completo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61-4BDD-BE71-D4CB5DE533F7}"/>
            </c:ext>
          </c:extLst>
        </c:ser>
        <c:ser>
          <c:idx val="3"/>
          <c:order val="3"/>
          <c:tx>
            <c:strRef>
              <c:f>'4.3.4. VARIACION $ PLAZAS MAYOR'!$B$23</c:f>
              <c:strCache>
                <c:ptCount val="1"/>
                <c:pt idx="0">
                  <c:v>Ganaderia ceba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61-4BDD-BE71-D4CB5DE533F7}"/>
            </c:ext>
          </c:extLst>
        </c:ser>
        <c:ser>
          <c:idx val="4"/>
          <c:order val="4"/>
          <c:tx>
            <c:strRef>
              <c:f>'4.3.4. VARIACION $ PLAZAS MAYOR'!$B$24</c:f>
              <c:strCache>
                <c:ptCount val="1"/>
                <c:pt idx="0">
                  <c:v>Avicultura postura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-3.7510213176855274</c:v>
                </c:pt>
                <c:pt idx="1">
                  <c:v>36.318037686442381</c:v>
                </c:pt>
                <c:pt idx="2">
                  <c:v>26.459944024387667</c:v>
                </c:pt>
                <c:pt idx="3">
                  <c:v>10.461993016384639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61-4BDD-BE71-D4CB5DE53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6677808"/>
        <c:axId val="-2066665840"/>
      </c:lineChart>
      <c:catAx>
        <c:axId val="-206667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2066665840"/>
        <c:crosses val="autoZero"/>
        <c:auto val="1"/>
        <c:lblAlgn val="ctr"/>
        <c:lblOffset val="100"/>
        <c:noMultiLvlLbl val="0"/>
      </c:catAx>
      <c:valAx>
        <c:axId val="-2066665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2066677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789006211876686E-2"/>
          <c:y val="0.79066319053754519"/>
          <c:w val="0.96865311465515569"/>
          <c:h val="0.186551997064885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619124</xdr:colOff>
      <xdr:row>8</xdr:row>
      <xdr:rowOff>30480</xdr:rowOff>
    </xdr:from>
    <xdr:to>
      <xdr:col>8</xdr:col>
      <xdr:colOff>57149</xdr:colOff>
      <xdr:row>33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603250</xdr:colOff>
      <xdr:row>0</xdr:row>
      <xdr:rowOff>158750</xdr:rowOff>
    </xdr:from>
    <xdr:to>
      <xdr:col>14</xdr:col>
      <xdr:colOff>275165</xdr:colOff>
      <xdr:row>18</xdr:row>
      <xdr:rowOff>116416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2"/>
  <sheetViews>
    <sheetView workbookViewId="0">
      <selection activeCell="G4" sqref="G4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8.140625" customWidth="1"/>
  </cols>
  <sheetData>
    <row r="3" spans="2:5">
      <c r="B3" s="63" t="s">
        <v>0</v>
      </c>
      <c r="C3" s="63"/>
      <c r="D3" s="63"/>
      <c r="E3" s="63"/>
    </row>
    <row r="4" spans="2:5" ht="39.6">
      <c r="B4" s="25" t="s">
        <v>1</v>
      </c>
      <c r="C4" s="25" t="s">
        <v>2</v>
      </c>
      <c r="D4" s="25" t="s">
        <v>3</v>
      </c>
      <c r="E4" s="25" t="s">
        <v>4</v>
      </c>
    </row>
    <row r="5" spans="2:5">
      <c r="B5" s="26"/>
      <c r="C5" s="26"/>
      <c r="D5" s="26"/>
      <c r="E5" s="26"/>
    </row>
    <row r="6" spans="2:5">
      <c r="B6" s="22"/>
      <c r="C6" s="12"/>
      <c r="D6" s="12"/>
      <c r="E6" s="11"/>
    </row>
    <row r="7" spans="2:5">
      <c r="B7" s="22"/>
      <c r="C7" s="11"/>
      <c r="D7" s="12"/>
      <c r="E7" s="11"/>
    </row>
    <row r="8" spans="2:5">
      <c r="B8" s="22"/>
      <c r="C8" s="12"/>
      <c r="D8" s="12"/>
      <c r="E8" s="11"/>
    </row>
    <row r="9" spans="2:5">
      <c r="B9" s="22"/>
      <c r="C9" s="11"/>
      <c r="D9" s="12"/>
      <c r="E9" s="11"/>
    </row>
    <row r="10" spans="2:5">
      <c r="B10" s="22"/>
      <c r="C10" s="12"/>
      <c r="D10" s="12"/>
      <c r="E10" s="11"/>
    </row>
    <row r="11" spans="2:5">
      <c r="B11" s="22"/>
      <c r="C11" s="11"/>
      <c r="D11" s="12"/>
      <c r="E11" s="11"/>
    </row>
    <row r="12" spans="2:5">
      <c r="B12" s="22"/>
      <c r="C12" s="12"/>
      <c r="D12" s="12"/>
      <c r="E12" s="11"/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9"/>
  <sheetViews>
    <sheetView workbookViewId="0">
      <selection activeCell="C21" sqref="C21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65" t="s">
        <v>5</v>
      </c>
      <c r="B3" s="65"/>
      <c r="C3" s="65"/>
      <c r="D3" s="65"/>
      <c r="E3" s="65"/>
      <c r="F3" s="65"/>
      <c r="G3" s="65"/>
    </row>
    <row r="4" spans="1:7" ht="38.450000000000003" customHeight="1">
      <c r="A4" s="66" t="s">
        <v>1</v>
      </c>
      <c r="B4" s="66" t="s">
        <v>6</v>
      </c>
      <c r="C4" s="66" t="s">
        <v>7</v>
      </c>
      <c r="D4" s="25" t="s">
        <v>8</v>
      </c>
      <c r="E4" s="66" t="s">
        <v>9</v>
      </c>
      <c r="F4" s="66" t="s">
        <v>10</v>
      </c>
      <c r="G4" s="25" t="s">
        <v>11</v>
      </c>
    </row>
    <row r="5" spans="1:7">
      <c r="A5" s="66"/>
      <c r="B5" s="66"/>
      <c r="C5" s="66"/>
      <c r="D5" s="25" t="s">
        <v>12</v>
      </c>
      <c r="E5" s="66"/>
      <c r="F5" s="66"/>
      <c r="G5" s="25" t="s">
        <v>12</v>
      </c>
    </row>
    <row r="6" spans="1:7">
      <c r="A6" s="27"/>
      <c r="B6" s="27"/>
      <c r="C6" s="27"/>
      <c r="D6" s="27"/>
      <c r="E6" s="27"/>
      <c r="F6" s="27"/>
      <c r="G6" s="27"/>
    </row>
    <row r="7" spans="1:7">
      <c r="A7" s="27"/>
      <c r="B7" s="27"/>
      <c r="C7" s="27"/>
      <c r="D7" s="27"/>
      <c r="E7" s="27"/>
      <c r="F7" s="27"/>
      <c r="G7" s="27"/>
    </row>
    <row r="8" spans="1:7">
      <c r="A8" s="27"/>
      <c r="B8" s="27"/>
      <c r="C8" s="27"/>
      <c r="D8" s="27"/>
      <c r="E8" s="27"/>
      <c r="F8" s="27"/>
      <c r="G8" s="27"/>
    </row>
    <row r="9" spans="1:7">
      <c r="A9" s="27"/>
      <c r="B9" s="27"/>
      <c r="C9" s="27"/>
      <c r="D9" s="27"/>
      <c r="E9" s="27"/>
      <c r="F9" s="27"/>
      <c r="G9" s="27"/>
    </row>
    <row r="10" spans="1:7">
      <c r="A10" s="27"/>
      <c r="B10" s="27"/>
      <c r="C10" s="27"/>
      <c r="D10" s="27"/>
      <c r="E10" s="27"/>
      <c r="F10" s="27"/>
      <c r="G10" s="27"/>
    </row>
    <row r="11" spans="1:7">
      <c r="A11" s="27"/>
      <c r="B11" s="27"/>
      <c r="C11" s="27"/>
      <c r="D11" s="27"/>
      <c r="E11" s="27"/>
      <c r="F11" s="27"/>
      <c r="G11" s="27"/>
    </row>
    <row r="12" spans="1:7">
      <c r="A12" s="27"/>
      <c r="B12" s="27"/>
      <c r="C12" s="27"/>
      <c r="D12" s="27"/>
      <c r="E12" s="27"/>
      <c r="F12" s="27"/>
      <c r="G12" s="27"/>
    </row>
    <row r="13" spans="1:7">
      <c r="A13" s="27"/>
      <c r="B13" s="27"/>
      <c r="C13" s="27"/>
      <c r="D13" s="27"/>
      <c r="E13" s="27"/>
      <c r="F13" s="27"/>
      <c r="G13" s="27"/>
    </row>
    <row r="14" spans="1:7">
      <c r="A14" s="27"/>
      <c r="B14" s="27"/>
      <c r="C14" s="27"/>
      <c r="D14" s="27"/>
      <c r="E14" s="27"/>
      <c r="F14" s="27"/>
      <c r="G14" s="27"/>
    </row>
    <row r="15" spans="1:7">
      <c r="A15" s="27"/>
      <c r="B15" s="27"/>
      <c r="C15" s="27"/>
      <c r="D15" s="27"/>
      <c r="E15" s="27"/>
      <c r="F15" s="27"/>
      <c r="G15" s="27"/>
    </row>
    <row r="16" spans="1:7">
      <c r="A16" s="27"/>
      <c r="B16" s="27"/>
      <c r="C16" s="27"/>
      <c r="D16" s="27"/>
      <c r="E16" s="27"/>
      <c r="F16" s="27"/>
      <c r="G16" s="27"/>
    </row>
    <row r="17" spans="1:7">
      <c r="A17" s="27"/>
      <c r="B17" s="27"/>
      <c r="C17" s="27"/>
      <c r="D17" s="27"/>
      <c r="E17" s="27"/>
      <c r="F17" s="27"/>
      <c r="G17" s="27"/>
    </row>
    <row r="18" spans="1:7">
      <c r="A18" s="26"/>
      <c r="B18" s="26"/>
      <c r="C18" s="26"/>
      <c r="D18" s="26"/>
      <c r="E18" s="26"/>
      <c r="F18" s="26"/>
      <c r="G18" s="26"/>
    </row>
    <row r="19" spans="1:7">
      <c r="A19" s="64" t="s">
        <v>13</v>
      </c>
      <c r="B19" s="64"/>
      <c r="C19" s="64"/>
      <c r="D19" s="64"/>
      <c r="E19" s="64"/>
      <c r="F19" s="64"/>
      <c r="G19" s="64"/>
    </row>
  </sheetData>
  <mergeCells count="7">
    <mergeCell ref="A19:G19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2"/>
  <sheetViews>
    <sheetView topLeftCell="D1" workbookViewId="0">
      <selection activeCell="G12" sqref="G12"/>
    </sheetView>
  </sheetViews>
  <sheetFormatPr defaultColWidth="11.42578125" defaultRowHeight="13.9"/>
  <cols>
    <col min="2" max="2" width="31.140625" customWidth="1"/>
    <col min="3" max="3" width="18.5703125" customWidth="1"/>
    <col min="4" max="4" width="15.42578125" customWidth="1"/>
    <col min="5" max="5" width="18.5703125" customWidth="1"/>
    <col min="6" max="6" width="33.42578125" customWidth="1"/>
  </cols>
  <sheetData>
    <row r="4" spans="2:6">
      <c r="B4" s="65" t="s">
        <v>14</v>
      </c>
      <c r="C4" s="65"/>
      <c r="D4" s="65"/>
      <c r="E4" s="65"/>
      <c r="F4" s="65"/>
    </row>
    <row r="5" spans="2:6" ht="26.45">
      <c r="B5" s="25" t="s">
        <v>15</v>
      </c>
      <c r="C5" s="25" t="s">
        <v>16</v>
      </c>
      <c r="D5" s="25" t="s">
        <v>17</v>
      </c>
      <c r="E5" s="25" t="s">
        <v>18</v>
      </c>
      <c r="F5" s="25" t="s">
        <v>19</v>
      </c>
    </row>
    <row r="6" spans="2:6" ht="14.45" customHeight="1">
      <c r="B6" s="14" t="s">
        <v>20</v>
      </c>
      <c r="C6" s="14" t="s">
        <v>21</v>
      </c>
      <c r="D6" s="14" t="s">
        <v>22</v>
      </c>
      <c r="E6" s="14" t="s">
        <v>23</v>
      </c>
      <c r="F6" s="14" t="s">
        <v>24</v>
      </c>
    </row>
    <row r="7" spans="2:6" ht="14.45" customHeight="1">
      <c r="B7" s="14" t="s">
        <v>25</v>
      </c>
      <c r="C7" s="14" t="s">
        <v>26</v>
      </c>
      <c r="D7" s="14" t="s">
        <v>27</v>
      </c>
      <c r="E7" s="14" t="s">
        <v>23</v>
      </c>
      <c r="F7" s="14" t="s">
        <v>28</v>
      </c>
    </row>
    <row r="8" spans="2:6" ht="14.45" customHeight="1">
      <c r="B8" s="67" t="s">
        <v>29</v>
      </c>
      <c r="C8" s="67" t="s">
        <v>30</v>
      </c>
      <c r="D8" s="14" t="s">
        <v>27</v>
      </c>
      <c r="E8" s="67" t="s">
        <v>23</v>
      </c>
      <c r="F8" s="14" t="s">
        <v>31</v>
      </c>
    </row>
    <row r="9" spans="2:6" ht="14.45" customHeight="1">
      <c r="B9" s="68"/>
      <c r="C9" s="68"/>
      <c r="D9" s="14" t="s">
        <v>22</v>
      </c>
      <c r="E9" s="68"/>
      <c r="F9" s="14" t="s">
        <v>32</v>
      </c>
    </row>
    <row r="10" spans="2:6" ht="22.9">
      <c r="B10" s="14" t="s">
        <v>33</v>
      </c>
      <c r="C10" s="14" t="s">
        <v>26</v>
      </c>
      <c r="D10" s="14" t="s">
        <v>34</v>
      </c>
      <c r="E10" s="14" t="s">
        <v>35</v>
      </c>
      <c r="F10" s="14" t="s">
        <v>36</v>
      </c>
    </row>
    <row r="11" spans="2:6">
      <c r="B11" s="64" t="s">
        <v>13</v>
      </c>
      <c r="C11" s="64"/>
      <c r="D11" s="64"/>
      <c r="E11" s="64"/>
      <c r="F11" s="64"/>
    </row>
    <row r="12" spans="2:6">
      <c r="F12" s="59" t="s">
        <v>37</v>
      </c>
    </row>
  </sheetData>
  <mergeCells count="5">
    <mergeCell ref="B11:F11"/>
    <mergeCell ref="B4:F4"/>
    <mergeCell ref="C8:C9"/>
    <mergeCell ref="B8:B9"/>
    <mergeCell ref="E8:E9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1"/>
  <sheetViews>
    <sheetView topLeftCell="D1" zoomScale="96" zoomScaleNormal="96" workbookViewId="0">
      <selection activeCell="I15" sqref="I15"/>
    </sheetView>
  </sheetViews>
  <sheetFormatPr defaultColWidth="11.42578125" defaultRowHeight="13.9"/>
  <cols>
    <col min="2" max="2" width="33" customWidth="1"/>
    <col min="3" max="3" width="14.5703125" customWidth="1"/>
    <col min="4" max="4" width="19.140625" bestFit="1" customWidth="1"/>
    <col min="5" max="5" width="11.140625" customWidth="1"/>
    <col min="7" max="7" width="17" customWidth="1"/>
  </cols>
  <sheetData>
    <row r="4" spans="2:7">
      <c r="B4" s="69" t="s">
        <v>38</v>
      </c>
      <c r="C4" s="69"/>
      <c r="D4" s="69"/>
      <c r="E4" s="69"/>
      <c r="F4" s="69"/>
      <c r="G4" s="69"/>
    </row>
    <row r="5" spans="2:7" ht="24">
      <c r="B5" s="28" t="s">
        <v>39</v>
      </c>
      <c r="C5" s="28" t="s">
        <v>40</v>
      </c>
      <c r="D5" s="28" t="s">
        <v>41</v>
      </c>
      <c r="E5" s="28" t="s">
        <v>42</v>
      </c>
      <c r="F5" s="28" t="s">
        <v>43</v>
      </c>
      <c r="G5" s="28" t="s">
        <v>44</v>
      </c>
    </row>
    <row r="6" spans="2:7">
      <c r="B6" s="14" t="s">
        <v>20</v>
      </c>
      <c r="C6" s="14" t="s">
        <v>22</v>
      </c>
      <c r="D6" s="1" t="s">
        <v>45</v>
      </c>
      <c r="E6" s="1" t="s">
        <v>46</v>
      </c>
      <c r="F6" s="1" t="s">
        <v>47</v>
      </c>
      <c r="G6" s="1" t="s">
        <v>48</v>
      </c>
    </row>
    <row r="7" spans="2:7">
      <c r="B7" s="14" t="s">
        <v>25</v>
      </c>
      <c r="C7" s="14" t="s">
        <v>27</v>
      </c>
      <c r="D7" s="33" t="s">
        <v>49</v>
      </c>
      <c r="E7" s="34" t="s">
        <v>46</v>
      </c>
      <c r="F7" s="34" t="s">
        <v>47</v>
      </c>
      <c r="G7" s="34" t="s">
        <v>48</v>
      </c>
    </row>
    <row r="8" spans="2:7">
      <c r="B8" s="67" t="s">
        <v>29</v>
      </c>
      <c r="C8" s="14" t="s">
        <v>27</v>
      </c>
      <c r="D8" s="33" t="s">
        <v>49</v>
      </c>
      <c r="E8" s="34" t="s">
        <v>46</v>
      </c>
      <c r="F8" s="34" t="s">
        <v>47</v>
      </c>
      <c r="G8" s="34" t="s">
        <v>48</v>
      </c>
    </row>
    <row r="9" spans="2:7">
      <c r="B9" s="68"/>
      <c r="C9" s="14" t="s">
        <v>22</v>
      </c>
      <c r="D9" s="34" t="s">
        <v>50</v>
      </c>
      <c r="E9" s="34" t="s">
        <v>46</v>
      </c>
      <c r="F9" s="34" t="s">
        <v>47</v>
      </c>
      <c r="G9" s="34" t="s">
        <v>48</v>
      </c>
    </row>
    <row r="10" spans="2:7">
      <c r="B10" s="14" t="s">
        <v>33</v>
      </c>
      <c r="C10" s="14" t="s">
        <v>34</v>
      </c>
      <c r="D10" s="34" t="s">
        <v>51</v>
      </c>
      <c r="E10" s="34" t="s">
        <v>52</v>
      </c>
      <c r="F10" s="34" t="s">
        <v>47</v>
      </c>
      <c r="G10" s="34" t="s">
        <v>48</v>
      </c>
    </row>
    <row r="11" spans="2:7">
      <c r="B11" s="69" t="s">
        <v>13</v>
      </c>
      <c r="C11" s="69"/>
      <c r="D11" s="69"/>
      <c r="E11" s="69"/>
      <c r="F11" s="69"/>
      <c r="G11" s="69"/>
    </row>
  </sheetData>
  <mergeCells count="3">
    <mergeCell ref="B4:G4"/>
    <mergeCell ref="B11:G11"/>
    <mergeCell ref="B8:B9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24"/>
  <sheetViews>
    <sheetView tabSelected="1" topLeftCell="B2" zoomScaleNormal="100" workbookViewId="0">
      <selection activeCell="B3" sqref="B1:I1048576"/>
    </sheetView>
  </sheetViews>
  <sheetFormatPr defaultColWidth="11.42578125" defaultRowHeight="13.9"/>
  <cols>
    <col min="1" max="1" width="8.85546875" customWidth="1"/>
    <col min="2" max="2" width="18" customWidth="1"/>
    <col min="3" max="4" width="17.42578125" customWidth="1"/>
    <col min="5" max="5" width="6.140625" customWidth="1"/>
    <col min="6" max="6" width="16" customWidth="1"/>
    <col min="7" max="7" width="8" customWidth="1"/>
    <col min="8" max="8" width="8.42578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9" t="s">
        <v>53</v>
      </c>
      <c r="B2" s="69"/>
      <c r="C2" s="69"/>
      <c r="D2" s="69"/>
      <c r="E2" s="69"/>
      <c r="F2" s="69"/>
      <c r="G2" s="69"/>
      <c r="H2" s="69"/>
    </row>
    <row r="3" spans="1:9" ht="33.6" customHeight="1">
      <c r="A3" s="70" t="s">
        <v>54</v>
      </c>
      <c r="B3" s="70" t="s">
        <v>55</v>
      </c>
      <c r="C3" s="70" t="s">
        <v>56</v>
      </c>
      <c r="D3" s="70" t="s">
        <v>57</v>
      </c>
      <c r="E3" s="70"/>
      <c r="F3" s="70" t="s">
        <v>11</v>
      </c>
      <c r="G3" s="28" t="s">
        <v>58</v>
      </c>
      <c r="H3" s="28" t="s">
        <v>59</v>
      </c>
      <c r="I3" s="28" t="s">
        <v>60</v>
      </c>
    </row>
    <row r="4" spans="1:9">
      <c r="A4" s="70"/>
      <c r="B4" s="70"/>
      <c r="C4" s="70"/>
      <c r="D4" s="28" t="s">
        <v>61</v>
      </c>
      <c r="E4" s="28" t="s">
        <v>62</v>
      </c>
      <c r="F4" s="70"/>
      <c r="G4" s="28" t="s">
        <v>63</v>
      </c>
      <c r="H4" s="28" t="s">
        <v>63</v>
      </c>
      <c r="I4" s="29" t="s">
        <v>64</v>
      </c>
    </row>
    <row r="5" spans="1:9" ht="36" customHeight="1">
      <c r="A5" s="71" t="s">
        <v>65</v>
      </c>
      <c r="B5" s="48" t="s">
        <v>66</v>
      </c>
      <c r="C5" s="14" t="s">
        <v>67</v>
      </c>
      <c r="D5" s="14" t="s">
        <v>68</v>
      </c>
      <c r="E5" s="14" t="s">
        <v>69</v>
      </c>
      <c r="F5" s="14" t="s">
        <v>70</v>
      </c>
      <c r="G5" s="50">
        <v>500</v>
      </c>
      <c r="H5" s="50">
        <v>1000</v>
      </c>
      <c r="I5" s="60">
        <f>G5/H5</f>
        <v>0.5</v>
      </c>
    </row>
    <row r="6" spans="1:9" ht="45.6">
      <c r="A6" s="72"/>
      <c r="B6" s="48" t="s">
        <v>71</v>
      </c>
      <c r="C6" s="14" t="s">
        <v>72</v>
      </c>
      <c r="D6" s="14" t="s">
        <v>73</v>
      </c>
      <c r="E6" s="14" t="s">
        <v>74</v>
      </c>
      <c r="F6" s="14" t="s">
        <v>75</v>
      </c>
      <c r="G6" s="50">
        <v>55</v>
      </c>
      <c r="H6" s="50">
        <v>1150</v>
      </c>
      <c r="I6" s="61">
        <f t="shared" ref="I6:I10" si="0">G6/H6</f>
        <v>4.7826086956521741E-2</v>
      </c>
    </row>
    <row r="7" spans="1:9" ht="22.9">
      <c r="A7" s="72"/>
      <c r="B7" s="48" t="s">
        <v>76</v>
      </c>
      <c r="C7" s="14" t="s">
        <v>77</v>
      </c>
      <c r="D7" s="14" t="s">
        <v>78</v>
      </c>
      <c r="E7" s="46">
        <v>1</v>
      </c>
      <c r="F7" s="14" t="s">
        <v>79</v>
      </c>
      <c r="G7" s="50">
        <v>70</v>
      </c>
      <c r="H7" s="50">
        <v>1800</v>
      </c>
      <c r="I7" s="61">
        <f t="shared" si="0"/>
        <v>3.888888888888889E-2</v>
      </c>
    </row>
    <row r="8" spans="1:9" ht="22.9">
      <c r="A8" s="72"/>
      <c r="B8" s="48" t="s">
        <v>80</v>
      </c>
      <c r="C8" s="14" t="s">
        <v>81</v>
      </c>
      <c r="D8" s="14" t="s">
        <v>82</v>
      </c>
      <c r="E8" s="46">
        <v>1</v>
      </c>
      <c r="F8" s="47" t="s">
        <v>83</v>
      </c>
      <c r="G8" s="50">
        <v>1429</v>
      </c>
      <c r="H8" s="50">
        <v>7600</v>
      </c>
      <c r="I8" s="60">
        <f t="shared" si="0"/>
        <v>0.18802631578947368</v>
      </c>
    </row>
    <row r="9" spans="1:9">
      <c r="A9" s="49" t="s">
        <v>84</v>
      </c>
      <c r="B9" s="48" t="s">
        <v>85</v>
      </c>
      <c r="C9" s="14" t="s">
        <v>86</v>
      </c>
      <c r="D9" s="14" t="s">
        <v>82</v>
      </c>
      <c r="E9" s="46">
        <v>1</v>
      </c>
      <c r="F9" s="14" t="s">
        <v>87</v>
      </c>
      <c r="G9" s="50">
        <v>0</v>
      </c>
      <c r="H9" s="50">
        <v>9000</v>
      </c>
      <c r="I9" s="62">
        <f t="shared" si="0"/>
        <v>0</v>
      </c>
    </row>
    <row r="10" spans="1:9">
      <c r="A10" s="49" t="s">
        <v>88</v>
      </c>
      <c r="B10" s="48" t="s">
        <v>89</v>
      </c>
      <c r="C10" s="14" t="s">
        <v>49</v>
      </c>
      <c r="D10" s="14" t="s">
        <v>90</v>
      </c>
      <c r="E10" s="46">
        <v>1</v>
      </c>
      <c r="F10" s="14" t="s">
        <v>87</v>
      </c>
      <c r="G10" s="50">
        <v>167</v>
      </c>
      <c r="H10" s="50">
        <v>450</v>
      </c>
      <c r="I10" s="60">
        <f t="shared" si="0"/>
        <v>0.37111111111111111</v>
      </c>
    </row>
    <row r="11" spans="1:9">
      <c r="A11" s="69" t="s">
        <v>13</v>
      </c>
      <c r="B11" s="69"/>
      <c r="C11" s="69"/>
      <c r="D11" s="69"/>
      <c r="E11" s="69"/>
      <c r="F11" s="69"/>
      <c r="G11" s="69"/>
      <c r="H11" s="69"/>
    </row>
    <row r="13" spans="1:9" ht="14.45">
      <c r="B13" s="30"/>
      <c r="C13" s="30"/>
      <c r="E13" s="35" t="s">
        <v>91</v>
      </c>
      <c r="F13" s="35" t="s">
        <v>92</v>
      </c>
    </row>
    <row r="14" spans="1:9" ht="14.45">
      <c r="B14" s="30"/>
      <c r="C14" s="30"/>
      <c r="E14" s="35"/>
      <c r="F14" s="35"/>
    </row>
    <row r="15" spans="1:9" ht="14.45">
      <c r="B15" s="30"/>
      <c r="C15" s="30"/>
      <c r="E15" s="32" t="s">
        <v>93</v>
      </c>
      <c r="F15" s="32" t="s">
        <v>65</v>
      </c>
    </row>
    <row r="16" spans="1:9" ht="14.45">
      <c r="B16" s="31"/>
      <c r="C16" s="31"/>
      <c r="D16" s="30"/>
      <c r="E16" s="32" t="s">
        <v>94</v>
      </c>
      <c r="F16" s="32" t="s">
        <v>65</v>
      </c>
    </row>
    <row r="17" spans="2:6" ht="14.45">
      <c r="B17" s="31"/>
      <c r="C17" s="31"/>
      <c r="D17" s="31"/>
      <c r="E17" s="32" t="s">
        <v>95</v>
      </c>
      <c r="F17" s="32" t="s">
        <v>65</v>
      </c>
    </row>
    <row r="18" spans="2:6" ht="14.45">
      <c r="B18" s="31"/>
      <c r="C18" s="31"/>
      <c r="D18" s="31"/>
      <c r="E18" s="32" t="s">
        <v>96</v>
      </c>
      <c r="F18" s="32" t="s">
        <v>65</v>
      </c>
    </row>
    <row r="19" spans="2:6" ht="14.45" customHeight="1">
      <c r="B19" s="31"/>
      <c r="C19" s="31"/>
      <c r="D19" s="31"/>
      <c r="E19" s="32" t="s">
        <v>97</v>
      </c>
      <c r="F19" s="32" t="s">
        <v>84</v>
      </c>
    </row>
    <row r="20" spans="2:6" ht="14.45" customHeight="1">
      <c r="B20" s="31"/>
      <c r="C20" s="31"/>
      <c r="D20" s="31"/>
      <c r="E20" s="32" t="s">
        <v>98</v>
      </c>
      <c r="F20" s="32" t="s">
        <v>88</v>
      </c>
    </row>
    <row r="21" spans="2:6" ht="14.45" customHeight="1">
      <c r="B21" s="31"/>
      <c r="C21" s="31"/>
      <c r="D21" s="31"/>
    </row>
    <row r="22" spans="2:6" ht="14.45" customHeight="1">
      <c r="B22" s="31"/>
      <c r="C22" s="31"/>
      <c r="D22" s="31"/>
    </row>
    <row r="23" spans="2:6" ht="14.45" customHeight="1">
      <c r="B23" s="31"/>
      <c r="C23" s="31"/>
      <c r="D23" s="31"/>
    </row>
    <row r="24" spans="2:6" ht="14.45" customHeight="1">
      <c r="B24" s="31"/>
      <c r="C24" s="31"/>
      <c r="D24" s="31"/>
    </row>
  </sheetData>
  <autoFilter ref="E14:F20" xr:uid="{00000000-0009-0000-0000-000004000000}"/>
  <mergeCells count="8">
    <mergeCell ref="A3:A4"/>
    <mergeCell ref="D3:E3"/>
    <mergeCell ref="F3:F4"/>
    <mergeCell ref="A2:H2"/>
    <mergeCell ref="A11:H11"/>
    <mergeCell ref="B3:B4"/>
    <mergeCell ref="C3:C4"/>
    <mergeCell ref="A5:A8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0"/>
  <sheetViews>
    <sheetView zoomScaleNormal="100" workbookViewId="0">
      <selection activeCell="B3" sqref="B3:G10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75" t="s">
        <v>99</v>
      </c>
      <c r="C2" s="76"/>
      <c r="D2" s="76"/>
      <c r="E2" s="76"/>
      <c r="F2" s="76"/>
      <c r="G2" s="76"/>
    </row>
    <row r="3" spans="2:13" ht="28.5" customHeight="1">
      <c r="B3" s="66" t="s">
        <v>54</v>
      </c>
      <c r="C3" s="66" t="s">
        <v>55</v>
      </c>
      <c r="D3" s="66" t="s">
        <v>56</v>
      </c>
      <c r="E3" s="25" t="s">
        <v>100</v>
      </c>
      <c r="F3" s="25" t="s">
        <v>101</v>
      </c>
      <c r="G3" s="25" t="s">
        <v>59</v>
      </c>
      <c r="I3" s="66" t="s">
        <v>55</v>
      </c>
      <c r="J3" s="25" t="s">
        <v>100</v>
      </c>
      <c r="K3" s="25" t="s">
        <v>101</v>
      </c>
      <c r="L3" s="25" t="s">
        <v>59</v>
      </c>
      <c r="M3" s="66" t="s">
        <v>102</v>
      </c>
    </row>
    <row r="4" spans="2:13" ht="15.75" customHeight="1">
      <c r="B4" s="66"/>
      <c r="C4" s="66"/>
      <c r="D4" s="66"/>
      <c r="E4" s="25" t="s">
        <v>63</v>
      </c>
      <c r="F4" s="25" t="s">
        <v>63</v>
      </c>
      <c r="G4" s="25" t="s">
        <v>63</v>
      </c>
      <c r="I4" s="66"/>
      <c r="J4" s="25" t="s">
        <v>63</v>
      </c>
      <c r="K4" s="25" t="s">
        <v>63</v>
      </c>
      <c r="L4" s="25" t="s">
        <v>63</v>
      </c>
      <c r="M4" s="66"/>
    </row>
    <row r="5" spans="2:13">
      <c r="B5" s="73" t="s">
        <v>65</v>
      </c>
      <c r="C5" s="51" t="s">
        <v>66</v>
      </c>
      <c r="D5" s="52" t="s">
        <v>67</v>
      </c>
      <c r="E5" s="53">
        <v>667</v>
      </c>
      <c r="F5" s="53">
        <v>1833</v>
      </c>
      <c r="G5" s="54">
        <v>1000</v>
      </c>
      <c r="I5" s="51" t="s">
        <v>66</v>
      </c>
      <c r="J5" s="53">
        <v>667</v>
      </c>
      <c r="K5" s="53">
        <v>1833</v>
      </c>
      <c r="L5" s="54">
        <v>1000</v>
      </c>
      <c r="M5" s="55">
        <f>K5/J5*100-100</f>
        <v>174.81259370314842</v>
      </c>
    </row>
    <row r="6" spans="2:13">
      <c r="B6" s="74"/>
      <c r="C6" s="45" t="s">
        <v>71</v>
      </c>
      <c r="D6" s="1" t="s">
        <v>72</v>
      </c>
      <c r="E6" s="4">
        <v>867</v>
      </c>
      <c r="F6" s="4">
        <v>1333</v>
      </c>
      <c r="G6" s="3">
        <v>1150</v>
      </c>
      <c r="I6" s="45" t="s">
        <v>71</v>
      </c>
      <c r="J6" s="4">
        <v>867</v>
      </c>
      <c r="K6" s="4">
        <v>1333</v>
      </c>
      <c r="L6" s="3">
        <v>1150</v>
      </c>
      <c r="M6" s="24">
        <f t="shared" ref="M6:M10" si="0">K6/J6*100-100</f>
        <v>53.748558246828139</v>
      </c>
    </row>
    <row r="7" spans="2:13">
      <c r="B7" s="74"/>
      <c r="C7" s="45" t="s">
        <v>76</v>
      </c>
      <c r="D7" s="1" t="s">
        <v>77</v>
      </c>
      <c r="E7" s="3">
        <v>1200</v>
      </c>
      <c r="F7" s="3">
        <v>2200</v>
      </c>
      <c r="G7" s="3">
        <v>1800</v>
      </c>
      <c r="I7" s="45" t="s">
        <v>76</v>
      </c>
      <c r="J7" s="3">
        <v>1200</v>
      </c>
      <c r="K7" s="3">
        <v>2200</v>
      </c>
      <c r="L7" s="3">
        <v>1800</v>
      </c>
      <c r="M7" s="24">
        <f t="shared" si="0"/>
        <v>83.333333333333314</v>
      </c>
    </row>
    <row r="8" spans="2:13">
      <c r="B8" s="74"/>
      <c r="C8" s="45" t="s">
        <v>80</v>
      </c>
      <c r="D8" s="2" t="s">
        <v>81</v>
      </c>
      <c r="E8" s="5">
        <v>7000</v>
      </c>
      <c r="F8" s="5">
        <v>8000</v>
      </c>
      <c r="G8" s="3">
        <v>7600</v>
      </c>
      <c r="I8" s="45" t="s">
        <v>80</v>
      </c>
      <c r="J8" s="5">
        <v>7000</v>
      </c>
      <c r="K8" s="5">
        <v>8000</v>
      </c>
      <c r="L8" s="3">
        <v>7600</v>
      </c>
      <c r="M8" s="24">
        <f t="shared" si="0"/>
        <v>14.285714285714278</v>
      </c>
    </row>
    <row r="9" spans="2:13">
      <c r="B9" s="56" t="s">
        <v>84</v>
      </c>
      <c r="C9" s="45" t="s">
        <v>85</v>
      </c>
      <c r="D9" s="2" t="s">
        <v>86</v>
      </c>
      <c r="E9" s="4">
        <v>7000</v>
      </c>
      <c r="F9" s="4">
        <v>9500</v>
      </c>
      <c r="G9" s="3">
        <v>9000</v>
      </c>
      <c r="I9" s="45" t="s">
        <v>85</v>
      </c>
      <c r="J9" s="4">
        <v>7000</v>
      </c>
      <c r="K9" s="4">
        <v>9500</v>
      </c>
      <c r="L9" s="3">
        <v>9000</v>
      </c>
      <c r="M9" s="24">
        <f t="shared" si="0"/>
        <v>35.714285714285722</v>
      </c>
    </row>
    <row r="10" spans="2:13">
      <c r="B10" s="56" t="s">
        <v>88</v>
      </c>
      <c r="C10" s="45" t="s">
        <v>89</v>
      </c>
      <c r="D10" s="1" t="s">
        <v>49</v>
      </c>
      <c r="E10" s="4">
        <v>400</v>
      </c>
      <c r="F10" s="4">
        <v>450</v>
      </c>
      <c r="G10" s="3">
        <v>450</v>
      </c>
      <c r="I10" s="45" t="s">
        <v>89</v>
      </c>
      <c r="J10" s="4">
        <v>400</v>
      </c>
      <c r="K10" s="4">
        <v>450</v>
      </c>
      <c r="L10" s="3">
        <v>450</v>
      </c>
      <c r="M10" s="24">
        <f t="shared" si="0"/>
        <v>12.5</v>
      </c>
    </row>
  </sheetData>
  <mergeCells count="7">
    <mergeCell ref="B5:B8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6"/>
  <sheetViews>
    <sheetView topLeftCell="B7" zoomScaleNormal="100" workbookViewId="0">
      <selection activeCell="I28" sqref="I28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5" t="s">
        <v>103</v>
      </c>
      <c r="B2" s="13">
        <v>2019</v>
      </c>
      <c r="C2" s="13">
        <v>2020</v>
      </c>
      <c r="D2" s="13">
        <v>2021</v>
      </c>
      <c r="E2" s="13">
        <v>2022</v>
      </c>
      <c r="F2" s="13">
        <v>2023</v>
      </c>
      <c r="G2" s="13" t="s">
        <v>104</v>
      </c>
      <c r="H2" s="13" t="s">
        <v>105</v>
      </c>
    </row>
    <row r="3" spans="1:9">
      <c r="A3" s="41" t="s">
        <v>71</v>
      </c>
      <c r="B3" s="40">
        <v>1145.442948844568</v>
      </c>
      <c r="C3" s="40">
        <v>1342.004885595308</v>
      </c>
      <c r="D3" s="40">
        <v>1686.128243307146</v>
      </c>
      <c r="E3" s="40">
        <v>2193.0199591200039</v>
      </c>
      <c r="F3" s="40">
        <v>2157.2794079495411</v>
      </c>
      <c r="G3" s="40">
        <f>AVERAGE(B3:F3)</f>
        <v>1704.7750889633135</v>
      </c>
      <c r="H3" s="7">
        <f>SUM(B3:F3)/5</f>
        <v>1704.7750889633135</v>
      </c>
    </row>
    <row r="4" spans="1:9">
      <c r="A4" s="42" t="s">
        <v>66</v>
      </c>
      <c r="B4" s="40">
        <v>2071.7691548183252</v>
      </c>
      <c r="C4" s="40">
        <v>1661.539821413422</v>
      </c>
      <c r="D4" s="40">
        <v>1895.5</v>
      </c>
      <c r="E4" s="40">
        <v>3109.416666666667</v>
      </c>
      <c r="F4" s="40">
        <v>3263.911534978492</v>
      </c>
      <c r="G4" s="40">
        <f t="shared" ref="G4" si="0">AVERAGE(B4:F4)</f>
        <v>2400.4274355753814</v>
      </c>
      <c r="H4" s="7">
        <f>SUM(B4:F4)/5</f>
        <v>2400.4274355753814</v>
      </c>
      <c r="I4" s="23"/>
    </row>
    <row r="5" spans="1:9">
      <c r="A5" s="43" t="s">
        <v>85</v>
      </c>
      <c r="B5" s="7">
        <v>5174</v>
      </c>
      <c r="C5" s="7">
        <v>5481</v>
      </c>
      <c r="D5" s="7">
        <v>7564</v>
      </c>
      <c r="E5" s="7">
        <v>8609</v>
      </c>
      <c r="F5" s="7">
        <v>9687</v>
      </c>
      <c r="G5" s="7">
        <v>7303</v>
      </c>
      <c r="H5" s="7">
        <f>SUM(B5:F5)/5</f>
        <v>7303</v>
      </c>
      <c r="I5" s="23"/>
    </row>
    <row r="6" spans="1:9">
      <c r="A6" s="43" t="s">
        <v>80</v>
      </c>
      <c r="B6" s="7">
        <v>4383.916666666667</v>
      </c>
      <c r="C6" s="7">
        <v>4667.416666666667</v>
      </c>
      <c r="D6" s="7">
        <v>6470.166666666667</v>
      </c>
      <c r="E6" s="7">
        <v>8027.166666666667</v>
      </c>
      <c r="F6" s="7">
        <v>7834.25</v>
      </c>
      <c r="G6" s="7">
        <v>6277</v>
      </c>
      <c r="H6" s="7">
        <f t="shared" ref="H6:H7" si="1">SUM(B6:F6)/5</f>
        <v>6276.5833333333339</v>
      </c>
      <c r="I6" s="23"/>
    </row>
    <row r="7" spans="1:9">
      <c r="A7" s="42" t="s">
        <v>89</v>
      </c>
      <c r="B7" s="7">
        <v>280.47916666666669</v>
      </c>
      <c r="C7" s="7">
        <v>269.95833333333331</v>
      </c>
      <c r="D7" s="7">
        <v>368.00190257102508</v>
      </c>
      <c r="E7" s="7">
        <v>465.375</v>
      </c>
      <c r="F7" s="7">
        <v>514.0625</v>
      </c>
      <c r="G7" s="7">
        <f t="shared" ref="G7" si="2">AVERAGE(B7:F7)</f>
        <v>379.57538051420499</v>
      </c>
      <c r="H7" s="7">
        <f t="shared" si="1"/>
        <v>379.57538051420499</v>
      </c>
      <c r="I7" s="23"/>
    </row>
    <row r="8" spans="1:9" ht="16.149999999999999" customHeight="1">
      <c r="A8" s="9"/>
      <c r="B8" s="9"/>
      <c r="C8" s="9"/>
      <c r="D8" s="9"/>
      <c r="E8" s="9"/>
      <c r="F8" s="9"/>
      <c r="G8" s="9"/>
      <c r="H8" s="9"/>
    </row>
    <row r="9" spans="1:9">
      <c r="A9" s="39" t="s">
        <v>106</v>
      </c>
      <c r="B9" s="9"/>
      <c r="C9" s="9"/>
      <c r="D9" s="9"/>
      <c r="E9" s="9"/>
      <c r="F9" s="9"/>
      <c r="G9" s="9"/>
      <c r="H9" s="9"/>
    </row>
    <row r="10" spans="1:9">
      <c r="A10" s="16"/>
      <c r="B10" s="9"/>
      <c r="C10" s="9"/>
      <c r="D10" s="9"/>
      <c r="E10" s="9"/>
      <c r="F10" s="9"/>
      <c r="G10" s="9"/>
      <c r="H10" s="9"/>
    </row>
    <row r="11" spans="1:9" ht="14.45" thickBot="1">
      <c r="A11" s="9"/>
      <c r="B11" s="9"/>
      <c r="C11" s="9"/>
      <c r="D11" s="9"/>
      <c r="E11" s="9"/>
      <c r="F11" s="9"/>
      <c r="G11" s="9"/>
      <c r="H11" s="9"/>
    </row>
    <row r="12" spans="1:9">
      <c r="A12" s="20" t="s">
        <v>107</v>
      </c>
      <c r="B12" s="9"/>
      <c r="C12" s="9"/>
      <c r="D12" s="9"/>
      <c r="E12" s="9"/>
      <c r="F12" s="9"/>
      <c r="G12" s="9"/>
      <c r="H12" s="9"/>
    </row>
    <row r="13" spans="1:9">
      <c r="A13" s="21" t="s">
        <v>108</v>
      </c>
      <c r="B13" s="9"/>
      <c r="C13" s="9"/>
      <c r="D13" s="9"/>
      <c r="E13" s="9"/>
      <c r="F13" s="9"/>
      <c r="G13" s="9"/>
      <c r="H13" s="9"/>
    </row>
    <row r="14" spans="1:9">
      <c r="A14" s="18" t="s">
        <v>109</v>
      </c>
      <c r="C14" s="9"/>
      <c r="D14" s="9"/>
      <c r="E14" s="9"/>
      <c r="F14" s="9"/>
      <c r="G14" s="9"/>
      <c r="H14" s="9"/>
    </row>
    <row r="15" spans="1:9" ht="23.45" thickBot="1">
      <c r="A15" s="19" t="s">
        <v>110</v>
      </c>
      <c r="C15" s="9"/>
      <c r="D15" s="9"/>
      <c r="E15" s="9"/>
      <c r="F15" s="9"/>
      <c r="G15" s="9"/>
      <c r="H15" s="9"/>
    </row>
    <row r="16" spans="1:9">
      <c r="C16" s="9"/>
      <c r="D16" s="9"/>
      <c r="E16" s="9"/>
      <c r="F16" s="9"/>
      <c r="G16" s="9"/>
      <c r="H16" s="9"/>
    </row>
    <row r="17" spans="1:8">
      <c r="C17" s="9"/>
      <c r="D17" s="9"/>
      <c r="E17" s="9"/>
      <c r="F17" s="9"/>
      <c r="G17" s="9"/>
      <c r="H17" s="9"/>
    </row>
    <row r="18" spans="1:8">
      <c r="C18" s="9"/>
      <c r="D18" s="9"/>
      <c r="E18" s="9"/>
      <c r="F18" s="9"/>
      <c r="G18" s="9"/>
      <c r="H18" s="9"/>
    </row>
    <row r="21" spans="1:8">
      <c r="A21" s="13" t="s">
        <v>55</v>
      </c>
      <c r="B21" s="13" t="s">
        <v>104</v>
      </c>
    </row>
    <row r="22" spans="1:8">
      <c r="A22" s="33" t="s">
        <v>71</v>
      </c>
      <c r="B22" s="7">
        <v>1704.7750889633135</v>
      </c>
    </row>
    <row r="23" spans="1:8">
      <c r="A23" s="44" t="s">
        <v>66</v>
      </c>
      <c r="B23" s="7">
        <v>2400.4274355753814</v>
      </c>
    </row>
    <row r="24" spans="1:8">
      <c r="A24" s="44" t="s">
        <v>85</v>
      </c>
      <c r="B24" s="7">
        <v>7303</v>
      </c>
    </row>
    <row r="25" spans="1:8">
      <c r="A25" s="44" t="s">
        <v>80</v>
      </c>
      <c r="B25" s="7">
        <v>6277</v>
      </c>
    </row>
    <row r="26" spans="1:8">
      <c r="A26" s="44" t="s">
        <v>89</v>
      </c>
      <c r="B26" s="7">
        <v>379.57538051420499</v>
      </c>
    </row>
  </sheetData>
  <sortState xmlns:xlrd2="http://schemas.microsoft.com/office/spreadsheetml/2017/richdata2" ref="A25:B27">
    <sortCondition descending="1" ref="B25"/>
  </sortState>
  <pageMargins left="0.7" right="0.7" top="0.75" bottom="0.75" header="0.3" footer="0.3"/>
  <pageSetup paperSize="9" orientation="portrait" horizontalDpi="300" verticalDpi="300" r:id="rId1"/>
  <ignoredErrors>
    <ignoredError sqref="H5:H6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4"/>
  <sheetViews>
    <sheetView topLeftCell="F1" zoomScale="90" zoomScaleNormal="90" workbookViewId="0">
      <selection activeCell="B33" sqref="B32:B33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6" t="s">
        <v>103</v>
      </c>
      <c r="C2" s="6">
        <v>2019</v>
      </c>
      <c r="D2" s="6">
        <v>2020</v>
      </c>
      <c r="E2" s="6">
        <v>2021</v>
      </c>
      <c r="F2" s="6">
        <v>2022</v>
      </c>
      <c r="G2" s="6">
        <v>2023</v>
      </c>
      <c r="H2" s="6" t="s">
        <v>104</v>
      </c>
    </row>
    <row r="3" spans="2:8" ht="14.45">
      <c r="B3" s="37" t="s">
        <v>71</v>
      </c>
      <c r="C3" s="40">
        <v>1145.442948844568</v>
      </c>
      <c r="D3" s="40">
        <v>1342.004885595308</v>
      </c>
      <c r="E3" s="40">
        <v>1686.128243307146</v>
      </c>
      <c r="F3" s="40">
        <v>2193.0199591200039</v>
      </c>
      <c r="G3" s="40">
        <v>2157.2794079495411</v>
      </c>
      <c r="H3" s="40">
        <f>AVERAGE(C3:G3)</f>
        <v>1704.7750889633135</v>
      </c>
    </row>
    <row r="4" spans="2:8" ht="14.45">
      <c r="B4" s="36" t="s">
        <v>66</v>
      </c>
      <c r="C4" s="40">
        <v>2071.7691548183252</v>
      </c>
      <c r="D4" s="40">
        <v>1661.539821413422</v>
      </c>
      <c r="E4" s="40">
        <v>1895.5</v>
      </c>
      <c r="F4" s="40">
        <v>3109.416666666667</v>
      </c>
      <c r="G4" s="40">
        <v>3263.911534978492</v>
      </c>
      <c r="H4" s="40">
        <f t="shared" ref="H4" si="0">AVERAGE(C4:G4)</f>
        <v>2400.4274355753814</v>
      </c>
    </row>
    <row r="5" spans="2:8" ht="14.45">
      <c r="B5" s="38" t="s">
        <v>85</v>
      </c>
      <c r="C5" s="7">
        <v>5174</v>
      </c>
      <c r="D5" s="7">
        <v>5481</v>
      </c>
      <c r="E5" s="7">
        <v>7564</v>
      </c>
      <c r="F5" s="7">
        <v>8609</v>
      </c>
      <c r="G5" s="7">
        <v>9687</v>
      </c>
      <c r="H5" s="7">
        <v>7303</v>
      </c>
    </row>
    <row r="6" spans="2:8" ht="14.45">
      <c r="B6" s="38" t="s">
        <v>80</v>
      </c>
      <c r="C6" s="7">
        <v>4383.916666666667</v>
      </c>
      <c r="D6" s="7">
        <v>4667.416666666667</v>
      </c>
      <c r="E6" s="7">
        <v>6470.166666666667</v>
      </c>
      <c r="F6" s="7">
        <v>8027.166666666667</v>
      </c>
      <c r="G6" s="7">
        <v>7834.25</v>
      </c>
      <c r="H6" s="7">
        <v>6277</v>
      </c>
    </row>
    <row r="7" spans="2:8" ht="14.45">
      <c r="B7" s="36" t="s">
        <v>89</v>
      </c>
      <c r="C7" s="7">
        <v>280.47916666666669</v>
      </c>
      <c r="D7" s="7">
        <v>269.95833333333331</v>
      </c>
      <c r="E7" s="7">
        <v>368.00190257102508</v>
      </c>
      <c r="F7" s="7">
        <v>465.375</v>
      </c>
      <c r="G7" s="7">
        <v>514.0625</v>
      </c>
      <c r="H7" s="7">
        <f t="shared" ref="H7" si="1">AVERAGE(C7:G7)</f>
        <v>379.57538051420499</v>
      </c>
    </row>
    <row r="8" spans="2:8">
      <c r="B8" s="9"/>
      <c r="C8" s="9"/>
      <c r="D8" s="9"/>
      <c r="E8" s="10"/>
      <c r="H8" s="10"/>
    </row>
    <row r="9" spans="2:8">
      <c r="B9" s="9"/>
      <c r="C9" s="9"/>
      <c r="D9" s="9"/>
      <c r="E9" s="10"/>
      <c r="H9" s="10"/>
    </row>
    <row r="10" spans="2:8" ht="14.45" thickBot="1">
      <c r="B10" s="9"/>
      <c r="C10" s="9"/>
      <c r="D10" s="9"/>
      <c r="E10" s="10"/>
      <c r="H10" s="10"/>
    </row>
    <row r="11" spans="2:8">
      <c r="B11" s="20" t="s">
        <v>107</v>
      </c>
      <c r="C11" s="9"/>
      <c r="D11" s="9"/>
      <c r="E11" s="10"/>
      <c r="H11" s="10"/>
    </row>
    <row r="12" spans="2:8">
      <c r="B12" s="21" t="s">
        <v>108</v>
      </c>
      <c r="C12" s="9"/>
      <c r="D12" s="9"/>
      <c r="E12" s="10"/>
      <c r="H12" s="10"/>
    </row>
    <row r="13" spans="2:8">
      <c r="B13" s="18" t="s">
        <v>109</v>
      </c>
      <c r="C13" s="9"/>
      <c r="D13" s="9"/>
      <c r="E13" s="10"/>
      <c r="H13" s="10"/>
    </row>
    <row r="14" spans="2:8" ht="23.45" thickBot="1">
      <c r="B14" s="19" t="s">
        <v>110</v>
      </c>
      <c r="C14" s="9"/>
      <c r="D14" s="9"/>
      <c r="E14" s="10"/>
      <c r="H14" s="10"/>
    </row>
    <row r="15" spans="2:8">
      <c r="B15" s="9"/>
      <c r="C15" s="9"/>
      <c r="D15" s="9"/>
      <c r="E15" s="10"/>
      <c r="H15" s="10"/>
    </row>
    <row r="16" spans="2:8">
      <c r="B16" s="8"/>
      <c r="C16" s="8"/>
      <c r="D16" s="9"/>
      <c r="E16" s="9"/>
      <c r="F16" s="9"/>
      <c r="G16" s="9"/>
      <c r="H16" s="10"/>
    </row>
    <row r="17" spans="2:8">
      <c r="B17" s="8"/>
      <c r="C17" s="8"/>
      <c r="D17" s="9"/>
      <c r="E17" s="9"/>
      <c r="F17" s="9"/>
      <c r="G17" s="9"/>
      <c r="H17" s="10"/>
    </row>
    <row r="18" spans="2:8">
      <c r="B18" s="8"/>
      <c r="C18" s="8"/>
      <c r="D18" s="9"/>
      <c r="E18" s="9"/>
      <c r="F18" s="9"/>
      <c r="G18" s="9"/>
      <c r="H18" s="10"/>
    </row>
    <row r="19" spans="2:8">
      <c r="B19" s="6" t="s">
        <v>103</v>
      </c>
      <c r="C19" s="6">
        <v>2020</v>
      </c>
      <c r="D19" s="6">
        <v>2021</v>
      </c>
      <c r="E19" s="6">
        <v>2022</v>
      </c>
      <c r="F19" s="6">
        <v>2023</v>
      </c>
      <c r="G19" s="9"/>
      <c r="H19" s="10"/>
    </row>
    <row r="20" spans="2:8">
      <c r="B20" s="41" t="s">
        <v>71</v>
      </c>
      <c r="C20" s="17">
        <f>D3/C3*100-100</f>
        <v>17.160342813146315</v>
      </c>
      <c r="D20" s="17">
        <f t="shared" ref="D20:F20" si="2">E3/D3*100-100</f>
        <v>25.642481737999503</v>
      </c>
      <c r="E20" s="17">
        <f t="shared" si="2"/>
        <v>30.06246516686349</v>
      </c>
      <c r="F20" s="17">
        <f t="shared" si="2"/>
        <v>-1.6297412625831527</v>
      </c>
      <c r="G20" s="57" cm="1">
        <f t="array" ref="G20">+AVERAGE(ABS(C20:F20))</f>
        <v>18.623757745148115</v>
      </c>
      <c r="H20" s="10"/>
    </row>
    <row r="21" spans="2:8">
      <c r="B21" s="42" t="s">
        <v>66</v>
      </c>
      <c r="C21" s="17">
        <f t="shared" ref="C21:F24" si="3">D4/C4*100-100</f>
        <v>-19.80091905755188</v>
      </c>
      <c r="D21" s="17">
        <f t="shared" si="3"/>
        <v>14.080925149753853</v>
      </c>
      <c r="E21" s="17">
        <f t="shared" si="3"/>
        <v>64.04202936780095</v>
      </c>
      <c r="F21" s="17">
        <f t="shared" si="3"/>
        <v>4.9686126008144669</v>
      </c>
      <c r="G21" s="57" cm="1">
        <f t="array" ref="G21">+AVERAGE(ABS(C21:F21))</f>
        <v>25.723121543980287</v>
      </c>
      <c r="H21" s="10"/>
    </row>
    <row r="22" spans="2:8">
      <c r="B22" s="43" t="s">
        <v>85</v>
      </c>
      <c r="C22" s="17">
        <f t="shared" si="3"/>
        <v>5.9335137224584571</v>
      </c>
      <c r="D22" s="17">
        <f t="shared" si="3"/>
        <v>38.004013866082829</v>
      </c>
      <c r="E22" s="17">
        <f t="shared" si="3"/>
        <v>13.815441565309357</v>
      </c>
      <c r="F22" s="17">
        <f t="shared" si="3"/>
        <v>12.521779533046811</v>
      </c>
      <c r="G22" s="58" cm="1">
        <f t="array" ref="G22">+AVERAGE(ABS(C22:F22))</f>
        <v>17.568687171724363</v>
      </c>
      <c r="H22" s="10"/>
    </row>
    <row r="23" spans="2:8">
      <c r="B23" s="43" t="s">
        <v>80</v>
      </c>
      <c r="C23" s="17">
        <f t="shared" si="3"/>
        <v>6.4668200049422921</v>
      </c>
      <c r="D23" s="17">
        <f t="shared" si="3"/>
        <v>38.624149690228364</v>
      </c>
      <c r="E23" s="17">
        <f t="shared" si="3"/>
        <v>24.064295098013957</v>
      </c>
      <c r="F23" s="17">
        <f t="shared" si="3"/>
        <v>-2.4032971368062732</v>
      </c>
      <c r="G23" s="58" cm="1">
        <f t="array" ref="G23">+AVERAGE(ABS(C23:F23))</f>
        <v>17.889640482497722</v>
      </c>
      <c r="H23" s="10"/>
    </row>
    <row r="24" spans="2:8">
      <c r="B24" s="42" t="s">
        <v>89</v>
      </c>
      <c r="C24" s="17">
        <f t="shared" si="3"/>
        <v>-3.7510213176855274</v>
      </c>
      <c r="D24" s="17">
        <f t="shared" si="3"/>
        <v>36.318037686442381</v>
      </c>
      <c r="E24" s="17">
        <f t="shared" si="3"/>
        <v>26.459944024387667</v>
      </c>
      <c r="F24" s="17">
        <f t="shared" si="3"/>
        <v>10.461993016384639</v>
      </c>
      <c r="G24" s="57" cm="1">
        <f t="array" ref="G24">+AVERAGE(ABS(C24:F24))</f>
        <v>19.247749011225054</v>
      </c>
      <c r="H24" s="1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2025-11-26T16:30:22+00:00</FechayHora>
  </documentManagement>
</p:properties>
</file>

<file path=customXml/itemProps1.xml><?xml version="1.0" encoding="utf-8"?>
<ds:datastoreItem xmlns:ds="http://schemas.openxmlformats.org/officeDocument/2006/customXml" ds:itemID="{F0EA3A25-8CED-4FEE-AC88-97D68B48A06E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2025-12-01T14:28:01Z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