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25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iana\Documents\2025 MERCADOS\MUNICIPIOS UAF 2025\2025\GRANADA META\"/>
    </mc:Choice>
  </mc:AlternateContent>
  <xr:revisionPtr revIDLastSave="3" documentId="11_1D1CD4B9DFF2C6CABD717BE29832BACF15999FEE" xr6:coauthVersionLast="47" xr6:coauthVersionMax="47" xr10:uidLastSave="{5F8DDE59-04BB-4D17-B074-E0A9A58F3122}"/>
  <bookViews>
    <workbookView xWindow="0" yWindow="0" windowWidth="20490" windowHeight="7755" firstSheet="3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externalReferences>
    <externalReference r:id="rId9"/>
  </externalReferences>
  <definedNames>
    <definedName name="_xlnm._FilterDatabase" localSheetId="4" hidden="1">'4.3.1. % MERCADO FLETE PRODUCTO'!$B$19:$E$27</definedName>
    <definedName name="_xlnm._FilterDatabase" localSheetId="5" hidden="1">'4.3.2. PRECIOS PAGAD PRODUCTOR'!$B$2:$G$5</definedName>
    <definedName name="_xlnm._FilterDatabase" localSheetId="6" hidden="1">'4.3.3. PRECIOS PROMEDIO SIPSA'!$N$2:$O$5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10" l="1"/>
  <c r="F25" i="9" l="1"/>
  <c r="F28" i="9"/>
  <c r="E28" i="9"/>
  <c r="D28" i="9"/>
  <c r="C28" i="9"/>
  <c r="G28" i="9" s="1" a="1"/>
  <c r="G28" i="9" s="1"/>
  <c r="H14" i="9"/>
  <c r="H13" i="9"/>
  <c r="H12" i="9"/>
  <c r="H11" i="9"/>
  <c r="H10" i="9"/>
  <c r="H9" i="9"/>
  <c r="H8" i="9"/>
  <c r="H7" i="9"/>
  <c r="H6" i="9"/>
  <c r="H5" i="9"/>
  <c r="H4" i="9"/>
  <c r="H3" i="9"/>
  <c r="I4" i="8"/>
  <c r="I5" i="8"/>
  <c r="I6" i="8"/>
  <c r="I7" i="8"/>
  <c r="I8" i="8"/>
  <c r="I9" i="8"/>
  <c r="I10" i="8"/>
  <c r="I11" i="8"/>
  <c r="I12" i="8"/>
  <c r="I13" i="8"/>
  <c r="I14" i="8"/>
  <c r="H4" i="8"/>
  <c r="H5" i="8"/>
  <c r="H6" i="8"/>
  <c r="H7" i="8"/>
  <c r="H8" i="8"/>
  <c r="H9" i="8"/>
  <c r="H10" i="8"/>
  <c r="H11" i="8"/>
  <c r="H12" i="8"/>
  <c r="H13" i="8"/>
  <c r="H14" i="8"/>
  <c r="H3" i="8" l="1"/>
  <c r="M16" i="7" l="1"/>
  <c r="I4" i="6"/>
  <c r="I5" i="6" l="1"/>
  <c r="I6" i="6"/>
  <c r="I7" i="6"/>
  <c r="I8" i="6"/>
  <c r="I9" i="6"/>
  <c r="I10" i="6"/>
  <c r="I11" i="6"/>
  <c r="I12" i="6"/>
  <c r="I13" i="6"/>
  <c r="I14" i="6"/>
  <c r="F26" i="9" l="1"/>
  <c r="F27" i="9"/>
  <c r="E26" i="9"/>
  <c r="E27" i="9"/>
  <c r="D26" i="9"/>
  <c r="D27" i="9"/>
  <c r="C26" i="9"/>
  <c r="G26" i="9" s="1" a="1"/>
  <c r="C27" i="9"/>
  <c r="G27" i="9" s="1" a="1"/>
  <c r="G27" i="9" s="1"/>
  <c r="D25" i="9"/>
  <c r="E25" i="9"/>
  <c r="G26" i="9" l="1"/>
  <c r="M14" i="7"/>
  <c r="M15" i="7"/>
  <c r="M5" i="7" l="1"/>
  <c r="C25" i="9" l="1"/>
  <c r="G25" i="9" l="1" a="1"/>
  <c r="G25" i="9" s="1"/>
  <c r="I3" i="8"/>
  <c r="I3" i="6" l="1"/>
  <c r="M13" i="7" l="1"/>
  <c r="M12" i="7"/>
  <c r="F18" i="9" l="1"/>
  <c r="F19" i="9"/>
  <c r="F20" i="9"/>
  <c r="F21" i="9"/>
  <c r="F22" i="9"/>
  <c r="F23" i="9"/>
  <c r="F24" i="9"/>
  <c r="E18" i="9"/>
  <c r="E19" i="9"/>
  <c r="E20" i="9"/>
  <c r="E21" i="9"/>
  <c r="E22" i="9"/>
  <c r="E23" i="9"/>
  <c r="E24" i="9"/>
  <c r="D18" i="9"/>
  <c r="D19" i="9"/>
  <c r="D20" i="9"/>
  <c r="D21" i="9"/>
  <c r="D22" i="9"/>
  <c r="D23" i="9"/>
  <c r="D24" i="9"/>
  <c r="D17" i="9"/>
  <c r="E17" i="9"/>
  <c r="F17" i="9"/>
  <c r="C18" i="9"/>
  <c r="C19" i="9"/>
  <c r="C20" i="9"/>
  <c r="C21" i="9"/>
  <c r="C22" i="9"/>
  <c r="C23" i="9"/>
  <c r="C24" i="9"/>
  <c r="C17" i="9"/>
  <c r="M6" i="7"/>
  <c r="M7" i="7"/>
  <c r="M8" i="7"/>
  <c r="M9" i="7"/>
  <c r="M10" i="7"/>
  <c r="M11" i="7"/>
  <c r="G24" i="9" l="1" a="1"/>
  <c r="G24" i="9" s="1"/>
  <c r="G21" i="9" a="1"/>
  <c r="G21" i="9" s="1"/>
  <c r="G23" i="9" a="1"/>
  <c r="G23" i="9" s="1"/>
  <c r="G19" i="9" a="1"/>
  <c r="G19" i="9" s="1"/>
  <c r="G17" i="9" a="1"/>
  <c r="G17" i="9" s="1"/>
  <c r="G20" i="9" a="1"/>
  <c r="G20" i="9" s="1"/>
  <c r="G22" i="9" a="1"/>
  <c r="G22" i="9" s="1"/>
  <c r="G18" i="9" a="1"/>
  <c r="G18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<sst xmlns="http://schemas.openxmlformats.org/spreadsheetml/2006/main" count="502" uniqueCount="184">
  <si>
    <t>Tabla 1. Organizaciones de la Agricultura Familiar (OAF) participantes de los encuentros territoriales en el municipio de Granada</t>
  </si>
  <si>
    <t>Nombre y sigla asociación</t>
  </si>
  <si>
    <t>Principales productos comercializados</t>
  </si>
  <si>
    <t>No. de familias asociadas</t>
  </si>
  <si>
    <t>Servicios que presta la OAF</t>
  </si>
  <si>
    <t>Corporación Agropecuaria e Industrial de la Orinoquia</t>
  </si>
  <si>
    <t>Yuca</t>
  </si>
  <si>
    <t>Capacitación y Formación,  Comercialización Colectiva</t>
  </si>
  <si>
    <t>Asociación Agropecuaria Industrial y Turística de la Vereda Santa Helena</t>
  </si>
  <si>
    <t>Maracuyá</t>
  </si>
  <si>
    <t xml:space="preserve">Asistencia Técnica y Formulación de Proyectos </t>
  </si>
  <si>
    <t xml:space="preserve">Asociación de Productores y Comercializadores de Productos Agropecuarios Del Ariari </t>
  </si>
  <si>
    <t>Plátano</t>
  </si>
  <si>
    <t>Comercialización Colectiva</t>
  </si>
  <si>
    <t>Asociación de Pequeños Productores de Cacao del Ariari</t>
  </si>
  <si>
    <t>Cacao</t>
  </si>
  <si>
    <t xml:space="preserve">Asistencia Técnica  Capacitación y Formación,  Transformación de Cacao </t>
  </si>
  <si>
    <t>Asociación de Guayaberos del Ariari</t>
  </si>
  <si>
    <t>Guayaba</t>
  </si>
  <si>
    <t xml:space="preserve">Asistencia Técnica </t>
  </si>
  <si>
    <t>Asociación de Aguacateros de Ariari</t>
  </si>
  <si>
    <t>Aguacate</t>
  </si>
  <si>
    <t xml:space="preserve">Asistencia Técnica y Capacitación y Formación </t>
  </si>
  <si>
    <t>Asociación de Piscicultores del Ariari</t>
  </si>
  <si>
    <t>Cachama</t>
  </si>
  <si>
    <t>Asociación Productora de La Isla</t>
  </si>
  <si>
    <t xml:space="preserve">Cerdo kg en Pie </t>
  </si>
  <si>
    <t xml:space="preserve">Pollo de Engorde kg en Pie </t>
  </si>
  <si>
    <t>Producto(s)</t>
  </si>
  <si>
    <t>Presentación</t>
  </si>
  <si>
    <t>Clientes (%)</t>
  </si>
  <si>
    <t>Contrato y/o acuerdo comercial establecido</t>
  </si>
  <si>
    <t>Forma de pago</t>
  </si>
  <si>
    <t>Primer punto de comercialización  (%)</t>
  </si>
  <si>
    <t>Bolsa x 30 kg</t>
  </si>
  <si>
    <t xml:space="preserve">Intermediario 100% </t>
  </si>
  <si>
    <t>No</t>
  </si>
  <si>
    <t>Contado</t>
  </si>
  <si>
    <t>Finca 100%</t>
  </si>
  <si>
    <t>Bolsa 10 x kg</t>
  </si>
  <si>
    <t>Credito</t>
  </si>
  <si>
    <t>Bolsa 21 kg</t>
  </si>
  <si>
    <t>Bulto x 50 Kg</t>
  </si>
  <si>
    <t>Granada 100%</t>
  </si>
  <si>
    <t>Canastilla x 24 Kg</t>
  </si>
  <si>
    <t>Finca 80%  Bogota 20%</t>
  </si>
  <si>
    <t xml:space="preserve"> Finca 50% Bogota 50% </t>
  </si>
  <si>
    <t xml:space="preserve"> Piscicultura Cachama</t>
  </si>
  <si>
    <t>Kilogramo</t>
  </si>
  <si>
    <t xml:space="preserve">Cerdo Kg en Pie </t>
  </si>
  <si>
    <t>Consumidor final 70% Mercados Campesinos 30%</t>
  </si>
  <si>
    <t xml:space="preserve">Pollo de Engorde Kg en Pie </t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</si>
  <si>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Granada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</si>
  <si>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</si>
  <si>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</si>
  <si>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</si>
  <si>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</si>
  <si>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</si>
  <si>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Supermercado la Octava</t>
  </si>
  <si>
    <t>Supermercado 100%</t>
  </si>
  <si>
    <t>Cabecera Municipal Granada</t>
  </si>
  <si>
    <t xml:space="preserve">Granada 70%. Centro poblados Dosquebradas,  La Playa y  Aguas Claras 30% </t>
  </si>
  <si>
    <t xml:space="preserve">Pollo kg en pie </t>
  </si>
  <si>
    <t xml:space="preserve">Granada 50%  Centros poblados aguas claras. la playa. Dosquebradas 50% </t>
  </si>
  <si>
    <t>Maracuya</t>
  </si>
  <si>
    <t>Granada 60% Centros poblados  Aguas Claras y  Dosquebradas  y Puerto Caldas 50%</t>
  </si>
  <si>
    <t>Asociacion de pequeños productores del Ariari</t>
  </si>
  <si>
    <t xml:space="preserve">Intermediario 100% 
</t>
  </si>
  <si>
    <t xml:space="preserve">Granada 50%. Centro poblados Dosquebradas,  San Ignacion La Playa y  Santa helena 50% </t>
  </si>
  <si>
    <t>Merka Plaza Granada</t>
  </si>
  <si>
    <t>Granada 50% Centros poblados  Aguas Claras  La Playa y  Dosquebradas 50%</t>
  </si>
  <si>
    <t>Platano Harton</t>
  </si>
  <si>
    <t>Granada 50%  Centro poblados Canaguaro y Dosquebradas 50%</t>
  </si>
  <si>
    <t>Centros poblados La Cabaña,  Puerto Caldas,  La Cobillera, Brisas y Canaguaro 100%</t>
  </si>
  <si>
    <t xml:space="preserve">Cerdo kg en pie </t>
  </si>
  <si>
    <t>Centros poblados Puerto Caldas, Canaguapo y Dosquebradas 100%</t>
  </si>
  <si>
    <t>Piscicultura (Cachama)</t>
  </si>
  <si>
    <t>Centros poblados Aguas claras, La Paya, Los Maracos y cubillera 100%</t>
  </si>
  <si>
    <t>Merca Abastos</t>
  </si>
  <si>
    <t>Limon Mandarino</t>
  </si>
  <si>
    <t>Granada 50%  Centros poblados Aguas Claras,  Dosquebradas. y Puerto Caldas 50%</t>
  </si>
  <si>
    <t>Limon Castilla</t>
  </si>
  <si>
    <t>Granada 60% Centro poblados Dosquebradas,  Aguas CLaras.y San Ignacio 40%</t>
  </si>
  <si>
    <t>Granada 40% Centros poblados Los Maracos,  La Playa, San Ignacio y Canaguaro 60%</t>
  </si>
  <si>
    <t>Granada 50% Centros poblados Aguas claras, Canaguapo y Puerto caldas 50%</t>
  </si>
  <si>
    <t>Distribuidora de carnes la 14</t>
  </si>
  <si>
    <t>Centros poblados el delirio, aguas claras y la pradera 100%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</si>
  <si>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Granada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</si>
  <si>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</si>
  <si>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</si>
  <si>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</si>
  <si>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</si>
  <si>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</si>
  <si>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</si>
  <si>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 xml:space="preserve">Canastilla x 25 kg </t>
  </si>
  <si>
    <t xml:space="preserve">Semanal </t>
  </si>
  <si>
    <t>Granada 70% San Martin 20% Fuente de Oro 10%</t>
  </si>
  <si>
    <t xml:space="preserve">Pollos en pie  3.6 kg </t>
  </si>
  <si>
    <t>Bolsa x 10 Kg</t>
  </si>
  <si>
    <t>Granada 70% San Martin 20% San Juan de Aram 10%</t>
  </si>
  <si>
    <t xml:space="preserve">Quincenal </t>
  </si>
  <si>
    <t>Granada 20% Bogota 60% Villavicencio 20%</t>
  </si>
  <si>
    <t>Bolsa x 23 Kg</t>
  </si>
  <si>
    <t>Bolsa x 40 Kg</t>
  </si>
  <si>
    <t xml:space="preserve">Granada 80%  San Martin 10% Fuente de oro 10% </t>
  </si>
  <si>
    <t>Cerdo en pie de 100 kg</t>
  </si>
  <si>
    <t xml:space="preserve">Kilogramo </t>
  </si>
  <si>
    <t xml:space="preserve">Granada 50% San Martin 30%  Guamal 20% </t>
  </si>
  <si>
    <t xml:space="preserve">Granada 50% Fuente de oro 25% San Martin 25% </t>
  </si>
  <si>
    <t>Racimo x 22 kg / Bolsa x 25 kg</t>
  </si>
  <si>
    <t xml:space="preserve">Granada 50% Fuente de oro 30% El castillo 20% </t>
  </si>
  <si>
    <t>Bolsa x 30 Kg</t>
  </si>
  <si>
    <t xml:space="preserve">Granada 70% San Martin 30% </t>
  </si>
  <si>
    <t xml:space="preserve">Granada 80% San Martin 20% </t>
  </si>
  <si>
    <t>UFH</t>
  </si>
  <si>
    <t>Línea productiva</t>
  </si>
  <si>
    <t>Presentación del producto</t>
  </si>
  <si>
    <t>Principales compradores</t>
  </si>
  <si>
    <t>Primer punto de comercialización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</si>
  <si>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</si>
  <si>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</si>
  <si>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</si>
  <si>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</si>
  <si>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</si>
  <si>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</si>
  <si>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</si>
  <si>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minimo</t>
  </si>
  <si>
    <t>Maximo</t>
  </si>
  <si>
    <t>06Uai-55</t>
  </si>
  <si>
    <t xml:space="preserve">Intermediario 
Consumidor Final </t>
  </si>
  <si>
    <t>80%
20%</t>
  </si>
  <si>
    <t>Centro Poblado 100%</t>
  </si>
  <si>
    <t>07Uai-49</t>
  </si>
  <si>
    <t>Bolsa de 10 Kg</t>
  </si>
  <si>
    <t xml:space="preserve">Intermediario 
Agroindustria </t>
  </si>
  <si>
    <t xml:space="preserve">Villavicencio 80%
Bogota 20%
</t>
  </si>
  <si>
    <t>08UapL-44</t>
  </si>
  <si>
    <t>Aguacate Lorena</t>
  </si>
  <si>
    <t>Plátano Hartón</t>
  </si>
  <si>
    <t>Racimo 22kg</t>
  </si>
  <si>
    <t xml:space="preserve">Intermediario </t>
  </si>
  <si>
    <t>Bogota 100%</t>
  </si>
  <si>
    <t>Bolsa 30kg</t>
  </si>
  <si>
    <t>Limón Mandarino</t>
  </si>
  <si>
    <t>canastilla 25kg</t>
  </si>
  <si>
    <t>Cabecera Municipal 100%</t>
  </si>
  <si>
    <t>Porcicultura Ciclo Completo</t>
  </si>
  <si>
    <t xml:space="preserve">20%
80%
</t>
  </si>
  <si>
    <t>Avicultura De Engorde</t>
  </si>
  <si>
    <t>Pollo 8lbs</t>
  </si>
  <si>
    <t>Intermediario
Minorista 
Consumidor Final</t>
  </si>
  <si>
    <t>25% 
50%
255</t>
  </si>
  <si>
    <t>Piscicultura Cachama</t>
  </si>
  <si>
    <t>Intermediario
Mayorista</t>
  </si>
  <si>
    <t>Cacao Sombrío</t>
  </si>
  <si>
    <t>Bulto 50 kg</t>
  </si>
  <si>
    <t xml:space="preserve">100%
</t>
  </si>
  <si>
    <t>Limón Castilla</t>
  </si>
  <si>
    <t>Bulto x 25 kg</t>
  </si>
  <si>
    <t xml:space="preserve">Intermediario 
Minorista 
Consumidor Final
 </t>
  </si>
  <si>
    <t>50%
25%
25%</t>
  </si>
  <si>
    <t>Maíz Amarillo Tecnificado</t>
  </si>
  <si>
    <t>Bulto de 50 kg</t>
  </si>
  <si>
    <t xml:space="preserve">Agroindustria </t>
  </si>
  <si>
    <t xml:space="preserve">Aqjui voy </t>
  </si>
  <si>
    <t>Polígono</t>
  </si>
  <si>
    <t>Corregimiento o vereda</t>
  </si>
  <si>
    <t>DOS QUEBRADAS</t>
  </si>
  <si>
    <t>SARDINATA</t>
  </si>
  <si>
    <t>Limón</t>
  </si>
  <si>
    <t>Porcicultura De Ciclo Completo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</si>
  <si>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</si>
  <si>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</si>
  <si>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</si>
  <si>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</si>
  <si>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Línea productiva </t>
  </si>
  <si>
    <t>Promedio</t>
  </si>
  <si>
    <t>Verificar</t>
  </si>
  <si>
    <t>Avicultura De Engorde (Pollo de engorde)</t>
  </si>
  <si>
    <t xml:space="preserve">Cacao Sombrio </t>
  </si>
  <si>
    <t>Precio a escala municipal</t>
  </si>
  <si>
    <t>Precio a escala departamental</t>
  </si>
  <si>
    <t>Precios a escala nacional</t>
  </si>
  <si>
    <t>Precios gremios ( Porkcolombia*, Ffenavi**, Fedegan***)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</si>
</sst>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  <numFmt numFmtId="169" formatCode="_-&quot;$&quot;\ * #,##0_-;\-&quot;$&quot;\ * #,##0_-;_-&quot;$&quot;\ * &quot;-&quot;??_-;_-@"/>
    <numFmt numFmtId="170" formatCode="0.0%"/>
  </numFmts>
  <fonts count="1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29C"/>
        <bgColor indexed="64"/>
      </patternFill>
    </fill>
    <fill>
      <patternFill patternType="solid">
        <fgColor rgb="FF38D400"/>
        <bgColor indexed="64"/>
      </patternFill>
    </fill>
    <fill>
      <patternFill patternType="solid">
        <fgColor rgb="FFAAFF00"/>
        <bgColor indexed="64"/>
      </patternFill>
    </fill>
    <fill>
      <patternFill patternType="solid">
        <fgColor theme="8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7">
    <xf numFmtId="0" fontId="0" fillId="0" borderId="0" xfId="0"/>
    <xf numFmtId="0" fontId="5" fillId="1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8" fillId="6" borderId="1" xfId="0" applyFont="1" applyFill="1" applyBorder="1" applyAlignment="1">
      <alignment horizontal="center" vertical="center" wrapText="1"/>
    </xf>
    <xf numFmtId="165" fontId="7" fillId="0" borderId="1" xfId="1" applyNumberFormat="1" applyFont="1" applyBorder="1" applyAlignment="1">
      <alignment horizontal="center" vertical="center"/>
    </xf>
    <xf numFmtId="165" fontId="7" fillId="0" borderId="0" xfId="1" applyNumberFormat="1" applyFont="1" applyBorder="1"/>
    <xf numFmtId="0" fontId="8" fillId="2" borderId="1" xfId="0" applyFont="1" applyFill="1" applyBorder="1" applyAlignment="1">
      <alignment horizontal="center" vertical="center" wrapText="1"/>
    </xf>
    <xf numFmtId="168" fontId="7" fillId="4" borderId="1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43" fontId="6" fillId="0" borderId="1" xfId="8" applyFont="1" applyFill="1" applyBorder="1" applyAlignment="1">
      <alignment horizontal="center" vertical="center"/>
    </xf>
    <xf numFmtId="165" fontId="7" fillId="0" borderId="0" xfId="1" applyNumberFormat="1" applyFont="1" applyBorder="1" applyAlignment="1">
      <alignment horizontal="center" vertical="center"/>
    </xf>
    <xf numFmtId="43" fontId="7" fillId="5" borderId="1" xfId="8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7" fillId="8" borderId="4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8" borderId="1" xfId="0" applyFont="1" applyFill="1" applyBorder="1" applyAlignment="1">
      <alignment horizontal="center" vertical="center" wrapText="1"/>
    </xf>
    <xf numFmtId="165" fontId="0" fillId="0" borderId="1" xfId="1" applyNumberFormat="1" applyFont="1" applyBorder="1" applyAlignment="1">
      <alignment horizontal="center" vertical="center"/>
    </xf>
    <xf numFmtId="167" fontId="6" fillId="0" borderId="0" xfId="7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3" fontId="7" fillId="0" borderId="1" xfId="8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10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65" fontId="0" fillId="0" borderId="0" xfId="1" applyNumberFormat="1" applyFont="1" applyFill="1" applyBorder="1"/>
    <xf numFmtId="0" fontId="6" fillId="0" borderId="0" xfId="0" applyFont="1" applyAlignment="1">
      <alignment horizontal="center" vertical="center" wrapText="1"/>
    </xf>
    <xf numFmtId="165" fontId="0" fillId="0" borderId="0" xfId="1" applyNumberFormat="1" applyFont="1" applyBorder="1" applyAlignment="1">
      <alignment horizontal="center" vertical="center"/>
    </xf>
    <xf numFmtId="9" fontId="6" fillId="0" borderId="1" xfId="9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6" fillId="0" borderId="5" xfId="8" applyFont="1" applyFill="1" applyBorder="1" applyAlignment="1">
      <alignment horizontal="center" vertical="center"/>
    </xf>
    <xf numFmtId="43" fontId="6" fillId="11" borderId="1" xfId="8" applyFont="1" applyFill="1" applyBorder="1" applyAlignment="1">
      <alignment horizontal="center" vertical="center"/>
    </xf>
    <xf numFmtId="0" fontId="7" fillId="0" borderId="0" xfId="0" applyFont="1" applyAlignment="1">
      <alignment wrapText="1"/>
    </xf>
    <xf numFmtId="0" fontId="6" fillId="3" borderId="0" xfId="0" applyFont="1" applyFill="1" applyAlignment="1">
      <alignment horizontal="center" vertical="center" wrapText="1"/>
    </xf>
    <xf numFmtId="9" fontId="6" fillId="0" borderId="0" xfId="9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65" fontId="0" fillId="0" borderId="1" xfId="1" applyNumberFormat="1" applyFont="1" applyFill="1" applyBorder="1" applyAlignment="1">
      <alignment horizontal="center" vertical="center"/>
    </xf>
    <xf numFmtId="165" fontId="0" fillId="0" borderId="0" xfId="1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 applyProtection="1">
      <alignment horizontal="center" vertical="center"/>
      <protection locked="0"/>
    </xf>
    <xf numFmtId="0" fontId="7" fillId="5" borderId="1" xfId="0" applyFont="1" applyFill="1" applyBorder="1" applyAlignment="1">
      <alignment horizontal="center" vertical="center"/>
    </xf>
    <xf numFmtId="169" fontId="7" fillId="0" borderId="9" xfId="0" applyNumberFormat="1" applyFont="1" applyBorder="1" applyAlignment="1">
      <alignment horizontal="center" vertical="top"/>
    </xf>
    <xf numFmtId="165" fontId="12" fillId="0" borderId="1" xfId="1" applyNumberFormat="1" applyFont="1" applyBorder="1" applyAlignment="1">
      <alignment horizontal="center" vertical="center" wrapText="1"/>
    </xf>
    <xf numFmtId="0" fontId="11" fillId="0" borderId="0" xfId="0" applyFont="1"/>
    <xf numFmtId="169" fontId="11" fillId="0" borderId="0" xfId="0" applyNumberFormat="1" applyFont="1"/>
    <xf numFmtId="165" fontId="7" fillId="0" borderId="0" xfId="1" applyNumberFormat="1" applyFont="1" applyBorder="1" applyAlignment="1">
      <alignment vertical="center"/>
    </xf>
    <xf numFmtId="169" fontId="7" fillId="0" borderId="0" xfId="0" applyNumberFormat="1" applyFont="1" applyAlignment="1">
      <alignment vertical="center"/>
    </xf>
    <xf numFmtId="43" fontId="6" fillId="5" borderId="1" xfId="8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 wrapText="1"/>
    </xf>
    <xf numFmtId="0" fontId="8" fillId="6" borderId="10" xfId="0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 vertical="center"/>
    </xf>
    <xf numFmtId="0" fontId="10" fillId="7" borderId="3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 wrapText="1"/>
    </xf>
    <xf numFmtId="0" fontId="6" fillId="13" borderId="0" xfId="0" applyFont="1" applyFill="1" applyAlignment="1">
      <alignment horizontal="center" vertical="center" wrapText="1"/>
    </xf>
    <xf numFmtId="0" fontId="6" fillId="14" borderId="0" xfId="0" applyFont="1" applyFill="1" applyAlignment="1">
      <alignment horizontal="center" vertical="center" wrapText="1"/>
    </xf>
    <xf numFmtId="0" fontId="6" fillId="12" borderId="0" xfId="0" applyFont="1" applyFill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9" fontId="7" fillId="5" borderId="8" xfId="9" applyFont="1" applyFill="1" applyBorder="1" applyAlignment="1">
      <alignment horizontal="center" vertical="center"/>
    </xf>
    <xf numFmtId="9" fontId="7" fillId="0" borderId="8" xfId="9" applyFont="1" applyFill="1" applyBorder="1" applyAlignment="1">
      <alignment horizontal="center" vertical="center"/>
    </xf>
    <xf numFmtId="9" fontId="7" fillId="15" borderId="8" xfId="9" applyFont="1" applyFill="1" applyBorder="1" applyAlignment="1">
      <alignment horizontal="center" vertical="center"/>
    </xf>
    <xf numFmtId="169" fontId="13" fillId="0" borderId="9" xfId="0" applyNumberFormat="1" applyFont="1" applyBorder="1" applyAlignment="1">
      <alignment vertical="center"/>
    </xf>
    <xf numFmtId="169" fontId="0" fillId="0" borderId="9" xfId="0" applyNumberFormat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9" fontId="7" fillId="0" borderId="1" xfId="0" applyNumberFormat="1" applyFont="1" applyBorder="1" applyAlignment="1">
      <alignment horizontal="center" vertical="center"/>
    </xf>
    <xf numFmtId="9" fontId="7" fillId="0" borderId="0" xfId="9" applyFont="1" applyFill="1" applyBorder="1" applyAlignment="1">
      <alignment horizontal="center" vertical="center"/>
    </xf>
    <xf numFmtId="9" fontId="7" fillId="11" borderId="8" xfId="9" applyFont="1" applyFill="1" applyBorder="1" applyAlignment="1">
      <alignment horizontal="center" vertical="center"/>
    </xf>
    <xf numFmtId="43" fontId="6" fillId="5" borderId="5" xfId="8" applyFont="1" applyFill="1" applyBorder="1" applyAlignment="1">
      <alignment horizontal="center" vertical="center"/>
    </xf>
    <xf numFmtId="165" fontId="1" fillId="0" borderId="1" xfId="1" applyNumberFormat="1" applyFont="1" applyBorder="1" applyAlignment="1">
      <alignment horizontal="center" vertical="center"/>
    </xf>
    <xf numFmtId="165" fontId="0" fillId="0" borderId="1" xfId="1" applyNumberFormat="1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43" fontId="7" fillId="11" borderId="1" xfId="8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169" fontId="7" fillId="0" borderId="1" xfId="0" applyNumberFormat="1" applyFont="1" applyBorder="1" applyAlignment="1">
      <alignment horizontal="center" vertical="center"/>
    </xf>
    <xf numFmtId="165" fontId="6" fillId="0" borderId="1" xfId="1" applyNumberFormat="1" applyFont="1" applyBorder="1" applyAlignment="1">
      <alignment horizontal="center" vertical="center" wrapText="1"/>
    </xf>
    <xf numFmtId="169" fontId="7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10" borderId="1" xfId="0" applyFont="1" applyFill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5" fillId="10" borderId="7" xfId="0" applyFont="1" applyFill="1" applyBorder="1" applyAlignment="1">
      <alignment horizontal="center" vertical="center" wrapText="1"/>
    </xf>
    <xf numFmtId="0" fontId="5" fillId="10" borderId="8" xfId="0" applyFont="1" applyFill="1" applyBorder="1" applyAlignment="1">
      <alignment horizontal="center" vertical="center" wrapText="1"/>
    </xf>
    <xf numFmtId="0" fontId="5" fillId="10" borderId="6" xfId="0" applyFont="1" applyFill="1" applyBorder="1" applyAlignment="1">
      <alignment horizontal="center" vertical="center" wrapText="1"/>
    </xf>
    <xf numFmtId="0" fontId="5" fillId="10" borderId="5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170" fontId="7" fillId="15" borderId="8" xfId="9" applyNumberFormat="1" applyFont="1" applyFill="1" applyBorder="1" applyAlignment="1">
      <alignment horizontal="center" vertical="center"/>
    </xf>
  </cellXfs>
  <cellStyles count="11">
    <cellStyle name="Millares" xfId="8" builtinId="3"/>
    <cellStyle name="Millares 2" xfId="10" xr:uid="{00000000-0005-0000-0000-000001000000}"/>
    <cellStyle name="Moneda" xfId="1" builtinId="4"/>
    <cellStyle name="Moneda 2" xfId="6" xr:uid="{00000000-0005-0000-0000-000003000000}"/>
    <cellStyle name="Moneda 2 2" xfId="7" xr:uid="{00000000-0005-0000-0000-000004000000}"/>
    <cellStyle name="Normal" xfId="0" builtinId="0"/>
    <cellStyle name="Normal 2" xfId="2" xr:uid="{00000000-0005-0000-0000-000006000000}"/>
    <cellStyle name="Normal 2 2" xfId="3" xr:uid="{00000000-0005-0000-0000-000007000000}"/>
    <cellStyle name="Porcentaje" xfId="9" builtinId="5"/>
    <cellStyle name="Porcentaje 2 2" xfId="5" xr:uid="{00000000-0005-0000-0000-000009000000}"/>
    <cellStyle name="Porcentaje 2 2 2" xfId="4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56736657917761"/>
          <c:y val="1.5594888373195259E-2"/>
          <c:w val="0.771988188976378"/>
          <c:h val="0.621769127240696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SIPSA'!$C$26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SIPSA'!$B$27:$B$38</c:f>
              <c:strCache>
                <c:ptCount val="12"/>
                <c:pt idx="0">
                  <c:v>Limón Mandarino</c:v>
                </c:pt>
                <c:pt idx="1">
                  <c:v>Maíz Amarillo Tecnificado</c:v>
                </c:pt>
                <c:pt idx="2">
                  <c:v>Guayaba</c:v>
                </c:pt>
                <c:pt idx="3">
                  <c:v>Yuca</c:v>
                </c:pt>
                <c:pt idx="4">
                  <c:v>Limón Castilla</c:v>
                </c:pt>
                <c:pt idx="5">
                  <c:v>Plátano Hartón</c:v>
                </c:pt>
                <c:pt idx="6">
                  <c:v>Maracuyá</c:v>
                </c:pt>
                <c:pt idx="7">
                  <c:v>Aguacate Lorena</c:v>
                </c:pt>
                <c:pt idx="8">
                  <c:v>Cacao Sombrio </c:v>
                </c:pt>
                <c:pt idx="9">
                  <c:v>Avicultura De Engorde (Pollo de engorde)</c:v>
                </c:pt>
                <c:pt idx="10">
                  <c:v>Piscicultura (Cachama)</c:v>
                </c:pt>
                <c:pt idx="11">
                  <c:v>Porcicultura De Ciclo Completo</c:v>
                </c:pt>
              </c:strCache>
            </c:strRef>
          </c:cat>
          <c:val>
            <c:numRef>
              <c:f>'4.3.3. PRECIOS PROMEDIO SIPSA'!$C$27:$C$38</c:f>
              <c:numCache>
                <c:formatCode>_-"$"\ * #,##0_-;\-"$"\ * #,##0_-;_-"$"\ * "-"??_-;_-@_-</c:formatCode>
                <c:ptCount val="12"/>
                <c:pt idx="0">
                  <c:v>1571.6666666666665</c:v>
                </c:pt>
                <c:pt idx="1">
                  <c:v>1713.0308073476822</c:v>
                </c:pt>
                <c:pt idx="2">
                  <c:v>2016.1714199860937</c:v>
                </c:pt>
                <c:pt idx="3">
                  <c:v>2033.0002463886572</c:v>
                </c:pt>
                <c:pt idx="4">
                  <c:v>2236.3563006857598</c:v>
                </c:pt>
                <c:pt idx="5">
                  <c:v>2600.4921572717831</c:v>
                </c:pt>
                <c:pt idx="6">
                  <c:v>3034.5597835588046</c:v>
                </c:pt>
                <c:pt idx="7">
                  <c:v>5799.8841095957177</c:v>
                </c:pt>
                <c:pt idx="8">
                  <c:v>8648.6</c:v>
                </c:pt>
                <c:pt idx="9">
                  <c:v>8463.8833333333332</c:v>
                </c:pt>
                <c:pt idx="10">
                  <c:v>8419.7224632026719</c:v>
                </c:pt>
                <c:pt idx="11">
                  <c:v>7303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4-4BDB-85E0-1729BF00400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93316688"/>
        <c:axId val="-93318864"/>
      </c:barChart>
      <c:catAx>
        <c:axId val="-9331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93318864"/>
        <c:crosses val="autoZero"/>
        <c:auto val="1"/>
        <c:lblAlgn val="ctr"/>
        <c:lblOffset val="100"/>
        <c:noMultiLvlLbl val="0"/>
      </c:catAx>
      <c:valAx>
        <c:axId val="-93318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93316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</a:t>
            </a:r>
          </a:p>
          <a:p>
            <a:pPr>
              <a:defRPr/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 de Granada.</a:t>
            </a:r>
          </a:p>
          <a:p>
            <a:pPr>
              <a:defRPr/>
            </a:pPr>
            <a:endParaRPr lang="es-CO" sz="900" b="1" i="0" baseline="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922003499562553"/>
          <c:y val="0.19300925925925921"/>
          <c:w val="0.87689107611548556"/>
          <c:h val="0.43246151215626649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MAYOR'!$B$17</c:f>
              <c:strCache>
                <c:ptCount val="1"/>
                <c:pt idx="0">
                  <c:v>Aguacate Lorena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MAYOR'!$C$17:$F$17</c:f>
              <c:numCache>
                <c:formatCode>_-* #,##0_-;\-* #,##0_-;_-* "-"??_-;_-@_-</c:formatCode>
                <c:ptCount val="4"/>
                <c:pt idx="0">
                  <c:v>-0.99075184650520498</c:v>
                </c:pt>
                <c:pt idx="1">
                  <c:v>14.014539781571102</c:v>
                </c:pt>
                <c:pt idx="2">
                  <c:v>22.802505079943643</c:v>
                </c:pt>
                <c:pt idx="3">
                  <c:v>20.695307403682193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FF-49CC-AD89-A54DAD154C92}"/>
            </c:ext>
          </c:extLst>
        </c:ser>
        <c:ser>
          <c:idx val="1"/>
          <c:order val="1"/>
          <c:tx>
            <c:strRef>
              <c:f>'4.3.4. VARIACION $ PLAZAS MAYOR'!$B$18</c:f>
              <c:strCache>
                <c:ptCount val="1"/>
                <c:pt idx="0">
                  <c:v>Maracuyá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MAYOR'!$C$18:$F$18</c:f>
              <c:numCache>
                <c:formatCode>_-* #,##0_-;\-* #,##0_-;_-* "-"??_-;_-@_-</c:formatCode>
                <c:ptCount val="4"/>
                <c:pt idx="0">
                  <c:v>0.32138960439721131</c:v>
                </c:pt>
                <c:pt idx="1">
                  <c:v>3.126431638508123</c:v>
                </c:pt>
                <c:pt idx="2">
                  <c:v>22.796811139652505</c:v>
                </c:pt>
                <c:pt idx="3">
                  <c:v>11.344176299704813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FF-49CC-AD89-A54DAD154C92}"/>
            </c:ext>
          </c:extLst>
        </c:ser>
        <c:ser>
          <c:idx val="2"/>
          <c:order val="2"/>
          <c:tx>
            <c:strRef>
              <c:f>'4.3.4. VARIACION $ PLAZAS MAYOR'!$B$19</c:f>
              <c:strCache>
                <c:ptCount val="1"/>
                <c:pt idx="0">
                  <c:v>Cacao Sombrio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MAYOR'!$C$19:$F$19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FF-49CC-AD89-A54DAD154C92}"/>
            </c:ext>
          </c:extLst>
        </c:ser>
        <c:ser>
          <c:idx val="3"/>
          <c:order val="3"/>
          <c:tx>
            <c:strRef>
              <c:f>'4.3.4. VARIACION $ PLAZAS MAYOR'!$B$20</c:f>
              <c:strCache>
                <c:ptCount val="1"/>
                <c:pt idx="0">
                  <c:v>Guayaba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-9.5248281022198</c:v>
                </c:pt>
                <c:pt idx="1">
                  <c:v>7.8985766760264511</c:v>
                </c:pt>
                <c:pt idx="2">
                  <c:v>17.716542118572477</c:v>
                </c:pt>
                <c:pt idx="3">
                  <c:v>-3.1635203630180513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FF-49CC-AD89-A54DAD154C92}"/>
            </c:ext>
          </c:extLst>
        </c:ser>
        <c:ser>
          <c:idx val="4"/>
          <c:order val="4"/>
          <c:tx>
            <c:strRef>
              <c:f>'4.3.4. VARIACION $ PLAZAS MAYOR'!$B$21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-36.261594806955898</c:v>
                </c:pt>
                <c:pt idx="1">
                  <c:v>1.8900460434821014</c:v>
                </c:pt>
                <c:pt idx="2">
                  <c:v>159.79044760626965</c:v>
                </c:pt>
                <c:pt idx="3">
                  <c:v>-34.338383046455519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0FF-49CC-AD89-A54DAD154C92}"/>
            </c:ext>
          </c:extLst>
        </c:ser>
        <c:ser>
          <c:idx val="5"/>
          <c:order val="5"/>
          <c:tx>
            <c:strRef>
              <c:f>'4.3.4. VARIACION $ PLAZAS MAYOR'!$B$22</c:f>
              <c:strCache>
                <c:ptCount val="1"/>
                <c:pt idx="0">
                  <c:v>Plátano Hartón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-17.442211831639824</c:v>
                </c:pt>
                <c:pt idx="1">
                  <c:v>5.6443972902043669</c:v>
                </c:pt>
                <c:pt idx="2">
                  <c:v>82.818958986724112</c:v>
                </c:pt>
                <c:pt idx="3">
                  <c:v>7.0997711775185479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0FF-49CC-AD89-A54DAD154C92}"/>
            </c:ext>
          </c:extLst>
        </c:ser>
        <c:ser>
          <c:idx val="6"/>
          <c:order val="6"/>
          <c:tx>
            <c:strRef>
              <c:f>'4.3.4. VARIACION $ PLAZAS MAYOR'!$B$23</c:f>
              <c:strCache>
                <c:ptCount val="1"/>
                <c:pt idx="0">
                  <c:v>Limón Mandarino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-2.5231495867255518</c:v>
                </c:pt>
                <c:pt idx="1">
                  <c:v>4.5648708957602935</c:v>
                </c:pt>
                <c:pt idx="2">
                  <c:v>33.345527711724912</c:v>
                </c:pt>
                <c:pt idx="3">
                  <c:v>10.896204846822116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0FF-49CC-AD89-A54DAD154C92}"/>
            </c:ext>
          </c:extLst>
        </c:ser>
        <c:ser>
          <c:idx val="7"/>
          <c:order val="7"/>
          <c:tx>
            <c:strRef>
              <c:f>'4.3.4. VARIACION $ PLAZAS MAYOR'!$B$24</c:f>
              <c:strCache>
                <c:ptCount val="1"/>
                <c:pt idx="0">
                  <c:v>Limón Castilla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7.857452081929523</c:v>
                </c:pt>
                <c:pt idx="1">
                  <c:v>-7.195163588388084</c:v>
                </c:pt>
                <c:pt idx="2">
                  <c:v>46.002885455476616</c:v>
                </c:pt>
                <c:pt idx="3">
                  <c:v>8.259529243451297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0FF-49CC-AD89-A54DAD154C92}"/>
            </c:ext>
          </c:extLst>
        </c:ser>
        <c:ser>
          <c:idx val="8"/>
          <c:order val="8"/>
          <c:tx>
            <c:strRef>
              <c:f>'4.3.4. VARIACION $ PLAZAS MAYOR'!$B$25</c:f>
              <c:strCache>
                <c:ptCount val="1"/>
                <c:pt idx="0">
                  <c:v>Maíz Amarillo Tecnificado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18.146750535328067</c:v>
                </c:pt>
                <c:pt idx="1">
                  <c:v>26.843926417421287</c:v>
                </c:pt>
                <c:pt idx="2">
                  <c:v>29.497668971769144</c:v>
                </c:pt>
                <c:pt idx="3">
                  <c:v>-2.3982299689998712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9F-4546-A836-1AF200DDF829}"/>
            </c:ext>
          </c:extLst>
        </c:ser>
        <c:ser>
          <c:idx val="9"/>
          <c:order val="9"/>
          <c:tx>
            <c:strRef>
              <c:f>'4.3.4. VARIACION $ PLAZAS MAYOR'!$B$26</c:f>
              <c:strCache>
                <c:ptCount val="1"/>
                <c:pt idx="0">
                  <c:v>Piscicultura (Cachama)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32.541593138303568</c:v>
                </c:pt>
                <c:pt idx="1">
                  <c:v>1.8381187250636799</c:v>
                </c:pt>
                <c:pt idx="2">
                  <c:v>5.5936948635518178</c:v>
                </c:pt>
                <c:pt idx="3">
                  <c:v>14.120413424126312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9F-4546-A836-1AF200DDF829}"/>
            </c:ext>
          </c:extLst>
        </c:ser>
        <c:ser>
          <c:idx val="10"/>
          <c:order val="10"/>
          <c:tx>
            <c:strRef>
              <c:f>'4.3.4. VARIACION $ PLAZAS MAYOR'!$B$27</c:f>
              <c:strCache>
                <c:ptCount val="1"/>
                <c:pt idx="0">
                  <c:v>Avicultura De Engorde (Pollo de engorde)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3.3926064576509134</c:v>
                </c:pt>
                <c:pt idx="1">
                  <c:v>26.829850896381771</c:v>
                </c:pt>
                <c:pt idx="2">
                  <c:v>16.404151343635704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9F-4546-A836-1AF200DDF829}"/>
            </c:ext>
          </c:extLst>
        </c:ser>
        <c:ser>
          <c:idx val="11"/>
          <c:order val="11"/>
          <c:tx>
            <c:strRef>
              <c:f>'4.3.4. VARIACION $ PLAZAS MAYOR'!$B$28</c:f>
              <c:strCache>
                <c:ptCount val="1"/>
                <c:pt idx="0">
                  <c:v>Porcicultura De Ciclo Completo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9F-4546-A836-1AF200DDF8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3322672"/>
        <c:axId val="-93322128"/>
      </c:lineChart>
      <c:catAx>
        <c:axId val="-9332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93322128"/>
        <c:crosses val="autoZero"/>
        <c:auto val="1"/>
        <c:lblAlgn val="ctr"/>
        <c:lblOffset val="100"/>
        <c:noMultiLvlLbl val="0"/>
      </c:catAx>
      <c:valAx>
        <c:axId val="-93322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93322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977713527415872E-2"/>
          <c:y val="0.65006711633465264"/>
          <c:w val="0.90644709811880109"/>
          <c:h val="0.241282652111634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421</xdr:colOff>
      <xdr:row>16</xdr:row>
      <xdr:rowOff>52916</xdr:rowOff>
    </xdr:from>
    <xdr:to>
      <xdr:col>11</xdr:col>
      <xdr:colOff>81642</xdr:colOff>
      <xdr:row>38</xdr:row>
      <xdr:rowOff>129540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BBD24A1-38E3-4A5C-855A-2ECDCED181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426355</xdr:colOff>
      <xdr:row>1</xdr:row>
      <xdr:rowOff>108856</xdr:rowOff>
    </xdr:from>
    <xdr:to>
      <xdr:col>15</xdr:col>
      <xdr:colOff>775606</xdr:colOff>
      <xdr:row>25</xdr:row>
      <xdr:rowOff>149677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1AAB8CD-FAE4-42C9-87C6-D7B3A13154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50306_IT_OFERTA_DEMANDA_PRODUCTO_GRANADA_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Oferta "/>
      <sheetName val="Sheet1"/>
      <sheetName val="Demanda"/>
      <sheetName val="Producto 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4"/>
  <sheetViews>
    <sheetView zoomScale="70" zoomScaleNormal="70" workbookViewId="0">
      <selection activeCell="B8" sqref="B8"/>
    </sheetView>
  </sheetViews>
  <sheetFormatPr defaultColWidth="11.42578125" defaultRowHeight="14.25"/>
  <cols>
    <col min="2" max="2" width="27.42578125" style="2" customWidth="1"/>
    <col min="3" max="3" width="24.28515625" customWidth="1"/>
    <col min="4" max="4" width="11" customWidth="1"/>
    <col min="5" max="5" width="31.5703125" style="23" customWidth="1"/>
  </cols>
  <sheetData>
    <row r="3" spans="2:5" ht="33.75" customHeight="1">
      <c r="B3" s="90" t="s">
        <v>0</v>
      </c>
      <c r="C3" s="90"/>
      <c r="D3" s="90"/>
      <c r="E3" s="90"/>
    </row>
    <row r="4" spans="2:5" ht="38.25">
      <c r="B4" s="1" t="s">
        <v>1</v>
      </c>
      <c r="C4" s="1" t="s">
        <v>2</v>
      </c>
      <c r="D4" s="1" t="s">
        <v>3</v>
      </c>
      <c r="E4" s="1" t="s">
        <v>4</v>
      </c>
    </row>
    <row r="5" spans="2:5" s="10" customFormat="1" ht="51" customHeight="1">
      <c r="B5" s="42" t="s">
        <v>5</v>
      </c>
      <c r="C5" s="81" t="s">
        <v>6</v>
      </c>
      <c r="D5" s="81">
        <v>13</v>
      </c>
      <c r="E5" s="37" t="s">
        <v>7</v>
      </c>
    </row>
    <row r="6" spans="2:5" s="10" customFormat="1" ht="39.75" customHeight="1">
      <c r="B6" s="42" t="s">
        <v>8</v>
      </c>
      <c r="C6" s="81" t="s">
        <v>9</v>
      </c>
      <c r="D6" s="81">
        <v>60</v>
      </c>
      <c r="E6" s="37" t="s">
        <v>10</v>
      </c>
    </row>
    <row r="7" spans="2:5" s="10" customFormat="1" ht="54" customHeight="1">
      <c r="B7" s="42" t="s">
        <v>11</v>
      </c>
      <c r="C7" s="81" t="s">
        <v>12</v>
      </c>
      <c r="D7" s="81">
        <v>20</v>
      </c>
      <c r="E7" s="37" t="s">
        <v>13</v>
      </c>
    </row>
    <row r="8" spans="2:5" ht="25.5" customHeight="1">
      <c r="B8" s="42" t="s">
        <v>14</v>
      </c>
      <c r="C8" s="81" t="s">
        <v>15</v>
      </c>
      <c r="D8" s="81">
        <v>198</v>
      </c>
      <c r="E8" s="37" t="s">
        <v>16</v>
      </c>
    </row>
    <row r="9" spans="2:5" ht="25.5" customHeight="1">
      <c r="B9" s="42" t="s">
        <v>17</v>
      </c>
      <c r="C9" s="81" t="s">
        <v>18</v>
      </c>
      <c r="D9" s="81">
        <v>9</v>
      </c>
      <c r="E9" s="37" t="s">
        <v>19</v>
      </c>
    </row>
    <row r="10" spans="2:5" ht="25.5">
      <c r="B10" s="42" t="s">
        <v>20</v>
      </c>
      <c r="C10" s="81" t="s">
        <v>21</v>
      </c>
      <c r="D10" s="81">
        <v>30</v>
      </c>
      <c r="E10" s="37" t="s">
        <v>22</v>
      </c>
    </row>
    <row r="11" spans="2:5" ht="25.5">
      <c r="B11" s="42" t="s">
        <v>23</v>
      </c>
      <c r="C11" s="81" t="s">
        <v>24</v>
      </c>
      <c r="D11" s="81">
        <v>25</v>
      </c>
      <c r="E11" s="37" t="s">
        <v>13</v>
      </c>
    </row>
    <row r="12" spans="2:5">
      <c r="B12" s="91" t="s">
        <v>25</v>
      </c>
      <c r="C12" s="81" t="s">
        <v>26</v>
      </c>
      <c r="D12" s="92">
        <v>30</v>
      </c>
      <c r="E12" s="93" t="s">
        <v>13</v>
      </c>
    </row>
    <row r="13" spans="2:5">
      <c r="B13" s="91"/>
      <c r="C13" s="81" t="s">
        <v>27</v>
      </c>
      <c r="D13" s="92"/>
      <c r="E13" s="93"/>
    </row>
    <row r="14" spans="2:5">
      <c r="D14" s="23">
        <f>SUM(D5:D13)</f>
        <v>385</v>
      </c>
    </row>
  </sheetData>
  <mergeCells count="4">
    <mergeCell ref="B3:E3"/>
    <mergeCell ref="B12:B13"/>
    <mergeCell ref="D12:D13"/>
    <mergeCell ref="E12:E1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4"/>
  <sheetViews>
    <sheetView topLeftCell="A8" zoomScale="70" zoomScaleNormal="70" workbookViewId="0">
      <selection activeCell="A6" sqref="A6"/>
    </sheetView>
  </sheetViews>
  <sheetFormatPr defaultColWidth="11" defaultRowHeight="14.25"/>
  <cols>
    <col min="1" max="1" width="34.7109375" style="31" customWidth="1"/>
    <col min="2" max="2" width="12.5703125" style="30" bestFit="1" customWidth="1"/>
    <col min="3" max="3" width="15.42578125" style="30" customWidth="1"/>
    <col min="4" max="4" width="18.42578125" style="30" customWidth="1"/>
    <col min="5" max="5" width="11" style="30"/>
    <col min="6" max="6" width="9" style="30" customWidth="1"/>
    <col min="7" max="7" width="22.28515625" style="30" customWidth="1"/>
    <col min="8" max="16384" width="11" style="30"/>
  </cols>
  <sheetData>
    <row r="3" spans="1:7">
      <c r="C3" s="94"/>
      <c r="D3" s="94"/>
      <c r="E3" s="94"/>
      <c r="F3" s="94"/>
      <c r="G3" s="94"/>
    </row>
    <row r="4" spans="1:7" ht="38.450000000000003" customHeight="1">
      <c r="A4" s="95" t="s">
        <v>1</v>
      </c>
      <c r="B4" s="95" t="s">
        <v>28</v>
      </c>
      <c r="C4" s="95" t="s">
        <v>29</v>
      </c>
      <c r="D4" s="95" t="s">
        <v>30</v>
      </c>
      <c r="E4" s="95" t="s">
        <v>31</v>
      </c>
      <c r="F4" s="95" t="s">
        <v>32</v>
      </c>
      <c r="G4" s="95" t="s">
        <v>33</v>
      </c>
    </row>
    <row r="5" spans="1:7" ht="22.5" customHeight="1">
      <c r="A5" s="95"/>
      <c r="B5" s="95"/>
      <c r="C5" s="95"/>
      <c r="D5" s="95"/>
      <c r="E5" s="95"/>
      <c r="F5" s="95"/>
      <c r="G5" s="95"/>
    </row>
    <row r="6" spans="1:7" ht="59.25" customHeight="1">
      <c r="A6" s="42" t="s">
        <v>5</v>
      </c>
      <c r="B6" s="42" t="s">
        <v>6</v>
      </c>
      <c r="C6" s="72" t="s">
        <v>34</v>
      </c>
      <c r="D6" s="72" t="s">
        <v>35</v>
      </c>
      <c r="E6" s="72" t="s">
        <v>36</v>
      </c>
      <c r="F6" s="72" t="s">
        <v>37</v>
      </c>
      <c r="G6" s="72" t="s">
        <v>38</v>
      </c>
    </row>
    <row r="7" spans="1:7" ht="36.75" customHeight="1">
      <c r="A7" s="42" t="s">
        <v>8</v>
      </c>
      <c r="B7" s="42" t="s">
        <v>9</v>
      </c>
      <c r="C7" s="72" t="s">
        <v>39</v>
      </c>
      <c r="D7" s="72" t="s">
        <v>35</v>
      </c>
      <c r="E7" s="72" t="s">
        <v>36</v>
      </c>
      <c r="F7" s="72" t="s">
        <v>40</v>
      </c>
      <c r="G7" s="72" t="s">
        <v>38</v>
      </c>
    </row>
    <row r="8" spans="1:7" ht="42" customHeight="1">
      <c r="A8" s="42" t="s">
        <v>11</v>
      </c>
      <c r="B8" s="42" t="s">
        <v>12</v>
      </c>
      <c r="C8" s="72" t="s">
        <v>41</v>
      </c>
      <c r="D8" s="72" t="s">
        <v>35</v>
      </c>
      <c r="E8" s="72" t="s">
        <v>36</v>
      </c>
      <c r="F8" s="72" t="s">
        <v>37</v>
      </c>
      <c r="G8" s="72" t="s">
        <v>38</v>
      </c>
    </row>
    <row r="9" spans="1:7" ht="25.5">
      <c r="A9" s="42" t="s">
        <v>14</v>
      </c>
      <c r="B9" s="42" t="s">
        <v>15</v>
      </c>
      <c r="C9" s="72" t="s">
        <v>42</v>
      </c>
      <c r="D9" s="72" t="s">
        <v>35</v>
      </c>
      <c r="E9" s="72" t="s">
        <v>36</v>
      </c>
      <c r="F9" s="72" t="s">
        <v>37</v>
      </c>
      <c r="G9" s="72" t="s">
        <v>43</v>
      </c>
    </row>
    <row r="10" spans="1:7" ht="22.5" customHeight="1">
      <c r="A10" s="42" t="s">
        <v>17</v>
      </c>
      <c r="B10" s="42" t="s">
        <v>18</v>
      </c>
      <c r="C10" s="72" t="s">
        <v>44</v>
      </c>
      <c r="D10" s="72" t="s">
        <v>35</v>
      </c>
      <c r="E10" s="72" t="s">
        <v>36</v>
      </c>
      <c r="F10" s="72" t="s">
        <v>37</v>
      </c>
      <c r="G10" s="72" t="s">
        <v>45</v>
      </c>
    </row>
    <row r="11" spans="1:7">
      <c r="A11" s="42" t="s">
        <v>20</v>
      </c>
      <c r="B11" s="42" t="s">
        <v>21</v>
      </c>
      <c r="C11" s="72" t="s">
        <v>44</v>
      </c>
      <c r="D11" s="72" t="s">
        <v>35</v>
      </c>
      <c r="E11" s="72" t="s">
        <v>36</v>
      </c>
      <c r="F11" s="72" t="s">
        <v>37</v>
      </c>
      <c r="G11" s="72" t="s">
        <v>46</v>
      </c>
    </row>
    <row r="12" spans="1:7" ht="25.5">
      <c r="A12" s="42" t="s">
        <v>23</v>
      </c>
      <c r="B12" s="42" t="s">
        <v>47</v>
      </c>
      <c r="C12" s="72" t="s">
        <v>48</v>
      </c>
      <c r="D12" s="72" t="s">
        <v>35</v>
      </c>
      <c r="E12" s="72" t="s">
        <v>36</v>
      </c>
      <c r="F12" s="72" t="s">
        <v>37</v>
      </c>
      <c r="G12" s="72" t="s">
        <v>38</v>
      </c>
    </row>
    <row r="13" spans="1:7" ht="38.25">
      <c r="A13" s="91" t="s">
        <v>25</v>
      </c>
      <c r="B13" s="42" t="s">
        <v>49</v>
      </c>
      <c r="C13" s="72" t="s">
        <v>48</v>
      </c>
      <c r="D13" s="72" t="s">
        <v>50</v>
      </c>
      <c r="E13" s="72" t="s">
        <v>36</v>
      </c>
      <c r="F13" s="72" t="s">
        <v>37</v>
      </c>
      <c r="G13" s="72" t="s">
        <v>43</v>
      </c>
    </row>
    <row r="14" spans="1:7" ht="38.25">
      <c r="A14" s="91"/>
      <c r="B14" s="42" t="s">
        <v>51</v>
      </c>
      <c r="C14" s="72" t="s">
        <v>48</v>
      </c>
      <c r="D14" s="72" t="s">
        <v>50</v>
      </c>
      <c r="E14" s="72" t="s">
        <v>36</v>
      </c>
      <c r="F14" s="72" t="s">
        <v>37</v>
      </c>
      <c r="G14" s="72" t="s">
        <v>43</v>
      </c>
    </row>
  </sheetData>
  <mergeCells count="9">
    <mergeCell ref="A13:A14"/>
    <mergeCell ref="C3:G3"/>
    <mergeCell ref="C4:C5"/>
    <mergeCell ref="E4:E5"/>
    <mergeCell ref="F4:F5"/>
    <mergeCell ref="A4:A5"/>
    <mergeCell ref="B4:B5"/>
    <mergeCell ref="D4:D5"/>
    <mergeCell ref="G4:G5"/>
  </mergeCells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100-000000000000}">
          <x14:formula1>
            <xm:f>'https://agenciadetierras.sharepoint.com/sites/UAFpoint/Documentos compartidos/MUNICIPIOS PRIORIZADOS/Meta/Granada - Meta/10. DTS consolidado/ANEXOS/[20250306_IT_OFERTA_DEMANDA_PRODUCTO_GRANADA_V2.xlsx]Hoja1'!#REF!</xm:f>
          </x14:formula1>
          <xm:sqref>E6:F14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20"/>
  <sheetViews>
    <sheetView zoomScale="70" zoomScaleNormal="70" workbookViewId="0">
      <selection activeCell="D6" sqref="D6"/>
    </sheetView>
  </sheetViews>
  <sheetFormatPr defaultColWidth="11.42578125" defaultRowHeight="14.25"/>
  <cols>
    <col min="2" max="2" width="26.28515625" style="2" customWidth="1"/>
    <col min="3" max="3" width="17.28515625" customWidth="1"/>
    <col min="4" max="4" width="21.140625" customWidth="1"/>
    <col min="5" max="5" width="21.5703125" customWidth="1"/>
    <col min="6" max="6" width="32.7109375" style="10" customWidth="1"/>
  </cols>
  <sheetData>
    <row r="4" spans="2:6">
      <c r="B4" s="96" t="s">
        <v>52</v>
      </c>
      <c r="C4" s="96"/>
      <c r="D4" s="96"/>
      <c r="E4" s="96"/>
      <c r="F4" s="96"/>
    </row>
    <row r="5" spans="2:6" ht="25.5">
      <c r="B5" s="1" t="s">
        <v>53</v>
      </c>
      <c r="C5" s="1" t="s">
        <v>54</v>
      </c>
      <c r="D5" s="1" t="s">
        <v>55</v>
      </c>
      <c r="E5" s="1" t="s">
        <v>56</v>
      </c>
      <c r="F5" s="1" t="s">
        <v>57</v>
      </c>
    </row>
    <row r="6" spans="2:6" ht="26.25" customHeight="1">
      <c r="B6" s="97" t="s">
        <v>58</v>
      </c>
      <c r="C6" s="72" t="s">
        <v>59</v>
      </c>
      <c r="D6" s="72" t="s">
        <v>21</v>
      </c>
      <c r="E6" s="42" t="s">
        <v>60</v>
      </c>
      <c r="F6" s="82" t="s">
        <v>61</v>
      </c>
    </row>
    <row r="7" spans="2:6" ht="25.5">
      <c r="B7" s="98"/>
      <c r="C7" s="72" t="s">
        <v>59</v>
      </c>
      <c r="D7" s="42" t="s">
        <v>62</v>
      </c>
      <c r="E7" s="42" t="s">
        <v>60</v>
      </c>
      <c r="F7" s="83" t="s">
        <v>63</v>
      </c>
    </row>
    <row r="8" spans="2:6" ht="39" customHeight="1">
      <c r="B8" s="99"/>
      <c r="C8" s="72" t="s">
        <v>59</v>
      </c>
      <c r="D8" s="72" t="s">
        <v>64</v>
      </c>
      <c r="E8" s="42" t="s">
        <v>60</v>
      </c>
      <c r="F8" s="82" t="s">
        <v>65</v>
      </c>
    </row>
    <row r="9" spans="2:6" ht="34.5" customHeight="1">
      <c r="B9" s="72" t="s">
        <v>66</v>
      </c>
      <c r="C9" s="72" t="s">
        <v>67</v>
      </c>
      <c r="D9" s="72" t="s">
        <v>15</v>
      </c>
      <c r="E9" s="42" t="s">
        <v>60</v>
      </c>
      <c r="F9" s="82" t="s">
        <v>68</v>
      </c>
    </row>
    <row r="10" spans="2:6" ht="48" customHeight="1">
      <c r="B10" s="97" t="s">
        <v>69</v>
      </c>
      <c r="C10" s="72" t="s">
        <v>59</v>
      </c>
      <c r="D10" s="72" t="s">
        <v>18</v>
      </c>
      <c r="E10" s="42" t="s">
        <v>60</v>
      </c>
      <c r="F10" s="82" t="s">
        <v>70</v>
      </c>
    </row>
    <row r="11" spans="2:6" ht="22.5" customHeight="1">
      <c r="B11" s="98"/>
      <c r="C11" s="72" t="s">
        <v>59</v>
      </c>
      <c r="D11" s="72" t="s">
        <v>71</v>
      </c>
      <c r="E11" s="42" t="s">
        <v>60</v>
      </c>
      <c r="F11" s="82" t="s">
        <v>72</v>
      </c>
    </row>
    <row r="12" spans="2:6" ht="38.25">
      <c r="B12" s="98"/>
      <c r="C12" s="72" t="s">
        <v>59</v>
      </c>
      <c r="D12" s="72" t="s">
        <v>6</v>
      </c>
      <c r="E12" s="42" t="s">
        <v>60</v>
      </c>
      <c r="F12" s="82" t="s">
        <v>73</v>
      </c>
    </row>
    <row r="13" spans="2:6" ht="25.5">
      <c r="B13" s="98"/>
      <c r="C13" s="72" t="s">
        <v>59</v>
      </c>
      <c r="D13" s="42" t="s">
        <v>74</v>
      </c>
      <c r="E13" s="42" t="s">
        <v>60</v>
      </c>
      <c r="F13" s="83" t="s">
        <v>75</v>
      </c>
    </row>
    <row r="14" spans="2:6" ht="25.5">
      <c r="B14" s="99"/>
      <c r="C14" s="72" t="s">
        <v>59</v>
      </c>
      <c r="D14" s="72" t="s">
        <v>76</v>
      </c>
      <c r="E14" s="42" t="s">
        <v>60</v>
      </c>
      <c r="F14" s="83" t="s">
        <v>77</v>
      </c>
    </row>
    <row r="15" spans="2:6" ht="44.25" customHeight="1">
      <c r="B15" s="97" t="s">
        <v>78</v>
      </c>
      <c r="C15" s="72" t="s">
        <v>59</v>
      </c>
      <c r="D15" s="72" t="s">
        <v>79</v>
      </c>
      <c r="E15" s="42" t="s">
        <v>60</v>
      </c>
      <c r="F15" s="82" t="s">
        <v>80</v>
      </c>
    </row>
    <row r="16" spans="2:6" ht="30" customHeight="1">
      <c r="B16" s="98"/>
      <c r="C16" s="72" t="s">
        <v>59</v>
      </c>
      <c r="D16" s="72" t="s">
        <v>81</v>
      </c>
      <c r="E16" s="42" t="s">
        <v>60</v>
      </c>
      <c r="F16" s="82" t="s">
        <v>80</v>
      </c>
    </row>
    <row r="17" spans="2:6" ht="39.75" customHeight="1">
      <c r="B17" s="98"/>
      <c r="C17" s="72" t="s">
        <v>59</v>
      </c>
      <c r="D17" s="72" t="s">
        <v>71</v>
      </c>
      <c r="E17" s="42" t="s">
        <v>60</v>
      </c>
      <c r="F17" s="82" t="s">
        <v>82</v>
      </c>
    </row>
    <row r="18" spans="2:6" ht="72.75" customHeight="1">
      <c r="B18" s="98"/>
      <c r="C18" s="72" t="s">
        <v>59</v>
      </c>
      <c r="D18" s="72" t="s">
        <v>6</v>
      </c>
      <c r="E18" s="42" t="s">
        <v>60</v>
      </c>
      <c r="F18" s="82" t="s">
        <v>83</v>
      </c>
    </row>
    <row r="19" spans="2:6" ht="25.5">
      <c r="B19" s="99"/>
      <c r="C19" s="72" t="s">
        <v>59</v>
      </c>
      <c r="D19" s="42" t="s">
        <v>62</v>
      </c>
      <c r="E19" s="42" t="s">
        <v>60</v>
      </c>
      <c r="F19" s="83" t="s">
        <v>84</v>
      </c>
    </row>
    <row r="20" spans="2:6" ht="25.5">
      <c r="B20" s="42" t="s">
        <v>85</v>
      </c>
      <c r="C20" s="72" t="s">
        <v>67</v>
      </c>
      <c r="D20" s="42" t="s">
        <v>74</v>
      </c>
      <c r="E20" s="42" t="s">
        <v>60</v>
      </c>
      <c r="F20" s="84" t="s">
        <v>86</v>
      </c>
    </row>
  </sheetData>
  <mergeCells count="4">
    <mergeCell ref="B4:F4"/>
    <mergeCell ref="B6:B8"/>
    <mergeCell ref="B10:B14"/>
    <mergeCell ref="B15:B1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20"/>
  <sheetViews>
    <sheetView topLeftCell="C7" zoomScale="77" zoomScaleNormal="77" workbookViewId="0">
      <selection activeCell="D24" sqref="D24"/>
    </sheetView>
  </sheetViews>
  <sheetFormatPr defaultColWidth="11.42578125" defaultRowHeight="14.25"/>
  <cols>
    <col min="2" max="2" width="25" customWidth="1"/>
    <col min="3" max="3" width="14.5703125" customWidth="1"/>
    <col min="4" max="4" width="15.140625" customWidth="1"/>
    <col min="5" max="5" width="11.28515625" customWidth="1"/>
    <col min="7" max="7" width="21.28515625" customWidth="1"/>
  </cols>
  <sheetData>
    <row r="4" spans="2:7">
      <c r="B4" s="94" t="s">
        <v>87</v>
      </c>
      <c r="C4" s="94"/>
      <c r="D4" s="94"/>
      <c r="E4" s="94"/>
      <c r="F4" s="94"/>
      <c r="G4" s="94"/>
    </row>
    <row r="5" spans="2:7" ht="38.25">
      <c r="B5" s="1" t="s">
        <v>88</v>
      </c>
      <c r="C5" s="1" t="s">
        <v>89</v>
      </c>
      <c r="D5" s="1" t="s">
        <v>90</v>
      </c>
      <c r="E5" s="1" t="s">
        <v>91</v>
      </c>
      <c r="F5" s="1" t="s">
        <v>92</v>
      </c>
      <c r="G5" s="1" t="s">
        <v>93</v>
      </c>
    </row>
    <row r="6" spans="2:7" ht="36" customHeight="1">
      <c r="B6" s="97" t="s">
        <v>58</v>
      </c>
      <c r="C6" s="72" t="s">
        <v>21</v>
      </c>
      <c r="D6" s="72" t="s">
        <v>94</v>
      </c>
      <c r="E6" s="85" t="s">
        <v>95</v>
      </c>
      <c r="F6" s="72" t="s">
        <v>37</v>
      </c>
      <c r="G6" s="72" t="s">
        <v>96</v>
      </c>
    </row>
    <row r="7" spans="2:7" ht="25.5">
      <c r="B7" s="98"/>
      <c r="C7" s="42" t="s">
        <v>62</v>
      </c>
      <c r="D7" s="42" t="s">
        <v>97</v>
      </c>
      <c r="E7" s="86" t="s">
        <v>95</v>
      </c>
      <c r="F7" s="42" t="s">
        <v>37</v>
      </c>
      <c r="G7" s="72" t="s">
        <v>43</v>
      </c>
    </row>
    <row r="8" spans="2:7" ht="26.25" customHeight="1">
      <c r="B8" s="99"/>
      <c r="C8" s="72" t="s">
        <v>64</v>
      </c>
      <c r="D8" s="72" t="s">
        <v>98</v>
      </c>
      <c r="E8" s="85" t="s">
        <v>95</v>
      </c>
      <c r="F8" s="72" t="s">
        <v>37</v>
      </c>
      <c r="G8" s="72" t="s">
        <v>99</v>
      </c>
    </row>
    <row r="9" spans="2:7" ht="28.5" customHeight="1">
      <c r="B9" s="72" t="s">
        <v>66</v>
      </c>
      <c r="C9" s="72" t="s">
        <v>15</v>
      </c>
      <c r="D9" s="72" t="s">
        <v>42</v>
      </c>
      <c r="E9" s="85" t="s">
        <v>100</v>
      </c>
      <c r="F9" s="72" t="s">
        <v>37</v>
      </c>
      <c r="G9" s="72" t="s">
        <v>101</v>
      </c>
    </row>
    <row r="10" spans="2:7" ht="42" customHeight="1">
      <c r="B10" s="97" t="s">
        <v>69</v>
      </c>
      <c r="C10" s="72" t="s">
        <v>18</v>
      </c>
      <c r="D10" s="72" t="s">
        <v>94</v>
      </c>
      <c r="E10" s="85" t="s">
        <v>95</v>
      </c>
      <c r="F10" s="72" t="s">
        <v>37</v>
      </c>
      <c r="G10" s="72" t="s">
        <v>96</v>
      </c>
    </row>
    <row r="11" spans="2:7">
      <c r="B11" s="98"/>
      <c r="C11" s="72" t="s">
        <v>71</v>
      </c>
      <c r="D11" s="72" t="s">
        <v>102</v>
      </c>
      <c r="E11" s="85" t="s">
        <v>95</v>
      </c>
      <c r="F11" s="72" t="s">
        <v>37</v>
      </c>
      <c r="G11" s="72" t="s">
        <v>43</v>
      </c>
    </row>
    <row r="12" spans="2:7" ht="25.5">
      <c r="B12" s="98"/>
      <c r="C12" s="72" t="s">
        <v>6</v>
      </c>
      <c r="D12" s="72" t="s">
        <v>103</v>
      </c>
      <c r="E12" s="85" t="s">
        <v>95</v>
      </c>
      <c r="F12" s="72" t="s">
        <v>37</v>
      </c>
      <c r="G12" s="72" t="s">
        <v>104</v>
      </c>
    </row>
    <row r="13" spans="2:7" ht="25.5">
      <c r="B13" s="98"/>
      <c r="C13" s="42" t="s">
        <v>74</v>
      </c>
      <c r="D13" s="42" t="s">
        <v>105</v>
      </c>
      <c r="E13" s="86" t="s">
        <v>95</v>
      </c>
      <c r="F13" s="42" t="s">
        <v>37</v>
      </c>
      <c r="G13" s="72" t="s">
        <v>43</v>
      </c>
    </row>
    <row r="14" spans="2:7" ht="25.5">
      <c r="B14" s="99"/>
      <c r="C14" s="72" t="s">
        <v>76</v>
      </c>
      <c r="D14" s="72" t="s">
        <v>106</v>
      </c>
      <c r="E14" s="85" t="s">
        <v>100</v>
      </c>
      <c r="F14" s="72" t="s">
        <v>37</v>
      </c>
      <c r="G14" s="72" t="s">
        <v>107</v>
      </c>
    </row>
    <row r="15" spans="2:7" ht="25.5">
      <c r="B15" s="97" t="s">
        <v>78</v>
      </c>
      <c r="C15" s="72" t="s">
        <v>79</v>
      </c>
      <c r="D15" s="72" t="s">
        <v>94</v>
      </c>
      <c r="E15" s="85" t="s">
        <v>95</v>
      </c>
      <c r="F15" s="72" t="s">
        <v>37</v>
      </c>
      <c r="G15" s="72" t="s">
        <v>108</v>
      </c>
    </row>
    <row r="16" spans="2:7" ht="25.5">
      <c r="B16" s="98"/>
      <c r="C16" s="72" t="s">
        <v>81</v>
      </c>
      <c r="D16" s="72" t="s">
        <v>94</v>
      </c>
      <c r="E16" s="85" t="s">
        <v>95</v>
      </c>
      <c r="F16" s="72" t="s">
        <v>37</v>
      </c>
      <c r="G16" s="72" t="s">
        <v>108</v>
      </c>
    </row>
    <row r="17" spans="2:7" ht="25.5">
      <c r="B17" s="98"/>
      <c r="C17" s="72" t="s">
        <v>71</v>
      </c>
      <c r="D17" s="72" t="s">
        <v>109</v>
      </c>
      <c r="E17" s="85" t="s">
        <v>95</v>
      </c>
      <c r="F17" s="72" t="s">
        <v>37</v>
      </c>
      <c r="G17" s="72" t="s">
        <v>110</v>
      </c>
    </row>
    <row r="18" spans="2:7" ht="25.5">
      <c r="B18" s="98"/>
      <c r="C18" s="72" t="s">
        <v>6</v>
      </c>
      <c r="D18" s="72" t="s">
        <v>111</v>
      </c>
      <c r="E18" s="85" t="s">
        <v>95</v>
      </c>
      <c r="F18" s="72" t="s">
        <v>37</v>
      </c>
      <c r="G18" s="72" t="s">
        <v>112</v>
      </c>
    </row>
    <row r="19" spans="2:7" ht="25.5">
      <c r="B19" s="99"/>
      <c r="C19" s="42" t="s">
        <v>62</v>
      </c>
      <c r="D19" s="42" t="s">
        <v>97</v>
      </c>
      <c r="E19" s="86" t="s">
        <v>95</v>
      </c>
      <c r="F19" s="42" t="s">
        <v>37</v>
      </c>
      <c r="G19" s="72" t="s">
        <v>113</v>
      </c>
    </row>
    <row r="20" spans="2:7" ht="25.5">
      <c r="B20" s="42" t="s">
        <v>85</v>
      </c>
      <c r="C20" s="42" t="s">
        <v>74</v>
      </c>
      <c r="D20" s="42" t="s">
        <v>105</v>
      </c>
      <c r="E20" s="86" t="s">
        <v>95</v>
      </c>
      <c r="F20" s="42" t="s">
        <v>37</v>
      </c>
      <c r="G20" s="72" t="s">
        <v>112</v>
      </c>
    </row>
  </sheetData>
  <mergeCells count="4">
    <mergeCell ref="B4:G4"/>
    <mergeCell ref="B6:B8"/>
    <mergeCell ref="B10:B14"/>
    <mergeCell ref="B15:B19"/>
  </mergeCells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300-000000000000}">
          <x14:formula1>
            <xm:f>'https://agenciadetierras.sharepoint.com/sites/UAFpoint/Documentos compartidos/MUNICIPIOS PRIORIZADOS/Meta/Granada - Meta/10. DTS consolidado/ANEXOS/[20250306_IT_OFERTA_DEMANDA_PRODUCTO_GRANADA_V2.xlsx]Hoja1'!#REF!</xm:f>
          </x14:formula1>
          <xm:sqref>E6:F6 E8:F12 E14:F18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30"/>
  <sheetViews>
    <sheetView topLeftCell="A3" zoomScale="60" zoomScaleNormal="60" workbookViewId="0">
      <selection activeCell="I10" sqref="I10"/>
    </sheetView>
  </sheetViews>
  <sheetFormatPr defaultColWidth="11.42578125" defaultRowHeight="12.75"/>
  <cols>
    <col min="1" max="1" width="14.140625" style="21" customWidth="1"/>
    <col min="2" max="2" width="26.42578125" style="25" customWidth="1"/>
    <col min="3" max="3" width="23.42578125" style="21" customWidth="1"/>
    <col min="4" max="4" width="17.42578125" style="21" customWidth="1"/>
    <col min="5" max="5" width="11.5703125" style="21" customWidth="1"/>
    <col min="6" max="6" width="17.140625" style="21" customWidth="1"/>
    <col min="7" max="7" width="10.85546875" style="21" customWidth="1"/>
    <col min="8" max="8" width="14" style="21" customWidth="1"/>
    <col min="9" max="9" width="12" style="21" customWidth="1"/>
    <col min="10" max="10" width="4.42578125" style="21" customWidth="1"/>
    <col min="11" max="11" width="11.42578125" style="21"/>
    <col min="12" max="12" width="11.28515625" style="21" customWidth="1"/>
    <col min="13" max="16384" width="11.42578125" style="21"/>
  </cols>
  <sheetData>
    <row r="1" spans="1:12" ht="33.6" customHeight="1">
      <c r="A1" s="102" t="s">
        <v>114</v>
      </c>
      <c r="B1" s="102" t="s">
        <v>115</v>
      </c>
      <c r="C1" s="102" t="s">
        <v>116</v>
      </c>
      <c r="D1" s="100" t="s">
        <v>117</v>
      </c>
      <c r="E1" s="101"/>
      <c r="F1" s="102" t="s">
        <v>118</v>
      </c>
      <c r="G1" s="1" t="s">
        <v>119</v>
      </c>
      <c r="H1" s="1" t="s">
        <v>120</v>
      </c>
      <c r="I1" s="1" t="s">
        <v>121</v>
      </c>
    </row>
    <row r="2" spans="1:12">
      <c r="A2" s="103"/>
      <c r="B2" s="103"/>
      <c r="C2" s="103"/>
      <c r="D2" s="1" t="s">
        <v>122</v>
      </c>
      <c r="E2" s="1" t="s">
        <v>123</v>
      </c>
      <c r="F2" s="103"/>
      <c r="G2" s="1" t="s">
        <v>124</v>
      </c>
      <c r="H2" s="1" t="s">
        <v>124</v>
      </c>
      <c r="I2" s="1" t="s">
        <v>125</v>
      </c>
      <c r="K2" s="24" t="s">
        <v>126</v>
      </c>
      <c r="L2" s="24" t="s">
        <v>127</v>
      </c>
    </row>
    <row r="3" spans="1:12" ht="28.5" customHeight="1">
      <c r="A3" s="42" t="s">
        <v>128</v>
      </c>
      <c r="B3" s="37" t="s">
        <v>18</v>
      </c>
      <c r="C3" s="63" t="s">
        <v>106</v>
      </c>
      <c r="D3" s="42" t="s">
        <v>129</v>
      </c>
      <c r="E3" s="29" t="s">
        <v>130</v>
      </c>
      <c r="F3" s="42" t="s">
        <v>131</v>
      </c>
      <c r="G3" s="87">
        <v>120</v>
      </c>
      <c r="H3" s="6">
        <v>1700</v>
      </c>
      <c r="I3" s="68">
        <f t="shared" ref="I3:I14" si="0">G3/H3</f>
        <v>7.0588235294117646E-2</v>
      </c>
      <c r="K3" s="70">
        <v>800</v>
      </c>
      <c r="L3" s="70">
        <v>1700</v>
      </c>
    </row>
    <row r="4" spans="1:12" ht="28.5" customHeight="1">
      <c r="A4" s="42" t="s">
        <v>132</v>
      </c>
      <c r="B4" s="37" t="s">
        <v>9</v>
      </c>
      <c r="C4" s="63" t="s">
        <v>133</v>
      </c>
      <c r="D4" s="42" t="s">
        <v>134</v>
      </c>
      <c r="E4" s="29" t="s">
        <v>130</v>
      </c>
      <c r="F4" s="42" t="s">
        <v>135</v>
      </c>
      <c r="G4" s="87">
        <v>175</v>
      </c>
      <c r="H4" s="6">
        <v>3000</v>
      </c>
      <c r="I4" s="68">
        <f>G4/H4</f>
        <v>5.8333333333333334E-2</v>
      </c>
      <c r="K4" s="70">
        <v>800</v>
      </c>
      <c r="L4" s="70">
        <v>6200</v>
      </c>
    </row>
    <row r="5" spans="1:12" ht="28.5" customHeight="1">
      <c r="A5" s="91" t="s">
        <v>136</v>
      </c>
      <c r="B5" s="37" t="s">
        <v>137</v>
      </c>
      <c r="C5" s="63" t="s">
        <v>106</v>
      </c>
      <c r="D5" s="42" t="s">
        <v>129</v>
      </c>
      <c r="E5" s="29" t="s">
        <v>130</v>
      </c>
      <c r="F5" s="42" t="s">
        <v>131</v>
      </c>
      <c r="G5" s="87">
        <v>120</v>
      </c>
      <c r="H5" s="6">
        <v>6500</v>
      </c>
      <c r="I5" s="67">
        <f t="shared" si="0"/>
        <v>1.8461538461538463E-2</v>
      </c>
      <c r="K5" s="70">
        <v>3000</v>
      </c>
      <c r="L5" s="70">
        <v>3500</v>
      </c>
    </row>
    <row r="6" spans="1:12" ht="28.5" customHeight="1">
      <c r="A6" s="91"/>
      <c r="B6" s="37" t="s">
        <v>138</v>
      </c>
      <c r="C6" s="63" t="s">
        <v>139</v>
      </c>
      <c r="D6" s="42" t="s">
        <v>140</v>
      </c>
      <c r="E6" s="29">
        <v>1</v>
      </c>
      <c r="F6" s="42" t="s">
        <v>141</v>
      </c>
      <c r="G6" s="87">
        <v>159</v>
      </c>
      <c r="H6" s="6">
        <v>1000</v>
      </c>
      <c r="I6" s="75">
        <f t="shared" si="0"/>
        <v>0.159</v>
      </c>
      <c r="K6" s="70">
        <v>450</v>
      </c>
      <c r="L6" s="70">
        <v>909.09090909090912</v>
      </c>
    </row>
    <row r="7" spans="1:12" ht="28.5" customHeight="1">
      <c r="A7" s="91"/>
      <c r="B7" s="37" t="s">
        <v>6</v>
      </c>
      <c r="C7" s="63" t="s">
        <v>142</v>
      </c>
      <c r="D7" s="42" t="s">
        <v>140</v>
      </c>
      <c r="E7" s="29">
        <v>1</v>
      </c>
      <c r="F7" s="42" t="s">
        <v>141</v>
      </c>
      <c r="G7" s="87">
        <v>167</v>
      </c>
      <c r="H7" s="88">
        <v>1000</v>
      </c>
      <c r="I7" s="75">
        <f t="shared" si="0"/>
        <v>0.16700000000000001</v>
      </c>
      <c r="K7" s="70">
        <v>320</v>
      </c>
      <c r="L7" s="70">
        <v>3566.6666666666665</v>
      </c>
    </row>
    <row r="8" spans="1:12" ht="28.5" customHeight="1">
      <c r="A8" s="91"/>
      <c r="B8" s="37" t="s">
        <v>143</v>
      </c>
      <c r="C8" s="63" t="s">
        <v>144</v>
      </c>
      <c r="D8" s="42" t="s">
        <v>140</v>
      </c>
      <c r="E8" s="29">
        <v>1</v>
      </c>
      <c r="F8" s="42" t="s">
        <v>145</v>
      </c>
      <c r="G8" s="89">
        <v>60</v>
      </c>
      <c r="H8" s="88">
        <v>600</v>
      </c>
      <c r="I8" s="68">
        <f t="shared" si="0"/>
        <v>0.1</v>
      </c>
      <c r="K8" s="70">
        <v>320</v>
      </c>
      <c r="L8" s="70">
        <v>520</v>
      </c>
    </row>
    <row r="9" spans="1:12" ht="42" customHeight="1">
      <c r="A9" s="91"/>
      <c r="B9" s="37" t="s">
        <v>146</v>
      </c>
      <c r="C9" s="63" t="s">
        <v>74</v>
      </c>
      <c r="D9" s="42" t="s">
        <v>129</v>
      </c>
      <c r="E9" s="29" t="s">
        <v>147</v>
      </c>
      <c r="F9" s="42" t="s">
        <v>145</v>
      </c>
      <c r="G9" s="87">
        <v>200</v>
      </c>
      <c r="H9" s="6">
        <v>13500</v>
      </c>
      <c r="I9" s="67">
        <f t="shared" si="0"/>
        <v>1.4814814814814815E-2</v>
      </c>
      <c r="K9" s="70">
        <v>11500</v>
      </c>
      <c r="L9" s="70">
        <v>14500</v>
      </c>
    </row>
    <row r="10" spans="1:12" ht="48" customHeight="1">
      <c r="A10" s="91"/>
      <c r="B10" s="37" t="s">
        <v>148</v>
      </c>
      <c r="C10" s="63" t="s">
        <v>149</v>
      </c>
      <c r="D10" s="42" t="s">
        <v>150</v>
      </c>
      <c r="E10" s="29" t="s">
        <v>151</v>
      </c>
      <c r="F10" s="42" t="s">
        <v>145</v>
      </c>
      <c r="G10" s="87">
        <v>50</v>
      </c>
      <c r="H10" s="6">
        <v>12000</v>
      </c>
      <c r="I10" s="106">
        <f t="shared" si="0"/>
        <v>4.1666666666666666E-3</v>
      </c>
      <c r="K10" s="70">
        <v>5000</v>
      </c>
      <c r="L10" s="70">
        <v>6500</v>
      </c>
    </row>
    <row r="11" spans="1:12" ht="28.5" customHeight="1">
      <c r="A11" s="91"/>
      <c r="B11" s="37" t="s">
        <v>152</v>
      </c>
      <c r="C11" s="63" t="s">
        <v>106</v>
      </c>
      <c r="D11" s="42" t="s">
        <v>153</v>
      </c>
      <c r="E11" s="29" t="s">
        <v>147</v>
      </c>
      <c r="F11" s="42" t="s">
        <v>38</v>
      </c>
      <c r="G11" s="87"/>
      <c r="H11" s="6">
        <v>10500</v>
      </c>
      <c r="I11" s="69">
        <f t="shared" si="0"/>
        <v>0</v>
      </c>
      <c r="K11" s="70">
        <v>8500</v>
      </c>
      <c r="L11" s="70">
        <v>12500</v>
      </c>
    </row>
    <row r="12" spans="1:12" ht="28.5" customHeight="1">
      <c r="A12" s="91"/>
      <c r="B12" s="37" t="s">
        <v>154</v>
      </c>
      <c r="C12" s="63" t="s">
        <v>155</v>
      </c>
      <c r="D12" s="42" t="s">
        <v>140</v>
      </c>
      <c r="E12" s="29" t="s">
        <v>156</v>
      </c>
      <c r="F12" s="42" t="s">
        <v>38</v>
      </c>
      <c r="G12" s="87"/>
      <c r="H12" s="6">
        <v>28000</v>
      </c>
      <c r="I12" s="69">
        <f t="shared" si="0"/>
        <v>0</v>
      </c>
      <c r="K12" s="70">
        <v>5000</v>
      </c>
      <c r="L12" s="70">
        <v>36000</v>
      </c>
    </row>
    <row r="13" spans="1:12" ht="51">
      <c r="A13" s="91"/>
      <c r="B13" s="37" t="s">
        <v>157</v>
      </c>
      <c r="C13" s="63" t="s">
        <v>158</v>
      </c>
      <c r="D13" s="72" t="s">
        <v>159</v>
      </c>
      <c r="E13" s="72" t="s">
        <v>160</v>
      </c>
      <c r="F13" s="63" t="s">
        <v>131</v>
      </c>
      <c r="G13" s="87">
        <v>120</v>
      </c>
      <c r="H13" s="6">
        <v>600</v>
      </c>
      <c r="I13" s="75">
        <f t="shared" si="0"/>
        <v>0.2</v>
      </c>
      <c r="K13" s="71">
        <v>300</v>
      </c>
      <c r="L13" s="71">
        <v>1000</v>
      </c>
    </row>
    <row r="14" spans="1:12" ht="25.5">
      <c r="A14" s="91"/>
      <c r="B14" s="37" t="s">
        <v>161</v>
      </c>
      <c r="C14" s="63" t="s">
        <v>162</v>
      </c>
      <c r="D14" s="63" t="s">
        <v>163</v>
      </c>
      <c r="E14" s="73">
        <v>1</v>
      </c>
      <c r="F14" s="42" t="s">
        <v>145</v>
      </c>
      <c r="G14" s="87">
        <v>80</v>
      </c>
      <c r="H14" s="6">
        <v>1800</v>
      </c>
      <c r="I14" s="67">
        <f t="shared" si="0"/>
        <v>4.4444444444444446E-2</v>
      </c>
      <c r="K14" s="46">
        <v>1800</v>
      </c>
      <c r="L14" s="46">
        <v>3800</v>
      </c>
    </row>
    <row r="17" spans="2:12">
      <c r="C17" s="21" t="s">
        <v>164</v>
      </c>
    </row>
    <row r="18" spans="2:12" ht="15">
      <c r="B18" s="48"/>
      <c r="C18" s="48"/>
      <c r="D18" s="27"/>
      <c r="E18" s="36"/>
      <c r="F18" s="27"/>
      <c r="G18" s="49"/>
      <c r="H18" s="50"/>
      <c r="I18" s="74"/>
      <c r="K18" s="51"/>
      <c r="L18" s="51"/>
    </row>
    <row r="19" spans="2:12" ht="25.5">
      <c r="B19" s="24" t="s">
        <v>115</v>
      </c>
      <c r="C19" s="24" t="s">
        <v>114</v>
      </c>
      <c r="D19" s="24" t="s">
        <v>165</v>
      </c>
      <c r="E19" s="24" t="s">
        <v>166</v>
      </c>
      <c r="F19" s="44"/>
      <c r="H19" s="43"/>
      <c r="I19" s="43"/>
      <c r="J19" s="43"/>
      <c r="K19" s="43"/>
      <c r="L19" s="43"/>
    </row>
    <row r="20" spans="2:12" ht="25.5">
      <c r="B20" s="35" t="s">
        <v>18</v>
      </c>
      <c r="C20" s="60" t="s">
        <v>128</v>
      </c>
      <c r="D20" s="35">
        <v>55250</v>
      </c>
      <c r="E20" s="35" t="s">
        <v>167</v>
      </c>
      <c r="F20" s="44"/>
    </row>
    <row r="21" spans="2:12">
      <c r="B21" s="35" t="s">
        <v>9</v>
      </c>
      <c r="C21" s="61" t="s">
        <v>132</v>
      </c>
      <c r="D21" s="35">
        <v>55259</v>
      </c>
      <c r="E21" s="35" t="s">
        <v>168</v>
      </c>
      <c r="F21" s="44"/>
    </row>
    <row r="22" spans="2:12" ht="25.5">
      <c r="B22" s="35" t="s">
        <v>137</v>
      </c>
      <c r="C22" s="62" t="s">
        <v>136</v>
      </c>
      <c r="D22" s="35">
        <v>55243</v>
      </c>
      <c r="E22" s="35" t="s">
        <v>167</v>
      </c>
      <c r="F22" s="35"/>
    </row>
    <row r="23" spans="2:12" ht="25.5">
      <c r="B23" s="35" t="s">
        <v>148</v>
      </c>
      <c r="C23" s="62" t="s">
        <v>136</v>
      </c>
      <c r="D23" s="35">
        <v>55243</v>
      </c>
      <c r="E23" s="35" t="s">
        <v>167</v>
      </c>
      <c r="F23" s="35"/>
    </row>
    <row r="24" spans="2:12" ht="25.5">
      <c r="B24" s="35" t="s">
        <v>154</v>
      </c>
      <c r="C24" s="62" t="s">
        <v>136</v>
      </c>
      <c r="D24" s="35">
        <v>55243</v>
      </c>
      <c r="E24" s="35" t="s">
        <v>167</v>
      </c>
      <c r="F24" s="35"/>
    </row>
    <row r="25" spans="2:12" ht="25.5">
      <c r="B25" s="35" t="s">
        <v>169</v>
      </c>
      <c r="C25" s="62" t="s">
        <v>136</v>
      </c>
      <c r="D25" s="35">
        <v>55243</v>
      </c>
      <c r="E25" s="35" t="s">
        <v>167</v>
      </c>
      <c r="F25" s="35"/>
    </row>
    <row r="26" spans="2:12" ht="25.5">
      <c r="B26" s="35" t="s">
        <v>161</v>
      </c>
      <c r="C26" s="62" t="s">
        <v>136</v>
      </c>
      <c r="D26" s="35">
        <v>55243</v>
      </c>
      <c r="E26" s="35" t="s">
        <v>167</v>
      </c>
      <c r="F26" s="35"/>
    </row>
    <row r="27" spans="2:12" ht="12.75" customHeight="1">
      <c r="B27" s="35" t="s">
        <v>152</v>
      </c>
      <c r="C27" s="62" t="s">
        <v>136</v>
      </c>
      <c r="D27" s="35">
        <v>55243</v>
      </c>
      <c r="E27" s="35" t="s">
        <v>167</v>
      </c>
      <c r="F27" s="35"/>
    </row>
    <row r="28" spans="2:12" ht="25.5">
      <c r="B28" s="35" t="s">
        <v>138</v>
      </c>
      <c r="C28" s="62" t="s">
        <v>136</v>
      </c>
      <c r="D28" s="35">
        <v>55243</v>
      </c>
      <c r="E28" s="35" t="s">
        <v>167</v>
      </c>
    </row>
    <row r="29" spans="2:12" ht="25.5">
      <c r="B29" s="35" t="s">
        <v>170</v>
      </c>
      <c r="C29" s="62" t="s">
        <v>136</v>
      </c>
      <c r="D29" s="35">
        <v>55243</v>
      </c>
      <c r="E29" s="35" t="s">
        <v>167</v>
      </c>
    </row>
    <row r="30" spans="2:12" ht="25.5">
      <c r="B30" s="35" t="s">
        <v>6</v>
      </c>
      <c r="C30" s="62" t="s">
        <v>136</v>
      </c>
      <c r="D30" s="35">
        <v>55243</v>
      </c>
      <c r="E30" s="35" t="s">
        <v>167</v>
      </c>
    </row>
  </sheetData>
  <autoFilter ref="B19:E27" xr:uid="{00000000-0009-0000-0000-000004000000}"/>
  <mergeCells count="6">
    <mergeCell ref="D1:E1"/>
    <mergeCell ref="F1:F2"/>
    <mergeCell ref="B1:B2"/>
    <mergeCell ref="C1:C2"/>
    <mergeCell ref="A5:A14"/>
    <mergeCell ref="A1:A2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16"/>
  <sheetViews>
    <sheetView topLeftCell="G1" zoomScale="80" zoomScaleNormal="80" workbookViewId="0">
      <selection activeCell="N3" sqref="N3"/>
    </sheetView>
  </sheetViews>
  <sheetFormatPr defaultColWidth="11.42578125" defaultRowHeight="14.25"/>
  <cols>
    <col min="1" max="1" width="8.85546875" customWidth="1"/>
    <col min="2" max="2" width="11" customWidth="1"/>
    <col min="3" max="3" width="24" customWidth="1"/>
    <col min="4" max="4" width="19.8554687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0" max="12" width="11.42578125" customWidth="1"/>
    <col min="13" max="13" width="10" customWidth="1"/>
    <col min="14" max="14" width="6" customWidth="1"/>
  </cols>
  <sheetData>
    <row r="2" spans="2:13">
      <c r="B2" s="104" t="s">
        <v>171</v>
      </c>
      <c r="C2" s="105"/>
      <c r="D2" s="105"/>
      <c r="E2" s="105"/>
      <c r="F2" s="105"/>
      <c r="G2" s="105"/>
    </row>
    <row r="3" spans="2:13" ht="28.5" customHeight="1">
      <c r="B3" s="95" t="s">
        <v>114</v>
      </c>
      <c r="C3" s="95" t="s">
        <v>115</v>
      </c>
      <c r="D3" s="95" t="s">
        <v>116</v>
      </c>
      <c r="E3" s="1" t="s">
        <v>172</v>
      </c>
      <c r="F3" s="1" t="s">
        <v>173</v>
      </c>
      <c r="G3" s="1" t="s">
        <v>120</v>
      </c>
      <c r="H3" s="4"/>
      <c r="I3" s="95" t="s">
        <v>115</v>
      </c>
      <c r="J3" s="1" t="s">
        <v>172</v>
      </c>
      <c r="K3" s="1" t="s">
        <v>173</v>
      </c>
      <c r="L3" s="1" t="s">
        <v>120</v>
      </c>
      <c r="M3" s="95" t="s">
        <v>174</v>
      </c>
    </row>
    <row r="4" spans="2:13" ht="15.75" customHeight="1">
      <c r="B4" s="95"/>
      <c r="C4" s="95"/>
      <c r="D4" s="95"/>
      <c r="E4" s="1" t="s">
        <v>124</v>
      </c>
      <c r="F4" s="1" t="s">
        <v>124</v>
      </c>
      <c r="G4" s="1" t="s">
        <v>124</v>
      </c>
      <c r="H4" s="4"/>
      <c r="I4" s="95"/>
      <c r="J4" s="1" t="s">
        <v>124</v>
      </c>
      <c r="K4" s="1" t="s">
        <v>124</v>
      </c>
      <c r="L4" s="1" t="s">
        <v>124</v>
      </c>
      <c r="M4" s="95"/>
    </row>
    <row r="5" spans="2:13" ht="14.25" customHeight="1">
      <c r="B5" s="42" t="s">
        <v>128</v>
      </c>
      <c r="C5" s="37" t="s">
        <v>18</v>
      </c>
      <c r="D5" s="64" t="s">
        <v>106</v>
      </c>
      <c r="E5" s="70">
        <v>800</v>
      </c>
      <c r="F5" s="70">
        <v>1700</v>
      </c>
      <c r="G5" s="6">
        <v>1700</v>
      </c>
      <c r="H5" s="4"/>
      <c r="I5" s="37" t="s">
        <v>18</v>
      </c>
      <c r="J5" s="70">
        <v>800</v>
      </c>
      <c r="K5" s="70">
        <v>1700</v>
      </c>
      <c r="L5" s="6">
        <v>1700</v>
      </c>
      <c r="M5" s="32">
        <f>K5/J5*100-100</f>
        <v>112.5</v>
      </c>
    </row>
    <row r="6" spans="2:13" ht="28.5" customHeight="1">
      <c r="B6" s="42" t="s">
        <v>132</v>
      </c>
      <c r="C6" s="37" t="s">
        <v>9</v>
      </c>
      <c r="D6" s="66" t="s">
        <v>133</v>
      </c>
      <c r="E6" s="70">
        <v>800</v>
      </c>
      <c r="F6" s="70">
        <v>6200</v>
      </c>
      <c r="G6" s="6">
        <v>3000</v>
      </c>
      <c r="H6" s="4"/>
      <c r="I6" s="37" t="s">
        <v>9</v>
      </c>
      <c r="J6" s="70">
        <v>800</v>
      </c>
      <c r="K6" s="70">
        <v>6200</v>
      </c>
      <c r="L6" s="6">
        <v>3000</v>
      </c>
      <c r="M6" s="33">
        <f t="shared" ref="M6:M11" si="0">K6/J6*100-100</f>
        <v>675</v>
      </c>
    </row>
    <row r="7" spans="2:13">
      <c r="B7" s="91" t="s">
        <v>136</v>
      </c>
      <c r="C7" s="37" t="s">
        <v>137</v>
      </c>
      <c r="D7" s="64" t="s">
        <v>106</v>
      </c>
      <c r="E7" s="70">
        <v>3000</v>
      </c>
      <c r="F7" s="70">
        <v>3500</v>
      </c>
      <c r="G7" s="6">
        <v>6500</v>
      </c>
      <c r="H7" s="4"/>
      <c r="I7" s="37" t="s">
        <v>137</v>
      </c>
      <c r="J7" s="70">
        <v>3000</v>
      </c>
      <c r="K7" s="70">
        <v>3500</v>
      </c>
      <c r="L7" s="6">
        <v>6500</v>
      </c>
      <c r="M7" s="76">
        <f t="shared" si="0"/>
        <v>16.666666666666671</v>
      </c>
    </row>
    <row r="8" spans="2:13">
      <c r="B8" s="91"/>
      <c r="C8" s="37" t="s">
        <v>138</v>
      </c>
      <c r="D8" s="64" t="s">
        <v>139</v>
      </c>
      <c r="E8" s="70">
        <v>450</v>
      </c>
      <c r="F8" s="70">
        <v>909.09090909090912</v>
      </c>
      <c r="G8" s="6">
        <v>1000</v>
      </c>
      <c r="H8" s="4"/>
      <c r="I8" s="37" t="s">
        <v>138</v>
      </c>
      <c r="J8" s="70">
        <v>450</v>
      </c>
      <c r="K8" s="70">
        <v>909.09090909090912</v>
      </c>
      <c r="L8" s="6">
        <v>1000</v>
      </c>
      <c r="M8" s="32">
        <f t="shared" si="0"/>
        <v>102.02020202020202</v>
      </c>
    </row>
    <row r="9" spans="2:13" ht="15">
      <c r="B9" s="91"/>
      <c r="C9" s="37" t="s">
        <v>6</v>
      </c>
      <c r="D9" s="64" t="s">
        <v>142</v>
      </c>
      <c r="E9" s="70">
        <v>500</v>
      </c>
      <c r="F9" s="70">
        <v>3566.6666666666665</v>
      </c>
      <c r="G9" s="47">
        <v>1000</v>
      </c>
      <c r="H9" s="4"/>
      <c r="I9" s="37" t="s">
        <v>6</v>
      </c>
      <c r="J9" s="70">
        <v>500</v>
      </c>
      <c r="K9" s="70">
        <v>3566.6666666666665</v>
      </c>
      <c r="L9" s="47">
        <v>1000</v>
      </c>
      <c r="M9" s="33">
        <f t="shared" si="0"/>
        <v>613.33333333333326</v>
      </c>
    </row>
    <row r="10" spans="2:13" ht="15">
      <c r="B10" s="91"/>
      <c r="C10" s="37" t="s">
        <v>143</v>
      </c>
      <c r="D10" s="64" t="s">
        <v>144</v>
      </c>
      <c r="E10" s="70">
        <v>320</v>
      </c>
      <c r="F10" s="70">
        <v>520</v>
      </c>
      <c r="G10" s="47">
        <v>600</v>
      </c>
      <c r="H10" s="4"/>
      <c r="I10" s="37" t="s">
        <v>143</v>
      </c>
      <c r="J10" s="70">
        <v>320</v>
      </c>
      <c r="K10" s="70">
        <v>520</v>
      </c>
      <c r="L10" s="47">
        <v>600</v>
      </c>
      <c r="M10" s="32">
        <f t="shared" si="0"/>
        <v>62.5</v>
      </c>
    </row>
    <row r="11" spans="2:13">
      <c r="B11" s="91"/>
      <c r="C11" s="37" t="s">
        <v>170</v>
      </c>
      <c r="D11" s="64" t="s">
        <v>74</v>
      </c>
      <c r="E11" s="70">
        <v>11500</v>
      </c>
      <c r="F11" s="70">
        <v>14500</v>
      </c>
      <c r="G11" s="6">
        <v>13500</v>
      </c>
      <c r="H11" s="4"/>
      <c r="I11" s="37" t="s">
        <v>170</v>
      </c>
      <c r="J11" s="70">
        <v>11500</v>
      </c>
      <c r="K11" s="70">
        <v>14500</v>
      </c>
      <c r="L11" s="6">
        <v>13500</v>
      </c>
      <c r="M11" s="76">
        <f t="shared" si="0"/>
        <v>26.08695652173914</v>
      </c>
    </row>
    <row r="12" spans="2:13">
      <c r="B12" s="91"/>
      <c r="C12" s="37" t="s">
        <v>148</v>
      </c>
      <c r="D12" s="64" t="s">
        <v>149</v>
      </c>
      <c r="E12" s="70">
        <v>5000</v>
      </c>
      <c r="F12" s="70">
        <v>6500</v>
      </c>
      <c r="G12" s="6">
        <v>12000</v>
      </c>
      <c r="H12" s="4"/>
      <c r="I12" s="37" t="s">
        <v>148</v>
      </c>
      <c r="J12" s="70">
        <v>5000</v>
      </c>
      <c r="K12" s="70">
        <v>6500</v>
      </c>
      <c r="L12" s="6">
        <v>12000</v>
      </c>
      <c r="M12" s="52">
        <f>K12/J12*100-100</f>
        <v>30</v>
      </c>
    </row>
    <row r="13" spans="2:13">
      <c r="B13" s="91"/>
      <c r="C13" s="37" t="s">
        <v>152</v>
      </c>
      <c r="D13" s="64" t="s">
        <v>106</v>
      </c>
      <c r="E13" s="70">
        <v>8500</v>
      </c>
      <c r="F13" s="70">
        <v>12500</v>
      </c>
      <c r="G13" s="6">
        <v>10500</v>
      </c>
      <c r="I13" s="37" t="s">
        <v>152</v>
      </c>
      <c r="J13" s="70">
        <v>8500</v>
      </c>
      <c r="K13" s="70">
        <v>12500</v>
      </c>
      <c r="L13" s="6">
        <v>10500</v>
      </c>
      <c r="M13" s="11">
        <f t="shared" ref="M13:M16" si="1">K13/J13*100-100</f>
        <v>47.058823529411768</v>
      </c>
    </row>
    <row r="14" spans="2:13" ht="15">
      <c r="B14" s="91"/>
      <c r="C14" s="37" t="s">
        <v>154</v>
      </c>
      <c r="D14" s="66" t="s">
        <v>155</v>
      </c>
      <c r="E14" s="70">
        <v>5000</v>
      </c>
      <c r="F14" s="70">
        <v>36000</v>
      </c>
      <c r="G14" s="6">
        <v>28000</v>
      </c>
      <c r="I14" s="37" t="s">
        <v>154</v>
      </c>
      <c r="J14" s="70">
        <v>5000</v>
      </c>
      <c r="K14" s="70">
        <v>36000</v>
      </c>
      <c r="L14" s="6">
        <v>28000</v>
      </c>
      <c r="M14" s="33">
        <f t="shared" si="1"/>
        <v>620</v>
      </c>
    </row>
    <row r="15" spans="2:13">
      <c r="B15" s="91"/>
      <c r="C15" s="37" t="s">
        <v>157</v>
      </c>
      <c r="D15" s="65" t="s">
        <v>158</v>
      </c>
      <c r="E15" s="71">
        <v>300</v>
      </c>
      <c r="F15" s="71">
        <v>1000</v>
      </c>
      <c r="G15" s="6">
        <v>600</v>
      </c>
      <c r="I15" s="37" t="s">
        <v>157</v>
      </c>
      <c r="J15" s="71">
        <v>300</v>
      </c>
      <c r="K15" s="71">
        <v>1000</v>
      </c>
      <c r="L15" s="6">
        <v>600</v>
      </c>
      <c r="M15" s="11">
        <f t="shared" si="1"/>
        <v>233.33333333333337</v>
      </c>
    </row>
    <row r="16" spans="2:13">
      <c r="B16" s="91"/>
      <c r="C16" s="37" t="s">
        <v>161</v>
      </c>
      <c r="D16" s="63" t="s">
        <v>162</v>
      </c>
      <c r="E16" s="46">
        <v>1800</v>
      </c>
      <c r="F16" s="46">
        <v>3800</v>
      </c>
      <c r="G16" s="6">
        <v>1800</v>
      </c>
      <c r="I16" s="37" t="s">
        <v>161</v>
      </c>
      <c r="J16" s="46">
        <v>1800</v>
      </c>
      <c r="K16" s="46">
        <v>3800</v>
      </c>
      <c r="L16" s="6">
        <v>1800</v>
      </c>
      <c r="M16" s="11">
        <f t="shared" si="1"/>
        <v>111.11111111111111</v>
      </c>
    </row>
  </sheetData>
  <mergeCells count="7">
    <mergeCell ref="B7:B16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Y38"/>
  <sheetViews>
    <sheetView topLeftCell="A16" zoomScale="60" zoomScaleNormal="60" workbookViewId="0">
      <selection activeCell="B21" sqref="B21"/>
    </sheetView>
  </sheetViews>
  <sheetFormatPr defaultColWidth="11.42578125" defaultRowHeight="12.75"/>
  <cols>
    <col min="1" max="1" width="6.140625" style="3" customWidth="1"/>
    <col min="2" max="2" width="25.7109375" style="3" customWidth="1"/>
    <col min="3" max="4" width="13.42578125" style="3" bestFit="1" customWidth="1"/>
    <col min="5" max="5" width="13.5703125" style="3" bestFit="1" customWidth="1"/>
    <col min="6" max="7" width="14.140625" style="3" bestFit="1" customWidth="1"/>
    <col min="8" max="9" width="13.5703125" style="3" bestFit="1" customWidth="1"/>
    <col min="10" max="10" width="12.140625" style="3" bestFit="1" customWidth="1"/>
    <col min="11" max="11" width="13.42578125" style="3" customWidth="1"/>
    <col min="12" max="13" width="11.42578125" style="3"/>
    <col min="14" max="14" width="24.28515625" style="34" bestFit="1" customWidth="1"/>
    <col min="15" max="16384" width="11.42578125" style="3"/>
  </cols>
  <sheetData>
    <row r="2" spans="2:25" ht="25.5">
      <c r="B2" s="54" t="s">
        <v>175</v>
      </c>
      <c r="C2" s="55">
        <v>2019</v>
      </c>
      <c r="D2" s="55">
        <v>2020</v>
      </c>
      <c r="E2" s="55">
        <v>2021</v>
      </c>
      <c r="F2" s="55">
        <v>2022</v>
      </c>
      <c r="G2" s="55">
        <v>2023</v>
      </c>
      <c r="H2" s="56" t="s">
        <v>176</v>
      </c>
      <c r="I2" s="55" t="s">
        <v>177</v>
      </c>
      <c r="K2" s="5" t="s">
        <v>115</v>
      </c>
      <c r="L2" s="5" t="s">
        <v>176</v>
      </c>
      <c r="N2" s="5" t="s">
        <v>115</v>
      </c>
      <c r="O2" s="5" t="s">
        <v>176</v>
      </c>
    </row>
    <row r="3" spans="2:25" ht="34.5" customHeight="1">
      <c r="B3" s="57" t="s">
        <v>137</v>
      </c>
      <c r="C3" s="77">
        <v>4693.7218842029224</v>
      </c>
      <c r="D3" s="77">
        <v>4647.218747965363</v>
      </c>
      <c r="E3" s="77">
        <v>5298.5050681355988</v>
      </c>
      <c r="F3" s="77">
        <v>6506.6969554582902</v>
      </c>
      <c r="G3" s="77">
        <v>7853.2778922164134</v>
      </c>
      <c r="H3" s="19">
        <f t="shared" ref="H3:H14" si="0">AVERAGE(C3:G3)</f>
        <v>5799.8841095957177</v>
      </c>
      <c r="I3" s="77">
        <f t="shared" ref="I3:I14" si="1">(C3+D3+E3+F3+G3)/5</f>
        <v>5799.8841095957177</v>
      </c>
      <c r="J3" s="37"/>
      <c r="K3" s="59" t="s">
        <v>143</v>
      </c>
      <c r="L3" s="78">
        <v>1571.6666666666665</v>
      </c>
      <c r="N3" s="18" t="s">
        <v>178</v>
      </c>
      <c r="O3" s="77">
        <v>8463.8833333333332</v>
      </c>
    </row>
    <row r="4" spans="2:25" ht="34.5" customHeight="1">
      <c r="B4" s="57" t="s">
        <v>9</v>
      </c>
      <c r="C4" s="77">
        <v>2651.3025217968029</v>
      </c>
      <c r="D4" s="77">
        <v>2659.8235324829789</v>
      </c>
      <c r="E4" s="77">
        <v>2742.9810969310111</v>
      </c>
      <c r="F4" s="77">
        <v>3368.293317194742</v>
      </c>
      <c r="G4" s="77">
        <v>3750.3984493884891</v>
      </c>
      <c r="H4" s="19">
        <f t="shared" si="0"/>
        <v>3034.5597835588046</v>
      </c>
      <c r="I4" s="77">
        <f t="shared" si="1"/>
        <v>3034.5597835588046</v>
      </c>
      <c r="J4" s="37"/>
      <c r="K4" s="59" t="s">
        <v>161</v>
      </c>
      <c r="L4" s="78">
        <v>1713.0308073476822</v>
      </c>
      <c r="N4" s="57" t="s">
        <v>76</v>
      </c>
      <c r="O4" s="77">
        <v>8419.7224632026719</v>
      </c>
    </row>
    <row r="5" spans="2:25" ht="39" customHeight="1">
      <c r="B5" s="45" t="s">
        <v>179</v>
      </c>
      <c r="C5" s="77">
        <v>6578</v>
      </c>
      <c r="D5" s="77">
        <v>8083</v>
      </c>
      <c r="E5" s="77">
        <v>7795</v>
      </c>
      <c r="F5" s="77">
        <v>8802</v>
      </c>
      <c r="G5" s="77">
        <v>11985</v>
      </c>
      <c r="H5" s="19">
        <f t="shared" si="0"/>
        <v>8648.6</v>
      </c>
      <c r="I5" s="77">
        <f t="shared" si="1"/>
        <v>8648.6</v>
      </c>
      <c r="J5" s="37"/>
      <c r="K5" s="59" t="s">
        <v>18</v>
      </c>
      <c r="L5" s="78">
        <v>2016.1714199860937</v>
      </c>
      <c r="N5" s="18" t="s">
        <v>170</v>
      </c>
      <c r="O5" s="77">
        <v>7303</v>
      </c>
    </row>
    <row r="6" spans="2:25" ht="30" customHeight="1">
      <c r="B6" s="57" t="s">
        <v>18</v>
      </c>
      <c r="C6" s="77">
        <v>1960.133888718073</v>
      </c>
      <c r="D6" s="77">
        <v>1773.43450524432</v>
      </c>
      <c r="E6" s="77">
        <v>1913.5105894401529</v>
      </c>
      <c r="F6" s="77">
        <v>2252.5184989616619</v>
      </c>
      <c r="G6" s="77">
        <v>2181.2596175662611</v>
      </c>
      <c r="H6" s="19">
        <f t="shared" si="0"/>
        <v>2016.1714199860937</v>
      </c>
      <c r="I6" s="77">
        <f t="shared" si="1"/>
        <v>2016.1714199860937</v>
      </c>
      <c r="J6" s="37"/>
      <c r="K6" s="59" t="s">
        <v>6</v>
      </c>
      <c r="L6" s="78">
        <v>2033.0002463886572</v>
      </c>
      <c r="N6" s="72"/>
      <c r="O6" s="39"/>
    </row>
    <row r="7" spans="2:25" ht="36" customHeight="1">
      <c r="B7" s="57" t="s">
        <v>6</v>
      </c>
      <c r="C7" s="77">
        <v>2000.2794411468681</v>
      </c>
      <c r="D7" s="77">
        <v>1274.946215191349</v>
      </c>
      <c r="E7" s="77">
        <v>1299.043285688098</v>
      </c>
      <c r="F7" s="77">
        <v>3374.790366488302</v>
      </c>
      <c r="G7" s="77">
        <v>2215.9419234286688</v>
      </c>
      <c r="H7" s="19">
        <f t="shared" si="0"/>
        <v>2033.0002463886572</v>
      </c>
      <c r="I7" s="77">
        <f t="shared" si="1"/>
        <v>2033.0002463886572</v>
      </c>
      <c r="J7" s="37"/>
      <c r="K7" s="59" t="s">
        <v>157</v>
      </c>
      <c r="L7" s="78">
        <v>2236.3563006857598</v>
      </c>
      <c r="N7" s="72"/>
      <c r="O7" s="39"/>
    </row>
    <row r="8" spans="2:25" ht="34.5" customHeight="1">
      <c r="B8" s="57" t="s">
        <v>138</v>
      </c>
      <c r="C8" s="77">
        <v>2167.0876910829602</v>
      </c>
      <c r="D8" s="77">
        <v>1789.0996654268779</v>
      </c>
      <c r="E8" s="77">
        <v>1890.083558461288</v>
      </c>
      <c r="F8" s="77">
        <v>3455.431085558158</v>
      </c>
      <c r="G8" s="77">
        <v>3700.758785829632</v>
      </c>
      <c r="H8" s="19">
        <f t="shared" si="0"/>
        <v>2600.4921572717831</v>
      </c>
      <c r="I8" s="77">
        <f t="shared" si="1"/>
        <v>2600.4921572717831</v>
      </c>
      <c r="J8" s="37"/>
      <c r="K8" s="59" t="s">
        <v>138</v>
      </c>
      <c r="L8" s="78">
        <v>2600.4921572717831</v>
      </c>
      <c r="N8" s="38"/>
      <c r="O8" s="39"/>
    </row>
    <row r="9" spans="2:25" ht="34.5" customHeight="1">
      <c r="B9" s="57" t="s">
        <v>143</v>
      </c>
      <c r="C9" s="77">
        <v>1340.916666666667</v>
      </c>
      <c r="D9" s="77">
        <v>1307.083333333333</v>
      </c>
      <c r="E9" s="77">
        <v>1366.75</v>
      </c>
      <c r="F9" s="77">
        <v>1822.5</v>
      </c>
      <c r="G9" s="77">
        <v>2021.083333333333</v>
      </c>
      <c r="H9" s="19">
        <f t="shared" si="0"/>
        <v>1571.6666666666665</v>
      </c>
      <c r="I9" s="77">
        <f t="shared" si="1"/>
        <v>1571.6666666666665</v>
      </c>
      <c r="J9" s="37"/>
      <c r="K9" s="59" t="s">
        <v>9</v>
      </c>
      <c r="L9" s="78">
        <v>3034.5597835588046</v>
      </c>
      <c r="N9" s="53"/>
      <c r="O9" s="40"/>
    </row>
    <row r="10" spans="2:25" ht="34.5" customHeight="1">
      <c r="B10" s="57" t="s">
        <v>157</v>
      </c>
      <c r="C10" s="77">
        <v>1826.1514084507039</v>
      </c>
      <c r="D10" s="77">
        <v>1969.6403803131991</v>
      </c>
      <c r="E10" s="77">
        <v>1827.9215328467151</v>
      </c>
      <c r="F10" s="77">
        <v>2668.818181818182</v>
      </c>
      <c r="G10" s="77">
        <v>2889.25</v>
      </c>
      <c r="H10" s="19">
        <f t="shared" si="0"/>
        <v>2236.3563006857598</v>
      </c>
      <c r="I10" s="77">
        <f t="shared" si="1"/>
        <v>2236.3563006857598</v>
      </c>
      <c r="J10" s="37"/>
      <c r="K10" s="59" t="s">
        <v>137</v>
      </c>
      <c r="L10" s="78">
        <v>5799.8841095957177</v>
      </c>
      <c r="N10" s="53"/>
      <c r="O10" s="40"/>
    </row>
    <row r="11" spans="2:25" ht="34.5" customHeight="1">
      <c r="B11" s="57" t="s">
        <v>161</v>
      </c>
      <c r="C11" s="77">
        <v>1139.7561147233721</v>
      </c>
      <c r="D11" s="77">
        <v>1346.58481357337</v>
      </c>
      <c r="E11" s="77">
        <v>1708.061050077175</v>
      </c>
      <c r="F11" s="77">
        <v>2211.8992444646642</v>
      </c>
      <c r="G11" s="77">
        <v>2158.8528138998308</v>
      </c>
      <c r="H11" s="19">
        <f t="shared" si="0"/>
        <v>1713.0308073476822</v>
      </c>
      <c r="I11" s="77">
        <f t="shared" si="1"/>
        <v>1713.0308073476822</v>
      </c>
      <c r="J11" s="37"/>
      <c r="K11" s="79" t="s">
        <v>179</v>
      </c>
      <c r="L11" s="78">
        <v>8648.6</v>
      </c>
      <c r="N11" s="53"/>
      <c r="O11" s="40"/>
    </row>
    <row r="12" spans="2:25" ht="36.75" customHeight="1">
      <c r="B12" s="57" t="s">
        <v>76</v>
      </c>
      <c r="C12" s="77">
        <v>6258.1439393939399</v>
      </c>
      <c r="D12" s="77">
        <v>8294.6436781609191</v>
      </c>
      <c r="E12" s="77">
        <v>8447.1090767865062</v>
      </c>
      <c r="F12" s="77">
        <v>8919.6145833333321</v>
      </c>
      <c r="G12" s="77">
        <v>10179.10103833866</v>
      </c>
      <c r="H12" s="19">
        <f t="shared" si="0"/>
        <v>8419.7224632026719</v>
      </c>
      <c r="I12" s="77">
        <f t="shared" si="1"/>
        <v>8419.7224632026719</v>
      </c>
      <c r="J12" s="37"/>
      <c r="K12" s="21"/>
      <c r="L12" s="28"/>
      <c r="N12" s="53"/>
      <c r="O12" s="40"/>
    </row>
    <row r="13" spans="2:25" ht="36.75" customHeight="1">
      <c r="B13" s="18" t="s">
        <v>178</v>
      </c>
      <c r="C13" s="19">
        <v>6411</v>
      </c>
      <c r="D13" s="19">
        <v>6628.5</v>
      </c>
      <c r="E13" s="19">
        <v>8406.9166666666661</v>
      </c>
      <c r="F13" s="19">
        <v>9786</v>
      </c>
      <c r="G13" s="77">
        <v>11087</v>
      </c>
      <c r="H13" s="19">
        <f t="shared" si="0"/>
        <v>8463.8833333333332</v>
      </c>
      <c r="I13" s="77">
        <f t="shared" si="1"/>
        <v>8463.8833333333332</v>
      </c>
      <c r="J13" s="37"/>
      <c r="K13" s="41"/>
      <c r="L13" s="28"/>
      <c r="N13" s="25"/>
      <c r="O13" s="40"/>
    </row>
    <row r="14" spans="2:25" ht="39.75" customHeight="1">
      <c r="B14" s="18" t="s">
        <v>170</v>
      </c>
      <c r="C14" s="77">
        <v>5174</v>
      </c>
      <c r="D14" s="77">
        <v>5481</v>
      </c>
      <c r="E14" s="77">
        <v>7564</v>
      </c>
      <c r="F14" s="77">
        <v>8609</v>
      </c>
      <c r="G14" s="77">
        <v>9687</v>
      </c>
      <c r="H14" s="19">
        <f t="shared" si="0"/>
        <v>7303</v>
      </c>
      <c r="I14" s="77">
        <f t="shared" si="1"/>
        <v>7303</v>
      </c>
      <c r="O14" s="27"/>
      <c r="R14" s="25"/>
      <c r="S14" s="26"/>
      <c r="T14" s="26"/>
      <c r="U14" s="26"/>
      <c r="V14" s="26"/>
      <c r="W14" s="26"/>
      <c r="X14" s="26"/>
      <c r="Y14" s="26"/>
    </row>
    <row r="15" spans="2:25">
      <c r="B15" s="17"/>
      <c r="O15" s="27"/>
    </row>
    <row r="16" spans="2:25" ht="13.5" thickBot="1">
      <c r="B16" s="17"/>
      <c r="J16" s="35"/>
      <c r="O16" s="27"/>
    </row>
    <row r="17" spans="2:9">
      <c r="B17" s="14" t="s">
        <v>180</v>
      </c>
      <c r="C17" s="7"/>
      <c r="D17" s="7"/>
      <c r="E17" s="7"/>
      <c r="F17" s="7"/>
      <c r="G17" s="7"/>
      <c r="H17" s="7"/>
      <c r="I17" s="7"/>
    </row>
    <row r="18" spans="2:9">
      <c r="B18" s="58" t="s">
        <v>181</v>
      </c>
      <c r="C18" s="7"/>
      <c r="D18" s="7"/>
      <c r="E18" s="7"/>
      <c r="F18" s="7"/>
      <c r="G18" s="7"/>
      <c r="H18" s="7"/>
      <c r="I18" s="7"/>
    </row>
    <row r="19" spans="2:9">
      <c r="B19" s="16" t="s">
        <v>182</v>
      </c>
      <c r="D19" s="7"/>
      <c r="E19" s="7"/>
      <c r="F19" s="7"/>
      <c r="G19" s="7"/>
      <c r="H19" s="7"/>
      <c r="I19" s="7"/>
    </row>
    <row r="20" spans="2:9" ht="26.25" thickBot="1">
      <c r="B20" s="15" t="s">
        <v>183</v>
      </c>
      <c r="D20" s="7"/>
      <c r="E20" s="7"/>
      <c r="F20" s="7"/>
      <c r="G20" s="7"/>
      <c r="H20" s="7"/>
      <c r="I20" s="7"/>
    </row>
    <row r="21" spans="2:9">
      <c r="B21" s="17"/>
      <c r="D21" s="7"/>
      <c r="E21" s="7"/>
      <c r="F21" s="7"/>
      <c r="G21" s="7"/>
      <c r="H21" s="7"/>
      <c r="I21" s="7"/>
    </row>
    <row r="22" spans="2:9">
      <c r="B22" s="17"/>
      <c r="D22" s="7"/>
      <c r="E22" s="7"/>
      <c r="F22" s="7"/>
      <c r="G22" s="7"/>
      <c r="H22" s="7"/>
      <c r="I22" s="7"/>
    </row>
    <row r="23" spans="2:9">
      <c r="B23" s="17"/>
      <c r="D23" s="7"/>
      <c r="E23" s="7"/>
      <c r="F23" s="7"/>
      <c r="G23" s="7"/>
      <c r="H23" s="7"/>
      <c r="I23" s="7"/>
    </row>
    <row r="24" spans="2:9">
      <c r="B24" s="17"/>
    </row>
    <row r="25" spans="2:9">
      <c r="B25" s="17"/>
    </row>
    <row r="26" spans="2:9">
      <c r="B26" s="5" t="s">
        <v>115</v>
      </c>
      <c r="C26" s="5" t="s">
        <v>176</v>
      </c>
    </row>
    <row r="27" spans="2:9" ht="14.25">
      <c r="B27" s="59" t="s">
        <v>143</v>
      </c>
      <c r="C27" s="78">
        <v>1571.6666666666665</v>
      </c>
    </row>
    <row r="28" spans="2:9" ht="14.25">
      <c r="B28" s="59" t="s">
        <v>161</v>
      </c>
      <c r="C28" s="78">
        <v>1713.0308073476822</v>
      </c>
    </row>
    <row r="29" spans="2:9" ht="14.25">
      <c r="B29" s="59" t="s">
        <v>18</v>
      </c>
      <c r="C29" s="78">
        <v>2016.1714199860937</v>
      </c>
    </row>
    <row r="30" spans="2:9" ht="14.25">
      <c r="B30" s="59" t="s">
        <v>6</v>
      </c>
      <c r="C30" s="78">
        <v>2033.0002463886572</v>
      </c>
    </row>
    <row r="31" spans="2:9" ht="14.25">
      <c r="B31" s="59" t="s">
        <v>157</v>
      </c>
      <c r="C31" s="78">
        <v>2236.3563006857598</v>
      </c>
    </row>
    <row r="32" spans="2:9" ht="30.75" customHeight="1">
      <c r="B32" s="59" t="s">
        <v>138</v>
      </c>
      <c r="C32" s="78">
        <v>2600.4921572717831</v>
      </c>
    </row>
    <row r="33" spans="2:3" ht="14.25">
      <c r="B33" s="59" t="s">
        <v>9</v>
      </c>
      <c r="C33" s="78">
        <v>3034.5597835588046</v>
      </c>
    </row>
    <row r="34" spans="2:3" ht="14.25">
      <c r="B34" s="59" t="s">
        <v>137</v>
      </c>
      <c r="C34" s="78">
        <v>5799.8841095957177</v>
      </c>
    </row>
    <row r="35" spans="2:3" ht="14.25">
      <c r="B35" s="79" t="s">
        <v>179</v>
      </c>
      <c r="C35" s="78">
        <v>8648.6</v>
      </c>
    </row>
    <row r="36" spans="2:3" ht="25.5">
      <c r="B36" s="18" t="s">
        <v>178</v>
      </c>
      <c r="C36" s="77">
        <v>8463.8833333333332</v>
      </c>
    </row>
    <row r="37" spans="2:3" ht="14.25">
      <c r="B37" s="57" t="s">
        <v>76</v>
      </c>
      <c r="C37" s="77">
        <v>8419.7224632026719</v>
      </c>
    </row>
    <row r="38" spans="2:3" ht="14.25">
      <c r="B38" s="18" t="s">
        <v>170</v>
      </c>
      <c r="C38" s="77">
        <v>7303</v>
      </c>
    </row>
  </sheetData>
  <autoFilter ref="N2:O5" xr:uid="{00000000-0009-0000-0000-000006000000}">
    <sortState xmlns:xlrd2="http://schemas.microsoft.com/office/spreadsheetml/2017/richdata2" ref="N3:O5">
      <sortCondition descending="1" ref="O2:O5"/>
    </sortState>
  </autoFilter>
  <sortState xmlns:xlrd2="http://schemas.microsoft.com/office/spreadsheetml/2017/richdata2" ref="B29:C33">
    <sortCondition descending="1" ref="C29:C33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H28"/>
  <sheetViews>
    <sheetView tabSelected="1" topLeftCell="A4" zoomScale="80" zoomScaleNormal="80" workbookViewId="0">
      <selection activeCell="G21" sqref="G21"/>
    </sheetView>
  </sheetViews>
  <sheetFormatPr defaultColWidth="11.42578125" defaultRowHeight="12.75"/>
  <cols>
    <col min="1" max="1" width="6.42578125" style="3" customWidth="1"/>
    <col min="2" max="2" width="26.7109375" style="3" customWidth="1"/>
    <col min="3" max="8" width="11.42578125" style="3" customWidth="1"/>
    <col min="9" max="16384" width="11.42578125" style="3"/>
  </cols>
  <sheetData>
    <row r="2" spans="2:8" ht="15" customHeight="1">
      <c r="B2" s="8" t="s">
        <v>175</v>
      </c>
      <c r="C2" s="8">
        <v>2019</v>
      </c>
      <c r="D2" s="8">
        <v>2020</v>
      </c>
      <c r="E2" s="8">
        <v>2021</v>
      </c>
      <c r="F2" s="8">
        <v>2022</v>
      </c>
      <c r="G2" s="8">
        <v>2023</v>
      </c>
      <c r="H2" s="8" t="s">
        <v>176</v>
      </c>
    </row>
    <row r="3" spans="2:8" ht="14.25">
      <c r="B3" s="57" t="s">
        <v>137</v>
      </c>
      <c r="C3" s="77">
        <v>4693.7218842029224</v>
      </c>
      <c r="D3" s="77">
        <v>4647.218747965363</v>
      </c>
      <c r="E3" s="77">
        <v>5298.5050681355988</v>
      </c>
      <c r="F3" s="77">
        <v>6506.6969554582902</v>
      </c>
      <c r="G3" s="77">
        <v>7853.2778922164134</v>
      </c>
      <c r="H3" s="19">
        <f t="shared" ref="H3:H14" si="0">AVERAGE(C3:G3)</f>
        <v>5799.8841095957177</v>
      </c>
    </row>
    <row r="4" spans="2:8" ht="14.25">
      <c r="B4" s="57" t="s">
        <v>9</v>
      </c>
      <c r="C4" s="77">
        <v>2651.3025217968029</v>
      </c>
      <c r="D4" s="77">
        <v>2659.8235324829789</v>
      </c>
      <c r="E4" s="77">
        <v>2742.9810969310111</v>
      </c>
      <c r="F4" s="77">
        <v>3368.293317194742</v>
      </c>
      <c r="G4" s="77">
        <v>3750.3984493884891</v>
      </c>
      <c r="H4" s="19">
        <f t="shared" si="0"/>
        <v>3034.5597835588046</v>
      </c>
    </row>
    <row r="5" spans="2:8" ht="14.25">
      <c r="B5" s="45" t="s">
        <v>179</v>
      </c>
      <c r="C5" s="77">
        <v>6578</v>
      </c>
      <c r="D5" s="77">
        <v>8083</v>
      </c>
      <c r="E5" s="77">
        <v>7795</v>
      </c>
      <c r="F5" s="77">
        <v>8802</v>
      </c>
      <c r="G5" s="77">
        <v>11985</v>
      </c>
      <c r="H5" s="19">
        <f t="shared" si="0"/>
        <v>8648.6</v>
      </c>
    </row>
    <row r="6" spans="2:8" ht="14.25">
      <c r="B6" s="57" t="s">
        <v>18</v>
      </c>
      <c r="C6" s="77">
        <v>1960.133888718073</v>
      </c>
      <c r="D6" s="77">
        <v>1773.43450524432</v>
      </c>
      <c r="E6" s="77">
        <v>1913.5105894401529</v>
      </c>
      <c r="F6" s="77">
        <v>2252.5184989616619</v>
      </c>
      <c r="G6" s="77">
        <v>2181.2596175662611</v>
      </c>
      <c r="H6" s="19">
        <f t="shared" si="0"/>
        <v>2016.1714199860937</v>
      </c>
    </row>
    <row r="7" spans="2:8" ht="14.25">
      <c r="B7" s="57" t="s">
        <v>6</v>
      </c>
      <c r="C7" s="77">
        <v>2000.2794411468681</v>
      </c>
      <c r="D7" s="77">
        <v>1274.946215191349</v>
      </c>
      <c r="E7" s="77">
        <v>1299.043285688098</v>
      </c>
      <c r="F7" s="77">
        <v>3374.790366488302</v>
      </c>
      <c r="G7" s="77">
        <v>2215.9419234286688</v>
      </c>
      <c r="H7" s="19">
        <f t="shared" si="0"/>
        <v>2033.0002463886572</v>
      </c>
    </row>
    <row r="8" spans="2:8" ht="14.25">
      <c r="B8" s="57" t="s">
        <v>138</v>
      </c>
      <c r="C8" s="77">
        <v>2167.0876910829602</v>
      </c>
      <c r="D8" s="77">
        <v>1789.0996654268779</v>
      </c>
      <c r="E8" s="77">
        <v>1890.083558461288</v>
      </c>
      <c r="F8" s="77">
        <v>3455.431085558158</v>
      </c>
      <c r="G8" s="77">
        <v>3700.758785829632</v>
      </c>
      <c r="H8" s="19">
        <f t="shared" si="0"/>
        <v>2600.4921572717831</v>
      </c>
    </row>
    <row r="9" spans="2:8" ht="24.75" customHeight="1">
      <c r="B9" s="57" t="s">
        <v>143</v>
      </c>
      <c r="C9" s="77">
        <v>1340.916666666667</v>
      </c>
      <c r="D9" s="77">
        <v>1307.083333333333</v>
      </c>
      <c r="E9" s="77">
        <v>1366.75</v>
      </c>
      <c r="F9" s="77">
        <v>1822.5</v>
      </c>
      <c r="G9" s="77">
        <v>2021.083333333333</v>
      </c>
      <c r="H9" s="19">
        <f t="shared" si="0"/>
        <v>1571.6666666666665</v>
      </c>
    </row>
    <row r="10" spans="2:8" ht="25.5" customHeight="1">
      <c r="B10" s="57" t="s">
        <v>157</v>
      </c>
      <c r="C10" s="77">
        <v>1826.1514084507039</v>
      </c>
      <c r="D10" s="77">
        <v>1969.6403803131991</v>
      </c>
      <c r="E10" s="77">
        <v>1827.9215328467151</v>
      </c>
      <c r="F10" s="77">
        <v>2668.818181818182</v>
      </c>
      <c r="G10" s="77">
        <v>2889.25</v>
      </c>
      <c r="H10" s="19">
        <f t="shared" si="0"/>
        <v>2236.3563006857598</v>
      </c>
    </row>
    <row r="11" spans="2:8" ht="14.25">
      <c r="B11" s="57" t="s">
        <v>161</v>
      </c>
      <c r="C11" s="77">
        <v>1139.7561147233721</v>
      </c>
      <c r="D11" s="77">
        <v>1346.58481357337</v>
      </c>
      <c r="E11" s="77">
        <v>1708.061050077175</v>
      </c>
      <c r="F11" s="77">
        <v>2211.8992444646642</v>
      </c>
      <c r="G11" s="77">
        <v>2158.8528138998308</v>
      </c>
      <c r="H11" s="19">
        <f t="shared" si="0"/>
        <v>1713.0308073476822</v>
      </c>
    </row>
    <row r="12" spans="2:8" ht="22.5" customHeight="1">
      <c r="B12" s="57" t="s">
        <v>76</v>
      </c>
      <c r="C12" s="77">
        <v>6258.1439393939399</v>
      </c>
      <c r="D12" s="77">
        <v>8294.6436781609191</v>
      </c>
      <c r="E12" s="77">
        <v>8447.1090767865062</v>
      </c>
      <c r="F12" s="77">
        <v>8919.6145833333321</v>
      </c>
      <c r="G12" s="77">
        <v>10179.10103833866</v>
      </c>
      <c r="H12" s="19">
        <f t="shared" si="0"/>
        <v>8419.7224632026719</v>
      </c>
    </row>
    <row r="13" spans="2:8" ht="24" customHeight="1">
      <c r="B13" s="18" t="s">
        <v>178</v>
      </c>
      <c r="C13" s="19">
        <v>6411</v>
      </c>
      <c r="D13" s="19">
        <v>6628.5</v>
      </c>
      <c r="E13" s="19">
        <v>8406.9166666666661</v>
      </c>
      <c r="F13" s="19">
        <v>9786</v>
      </c>
      <c r="G13" s="77">
        <v>11087</v>
      </c>
      <c r="H13" s="19">
        <f t="shared" si="0"/>
        <v>8463.8833333333332</v>
      </c>
    </row>
    <row r="14" spans="2:8" ht="14.25">
      <c r="B14" s="18" t="s">
        <v>170</v>
      </c>
      <c r="C14" s="77">
        <v>5174</v>
      </c>
      <c r="D14" s="77">
        <v>5481</v>
      </c>
      <c r="E14" s="77">
        <v>7564</v>
      </c>
      <c r="F14" s="77">
        <v>8609</v>
      </c>
      <c r="G14" s="77">
        <v>9687</v>
      </c>
      <c r="H14" s="19">
        <f t="shared" si="0"/>
        <v>7303</v>
      </c>
    </row>
    <row r="15" spans="2:8">
      <c r="B15" s="72"/>
      <c r="C15" s="20"/>
      <c r="D15" s="12"/>
      <c r="E15" s="12"/>
      <c r="F15" s="12"/>
      <c r="G15" s="12"/>
      <c r="H15" s="20"/>
    </row>
    <row r="16" spans="2:8">
      <c r="B16" s="8" t="s">
        <v>175</v>
      </c>
      <c r="C16" s="8">
        <v>2020</v>
      </c>
      <c r="D16" s="8">
        <v>2021</v>
      </c>
      <c r="E16" s="8">
        <v>2022</v>
      </c>
      <c r="F16" s="8">
        <v>2023</v>
      </c>
      <c r="G16" s="6"/>
      <c r="H16" s="20"/>
    </row>
    <row r="17" spans="2:8">
      <c r="B17" s="57" t="s">
        <v>137</v>
      </c>
      <c r="C17" s="9">
        <f t="shared" ref="C17:F28" si="1">D3/C3*100-100</f>
        <v>-0.99075184650520498</v>
      </c>
      <c r="D17" s="9">
        <f t="shared" si="1"/>
        <v>14.014539781571102</v>
      </c>
      <c r="E17" s="9">
        <f t="shared" si="1"/>
        <v>22.802505079943643</v>
      </c>
      <c r="F17" s="9">
        <f t="shared" si="1"/>
        <v>20.695307403682193</v>
      </c>
      <c r="G17" s="22" cm="1">
        <f t="array" ref="G17">+AVERAGE(ABS(C17:F17))</f>
        <v>14.625776027925536</v>
      </c>
      <c r="H17" s="20"/>
    </row>
    <row r="18" spans="2:8">
      <c r="B18" s="57" t="s">
        <v>9</v>
      </c>
      <c r="C18" s="9">
        <f t="shared" si="1"/>
        <v>0.32138960439721131</v>
      </c>
      <c r="D18" s="9">
        <f t="shared" si="1"/>
        <v>3.126431638508123</v>
      </c>
      <c r="E18" s="9">
        <f t="shared" si="1"/>
        <v>22.796811139652505</v>
      </c>
      <c r="F18" s="9">
        <f t="shared" si="1"/>
        <v>11.344176299704813</v>
      </c>
      <c r="G18" s="13" cm="1">
        <f t="array" ref="G18">+AVERAGE(ABS(C18:F18))</f>
        <v>9.397202170565663</v>
      </c>
      <c r="H18" s="20"/>
    </row>
    <row r="19" spans="2:8">
      <c r="B19" s="45" t="s">
        <v>179</v>
      </c>
      <c r="C19" s="9">
        <f t="shared" si="1"/>
        <v>22.879294618425064</v>
      </c>
      <c r="D19" s="9">
        <f t="shared" si="1"/>
        <v>-3.5630335271557527</v>
      </c>
      <c r="E19" s="9">
        <f t="shared" si="1"/>
        <v>12.918537524053875</v>
      </c>
      <c r="F19" s="9">
        <f t="shared" si="1"/>
        <v>36.162235855487381</v>
      </c>
      <c r="G19" s="22" cm="1">
        <f t="array" ref="G19">+AVERAGE(ABS(C19:F19))</f>
        <v>18.880775381280518</v>
      </c>
      <c r="H19" s="20"/>
    </row>
    <row r="20" spans="2:8">
      <c r="B20" s="57" t="s">
        <v>18</v>
      </c>
      <c r="C20" s="9">
        <f t="shared" si="1"/>
        <v>-9.5248281022198</v>
      </c>
      <c r="D20" s="9">
        <f t="shared" si="1"/>
        <v>7.8985766760264511</v>
      </c>
      <c r="E20" s="9">
        <f t="shared" si="1"/>
        <v>17.716542118572477</v>
      </c>
      <c r="F20" s="9">
        <f t="shared" si="1"/>
        <v>-3.1635203630180513</v>
      </c>
      <c r="G20" s="13" cm="1">
        <f t="array" ref="G20">+AVERAGE(ABS(C20:F20))</f>
        <v>9.5758668149591948</v>
      </c>
      <c r="H20" s="20"/>
    </row>
    <row r="21" spans="2:8">
      <c r="B21" s="57" t="s">
        <v>6</v>
      </c>
      <c r="C21" s="9">
        <f t="shared" si="1"/>
        <v>-36.261594806955898</v>
      </c>
      <c r="D21" s="9">
        <f t="shared" si="1"/>
        <v>1.8900460434821014</v>
      </c>
      <c r="E21" s="9">
        <f t="shared" si="1"/>
        <v>159.79044760626965</v>
      </c>
      <c r="F21" s="9">
        <f t="shared" si="1"/>
        <v>-34.338383046455519</v>
      </c>
      <c r="G21" s="80" cm="1">
        <f t="array" ref="G21">+AVERAGE(ABS(C21:F21))</f>
        <v>58.0701178757908</v>
      </c>
      <c r="H21" s="20"/>
    </row>
    <row r="22" spans="2:8">
      <c r="B22" s="57" t="s">
        <v>138</v>
      </c>
      <c r="C22" s="9">
        <f t="shared" si="1"/>
        <v>-17.442211831639824</v>
      </c>
      <c r="D22" s="9">
        <f t="shared" si="1"/>
        <v>5.6443972902043669</v>
      </c>
      <c r="E22" s="9">
        <f t="shared" si="1"/>
        <v>82.818958986724112</v>
      </c>
      <c r="F22" s="9">
        <f t="shared" si="1"/>
        <v>7.0997711775185479</v>
      </c>
      <c r="G22" s="80" cm="1">
        <f t="array" ref="G22">+AVERAGE(ABS(C22:F22))</f>
        <v>28.251334821521713</v>
      </c>
      <c r="H22" s="21"/>
    </row>
    <row r="23" spans="2:8" ht="22.5" customHeight="1">
      <c r="B23" s="57" t="s">
        <v>143</v>
      </c>
      <c r="C23" s="9">
        <f t="shared" si="1"/>
        <v>-2.5231495867255518</v>
      </c>
      <c r="D23" s="9">
        <f t="shared" si="1"/>
        <v>4.5648708957602935</v>
      </c>
      <c r="E23" s="9">
        <f t="shared" si="1"/>
        <v>33.345527711724912</v>
      </c>
      <c r="F23" s="9">
        <f t="shared" si="1"/>
        <v>10.896204846822116</v>
      </c>
      <c r="G23" s="13" cm="1">
        <f t="array" ref="G23">+AVERAGE(ABS(C23:F23))</f>
        <v>12.832438260258218</v>
      </c>
      <c r="H23" s="21"/>
    </row>
    <row r="24" spans="2:8" ht="22.5" customHeight="1">
      <c r="B24" s="57" t="s">
        <v>157</v>
      </c>
      <c r="C24" s="9">
        <f t="shared" si="1"/>
        <v>7.857452081929523</v>
      </c>
      <c r="D24" s="9">
        <f t="shared" si="1"/>
        <v>-7.195163588388084</v>
      </c>
      <c r="E24" s="9">
        <f t="shared" si="1"/>
        <v>46.002885455476616</v>
      </c>
      <c r="F24" s="9">
        <f t="shared" si="1"/>
        <v>8.259529243451297</v>
      </c>
      <c r="G24" s="22" cm="1">
        <f t="array" ref="G24">+AVERAGE(ABS(C24:F24))</f>
        <v>17.32875759231138</v>
      </c>
      <c r="H24" s="21"/>
    </row>
    <row r="25" spans="2:8">
      <c r="B25" s="57" t="s">
        <v>161</v>
      </c>
      <c r="C25" s="9">
        <f t="shared" si="1"/>
        <v>18.146750535328067</v>
      </c>
      <c r="D25" s="9">
        <f t="shared" si="1"/>
        <v>26.843926417421287</v>
      </c>
      <c r="E25" s="9">
        <f t="shared" si="1"/>
        <v>29.497668971769144</v>
      </c>
      <c r="F25" s="9">
        <f t="shared" si="1"/>
        <v>-2.3982299689998712</v>
      </c>
      <c r="G25" s="80" cm="1">
        <f t="array" ref="G25">+AVERAGE(ABS(C25:F25))</f>
        <v>19.221643973379592</v>
      </c>
    </row>
    <row r="26" spans="2:8">
      <c r="B26" s="57" t="s">
        <v>76</v>
      </c>
      <c r="C26" s="9">
        <f t="shared" si="1"/>
        <v>32.541593138303568</v>
      </c>
      <c r="D26" s="9">
        <f t="shared" si="1"/>
        <v>1.8381187250636799</v>
      </c>
      <c r="E26" s="9">
        <f t="shared" si="1"/>
        <v>5.5936948635518178</v>
      </c>
      <c r="F26" s="9">
        <f t="shared" si="1"/>
        <v>14.120413424126312</v>
      </c>
      <c r="G26" s="13" cm="1">
        <f t="array" ref="G26">+AVERAGE(ABS(C26:F26))</f>
        <v>13.523455037761344</v>
      </c>
    </row>
    <row r="27" spans="2:8" ht="25.5">
      <c r="B27" s="18" t="s">
        <v>178</v>
      </c>
      <c r="C27" s="9">
        <f t="shared" si="1"/>
        <v>3.3926064576509134</v>
      </c>
      <c r="D27" s="9">
        <f t="shared" si="1"/>
        <v>26.829850896381771</v>
      </c>
      <c r="E27" s="9">
        <f t="shared" si="1"/>
        <v>16.404151343635704</v>
      </c>
      <c r="F27" s="9">
        <f t="shared" si="1"/>
        <v>13.294502350296341</v>
      </c>
      <c r="G27" s="22" cm="1">
        <f t="array" ref="G27">+AVERAGE(ABS(C27:F27))</f>
        <v>14.980277761991182</v>
      </c>
    </row>
    <row r="28" spans="2:8">
      <c r="B28" s="18" t="s">
        <v>170</v>
      </c>
      <c r="C28" s="9">
        <f t="shared" si="1"/>
        <v>5.9335137224584571</v>
      </c>
      <c r="D28" s="9">
        <f t="shared" si="1"/>
        <v>38.004013866082829</v>
      </c>
      <c r="E28" s="9">
        <f t="shared" si="1"/>
        <v>13.815441565309357</v>
      </c>
      <c r="F28" s="9">
        <f t="shared" si="1"/>
        <v>12.521779533046811</v>
      </c>
      <c r="G28" s="22" cm="1">
        <f t="array" ref="G28">+AVERAGE(ABS(C28:F28))</f>
        <v>17.568687171724363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2025-12-02T03:56:10+00:00</FechayHora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dba39584d82166cba059bb2c52e166d8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efc7848022a92cc739f97897553905dd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B3E9602-04BC-4E38-91DD-44C0C1B37D8C}"/>
</file>

<file path=customXml/itemProps2.xml><?xml version="1.0" encoding="utf-8"?>
<ds:datastoreItem xmlns:ds="http://schemas.openxmlformats.org/officeDocument/2006/customXml" ds:itemID="{6A69B17A-CC4B-472B-917E-AA731CB80F6A}"/>
</file>

<file path=customXml/itemProps3.xml><?xml version="1.0" encoding="utf-8"?>
<ds:datastoreItem xmlns:ds="http://schemas.openxmlformats.org/officeDocument/2006/customXml" ds:itemID="{B3746E1D-0646-4F52-BAE3-BE1ED59D11D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2025-12-02T13:21:15Z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