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9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cuments\2025 MERCADOS\MUNICIPIOS UAF 2025\2025\GUAMAL\"/>
    </mc:Choice>
  </mc:AlternateContent>
  <xr:revisionPtr revIDLastSave="0" documentId="11_08DE57CAFEC12F21D7C9D0C018D3C45A45075F6F" xr6:coauthVersionLast="47" xr6:coauthVersionMax="47" xr10:uidLastSave="{00000000-0000-0000-0000-000000000000}"/>
  <bookViews>
    <workbookView xWindow="0" yWindow="0" windowWidth="16815" windowHeight="7755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PRODUCTO'!$B$21:$D$31</definedName>
    <definedName name="_xlnm._FilterDatabase" localSheetId="5" hidden="1">'4.3.2. PRECIOS PAGAD PRODUCTOR'!$B$2:$G$6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10" l="1"/>
  <c r="H11" i="8" l="1"/>
  <c r="M7" i="7" l="1"/>
  <c r="M9" i="7"/>
  <c r="M10" i="7"/>
  <c r="M11" i="7"/>
  <c r="M12" i="7"/>
  <c r="M13" i="7"/>
  <c r="M8" i="7"/>
  <c r="M14" i="7"/>
  <c r="M15" i="7"/>
  <c r="M16" i="7"/>
  <c r="M5" i="7"/>
  <c r="I13" i="6"/>
  <c r="I6" i="6" l="1"/>
  <c r="F20" i="9" l="1"/>
  <c r="F21" i="9"/>
  <c r="F22" i="9"/>
  <c r="F23" i="9"/>
  <c r="F24" i="9"/>
  <c r="F25" i="9"/>
  <c r="F26" i="9"/>
  <c r="F27" i="9"/>
  <c r="E20" i="9"/>
  <c r="E21" i="9"/>
  <c r="E22" i="9"/>
  <c r="E23" i="9"/>
  <c r="E24" i="9"/>
  <c r="E25" i="9"/>
  <c r="E26" i="9"/>
  <c r="E27" i="9"/>
  <c r="D20" i="9"/>
  <c r="D21" i="9"/>
  <c r="D22" i="9"/>
  <c r="D23" i="9"/>
  <c r="D24" i="9"/>
  <c r="D25" i="9"/>
  <c r="D26" i="9"/>
  <c r="D27" i="9"/>
  <c r="D19" i="9"/>
  <c r="E19" i="9"/>
  <c r="F19" i="9"/>
  <c r="C20" i="9"/>
  <c r="G20" i="9" s="1" a="1"/>
  <c r="G20" i="9" s="1"/>
  <c r="C21" i="9"/>
  <c r="C22" i="9"/>
  <c r="G22" i="9" s="1" a="1"/>
  <c r="G22" i="9" s="1"/>
  <c r="C23" i="9"/>
  <c r="C24" i="9"/>
  <c r="G24" i="9" s="1" a="1"/>
  <c r="C25" i="9"/>
  <c r="G25" i="9" s="1" a="1"/>
  <c r="C26" i="9"/>
  <c r="G26" i="9" s="1" a="1"/>
  <c r="C27" i="9"/>
  <c r="C19" i="9"/>
  <c r="H4" i="8"/>
  <c r="H5" i="8"/>
  <c r="H6" i="8"/>
  <c r="H9" i="8"/>
  <c r="H7" i="8"/>
  <c r="H10" i="8"/>
  <c r="H8" i="8"/>
  <c r="H3" i="8"/>
  <c r="G27" i="9" l="1" a="1"/>
  <c r="G23" i="9" a="1"/>
  <c r="G27" i="9"/>
  <c r="G23" i="9"/>
  <c r="G26" i="9"/>
  <c r="G25" i="9"/>
  <c r="G21" i="9" a="1"/>
  <c r="G21" i="9" s="1"/>
  <c r="G24" i="9"/>
  <c r="I14" i="6"/>
  <c r="I11" i="6"/>
  <c r="I9" i="6"/>
  <c r="I16" i="6"/>
  <c r="I12" i="6"/>
  <c r="I15" i="6"/>
  <c r="I7" i="6"/>
  <c r="I5" i="6"/>
  <c r="I10" i="6"/>
  <c r="I8" i="6"/>
  <c r="M6" i="7"/>
  <c r="G19" i="9" l="1" a="1"/>
  <c r="G19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<sst xmlns="http://schemas.openxmlformats.org/spreadsheetml/2006/main" count="447" uniqueCount="182">
  <si>
    <t>Tabla 1. Organizaciones de la Agricultura Familiar (OAF) participantes de los encuentros territoriales en el municipio deGuamal</t>
  </si>
  <si>
    <t>Nombre y sigla asociación</t>
  </si>
  <si>
    <t>Principales productos comercializados</t>
  </si>
  <si>
    <t>No. de familias asociadas</t>
  </si>
  <si>
    <t>Servicios que presta la OAF</t>
  </si>
  <si>
    <t>Asociación de Jóvenes Emprendedores de Cacay con Futuro - AGROCACAYS</t>
  </si>
  <si>
    <t>Cacay</t>
  </si>
  <si>
    <t>Asistencia Técnica, capacitación y formación y comercialización colectiva</t>
  </si>
  <si>
    <t>Asociación de Productores de Cacao de Guamal - ASOPROCAGUA</t>
  </si>
  <si>
    <t>Cacao</t>
  </si>
  <si>
    <t xml:space="preserve">Asistencia técnica, banco de maquinaria, capacitación y formación y comercialización colectiva </t>
  </si>
  <si>
    <t>Asociación de Productores de Mangostino del Departamento del Meta - ASOMAGOSTAN</t>
  </si>
  <si>
    <t>Mangostino</t>
  </si>
  <si>
    <t>Comercialización colectiva</t>
  </si>
  <si>
    <t>Distribuidores de Frutas Asociados de Guamal - DISFRUAGUA</t>
  </si>
  <si>
    <t>Naranja valencia</t>
  </si>
  <si>
    <t>Asociación Piscícola de Guamal Meta - APISMEC</t>
  </si>
  <si>
    <t>Piscicultura (Cachama)</t>
  </si>
  <si>
    <t>Asociación Agropecuaria de Guamal - ASOAGROGUAMAL</t>
  </si>
  <si>
    <t xml:space="preserve">Cerdo kg en pie </t>
  </si>
  <si>
    <t>Asociación Agropecuaria de Productos Mixtos de Guamal - ASOPROMIX</t>
  </si>
  <si>
    <t>Avicultura (Pollo de engorde)</t>
  </si>
  <si>
    <t>Asociación Agropecuaria Humadea - ASOHUMADEA</t>
  </si>
  <si>
    <t>Avicultura (Huevo)</t>
  </si>
  <si>
    <t>Asistencia Técnica y comercialización colectiva</t>
  </si>
  <si>
    <t>Asociación de Ganaderos de Guamal - ASOGAN</t>
  </si>
  <si>
    <t xml:space="preserve"> Ganadería doble propósito (Leche)</t>
  </si>
  <si>
    <t xml:space="preserve">Asistencia técnica, banco de maquinaria, capacitación y formación, venta de insumos y comercialización colectiva </t>
  </si>
  <si>
    <t xml:space="preserve">Ganadería doble propósito (Res kg en pie) </t>
  </si>
  <si>
    <t>Ganadería doble propósito (Queso)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</si>
  <si>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Guamal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</si>
  <si>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</si>
  <si>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</si>
  <si>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</si>
  <si>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</si>
  <si>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</si>
  <si>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</si>
  <si>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</si>
  <si>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Bulto x 50 kg</t>
  </si>
  <si>
    <t>Agroindustria 100%</t>
  </si>
  <si>
    <t>No</t>
  </si>
  <si>
    <t>Contado</t>
  </si>
  <si>
    <t>Finca 100%</t>
  </si>
  <si>
    <t>Agente comercial 100%</t>
  </si>
  <si>
    <t>Casco urbano 100%</t>
  </si>
  <si>
    <t>Canastilla x 20 kg</t>
  </si>
  <si>
    <t>Mayorista 50%
Exportador 30%
Intermediario 20%</t>
  </si>
  <si>
    <t>Si</t>
  </si>
  <si>
    <t>Bulto x 25 kg</t>
  </si>
  <si>
    <t>Intermediarios 100%</t>
  </si>
  <si>
    <t>Cachama</t>
  </si>
  <si>
    <t>Kilogramo</t>
  </si>
  <si>
    <t>Lechón</t>
  </si>
  <si>
    <t>Cerdo kg en pie</t>
  </si>
  <si>
    <t>Consumidor final 100%</t>
  </si>
  <si>
    <t>Cerdo</t>
  </si>
  <si>
    <t>Almacén de Cadena 70%
Consumidor final 30%</t>
  </si>
  <si>
    <t>Pollo</t>
  </si>
  <si>
    <t>Pollo Kg en pie</t>
  </si>
  <si>
    <t>Minoristas 80%
Consumidor final 20%</t>
  </si>
  <si>
    <t>Casco urbano 80%
Finca 20%</t>
  </si>
  <si>
    <t>Huevo</t>
  </si>
  <si>
    <t>Cubeta x 30 unidades</t>
  </si>
  <si>
    <t>Leche</t>
  </si>
  <si>
    <t>Cantina x 40 L</t>
  </si>
  <si>
    <t>Agroindustria 92%
Intermediarios 8%</t>
  </si>
  <si>
    <t>Crédito</t>
  </si>
  <si>
    <t>Res kg en pie</t>
  </si>
  <si>
    <t>Queso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</si>
  <si>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</si>
  <si>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Guamal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</si>
  <si>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</si>
  <si>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</si>
  <si>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</si>
  <si>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</si>
  <si>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</si>
  <si>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 xml:space="preserve">Asociación de Jóvenes Emprendedores de Cacay con Futuro </t>
  </si>
  <si>
    <t>Agroindustria</t>
  </si>
  <si>
    <t>Vereda La Isal, Finca El Porvenir</t>
  </si>
  <si>
    <t>Asociaciones del municipio vereda La Isla 100%</t>
  </si>
  <si>
    <t>Workcacao</t>
  </si>
  <si>
    <t>Intermediario</t>
  </si>
  <si>
    <t>Cabecera municipal</t>
  </si>
  <si>
    <t xml:space="preserve">Productores diferentes veredas municipio Guamal 25%
Asociaciones del municipio - Agroguamal 25%
Productores Cubarral, Granada y El Dorado 50%
</t>
  </si>
  <si>
    <t>Frtas y Verduras Leonor</t>
  </si>
  <si>
    <t>Minoristas</t>
  </si>
  <si>
    <t>Plaza de mercado local</t>
  </si>
  <si>
    <t>Productos Vereda Danubio Guamal 50%
Asociaciones municipio Guamal 50%</t>
  </si>
  <si>
    <t>Naranja Valencia</t>
  </si>
  <si>
    <t>Productores diferentes veredas Guamal 100%</t>
  </si>
  <si>
    <t>Pescaderìa SHALOM</t>
  </si>
  <si>
    <t>Productores y asociaciones diferentes veredas municipio Guamal 50% e intermediarios externos 50%</t>
  </si>
  <si>
    <t>Carnes Laura</t>
  </si>
  <si>
    <t>Res kg  en pie</t>
  </si>
  <si>
    <t>Productores y asociaciones diferentes veredas municipio Guamal 50% y agente ventas distribuidor mayorista 50%</t>
  </si>
  <si>
    <t>Productores vereda El Carmen Guamal 100%</t>
  </si>
  <si>
    <t>Productores Vereda Montecristo Guamal 100%</t>
  </si>
  <si>
    <t>Guamalacteos S.A.S.</t>
  </si>
  <si>
    <t>Procesador/Agroindustria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</si>
  <si>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Guamal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</si>
  <si>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</si>
  <si>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</si>
  <si>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</si>
  <si>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</si>
  <si>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</si>
  <si>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</si>
  <si>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Diario</t>
  </si>
  <si>
    <t>Centro de acopio</t>
  </si>
  <si>
    <t>Frutas y Verduras Leonor</t>
  </si>
  <si>
    <t>Semanal</t>
  </si>
  <si>
    <t>Planta</t>
  </si>
  <si>
    <t>Mensual</t>
  </si>
  <si>
    <t xml:space="preserve"> Res kg en pie</t>
  </si>
  <si>
    <t>Crèdito</t>
  </si>
  <si>
    <t>Finca</t>
  </si>
  <si>
    <t>Litro</t>
  </si>
  <si>
    <t>Libra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</si>
  <si>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</si>
  <si>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</si>
  <si>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</si>
  <si>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</si>
  <si>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</si>
  <si>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</si>
  <si>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</si>
  <si>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</si>
  <si>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</si>
  <si>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</si>
  <si>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</si>
  <si>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</si>
  <si>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09UdL2s1-38</t>
  </si>
  <si>
    <t>Intermediarios</t>
  </si>
  <si>
    <t>01UaE-92</t>
  </si>
  <si>
    <t>Nuez Cacay</t>
  </si>
  <si>
    <t>Cacao sombrío</t>
  </si>
  <si>
    <t>Cabecera municipal 100%</t>
  </si>
  <si>
    <t>Porcicultura ceba</t>
  </si>
  <si>
    <t xml:space="preserve">Avicultura (pollo de engorde) </t>
  </si>
  <si>
    <t>Pollo kg en pie</t>
  </si>
  <si>
    <t>Consumidor final</t>
  </si>
  <si>
    <t>Ganadería doble proposito (res kg en pie)</t>
  </si>
  <si>
    <t>Ganaderìa doble proposito (leche)</t>
  </si>
  <si>
    <t>Cantina x 40 lt</t>
  </si>
  <si>
    <t>Agroindustria
Intermediarios</t>
  </si>
  <si>
    <t>92%
8%</t>
  </si>
  <si>
    <t>Ganaderìa doble proposito  (queso)</t>
  </si>
  <si>
    <t>Piscicultura Cachama</t>
  </si>
  <si>
    <t>09UapL-38</t>
  </si>
  <si>
    <t>Porcicultura ciclo completo</t>
  </si>
  <si>
    <t>Avicultura postura (huevo)</t>
  </si>
  <si>
    <t>Municipio</t>
  </si>
  <si>
    <t>linea</t>
  </si>
  <si>
    <t>ufh</t>
  </si>
  <si>
    <t>GUAMAL</t>
  </si>
  <si>
    <t>nuez_cacay</t>
  </si>
  <si>
    <t>porcicultura_ceba</t>
  </si>
  <si>
    <t>avicultura_engorde</t>
  </si>
  <si>
    <t>ganaderia_doble_proposito</t>
  </si>
  <si>
    <t>cacao_sombrio</t>
  </si>
  <si>
    <t>mangostino</t>
  </si>
  <si>
    <t>piscicultura_cachama</t>
  </si>
  <si>
    <t>porcicultura_ciclo_completo</t>
  </si>
  <si>
    <t>avicultura_postura</t>
  </si>
  <si>
    <t>naranja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</si>
  <si>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</si>
  <si>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</si>
  <si>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</si>
  <si>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</si>
  <si>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Bulto x  25 kg</t>
  </si>
  <si>
    <t>Bulto x  50 kg</t>
  </si>
  <si>
    <t xml:space="preserve">Línea productiva </t>
  </si>
  <si>
    <t>Promedio</t>
  </si>
  <si>
    <t>Verificar</t>
  </si>
  <si>
    <t>Cacao*</t>
  </si>
  <si>
    <t>Porcicultura  (Cerdo kg en pie)***</t>
  </si>
  <si>
    <t xml:space="preserve">Avicultura postura </t>
  </si>
  <si>
    <t>Avicultura (pollo de engorde) ****</t>
  </si>
  <si>
    <t>Ganaderìa doble proposito (Queso)</t>
  </si>
  <si>
    <t>Ganaderia doble proposito (res kg  en pie)**</t>
  </si>
  <si>
    <t>SIPSA NO TIENE PRECIOS PARA CACAY NI  MANGOSTINO</t>
  </si>
  <si>
    <t>Precio a escala municipal</t>
  </si>
  <si>
    <t>Precio a escala departamental</t>
  </si>
  <si>
    <t>Precios gremios (Fedecacao*, Fedegan**, Porkcolombia***, Fenavi****)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</si>
</sst>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rgb="FFFF0000"/>
      <name val="Aptos Narrow"/>
      <scheme val="minor"/>
    </font>
    <font>
      <b/>
      <sz val="11"/>
      <color theme="1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9">
    <xf numFmtId="0" fontId="0" fillId="0" borderId="0" xfId="0"/>
    <xf numFmtId="0" fontId="3" fillId="4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9" fontId="4" fillId="5" borderId="1" xfId="0" applyNumberFormat="1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top" wrapText="1"/>
    </xf>
    <xf numFmtId="0" fontId="11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5" fontId="0" fillId="0" borderId="0" xfId="0" applyNumberFormat="1"/>
    <xf numFmtId="0" fontId="12" fillId="11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43" fontId="4" fillId="5" borderId="3" xfId="8" applyFont="1" applyFill="1" applyBorder="1" applyAlignment="1">
      <alignment horizontal="center" vertical="center"/>
    </xf>
    <xf numFmtId="43" fontId="4" fillId="10" borderId="3" xfId="8" applyFont="1" applyFill="1" applyBorder="1" applyAlignment="1">
      <alignment horizontal="center" vertical="center"/>
    </xf>
    <xf numFmtId="43" fontId="4" fillId="6" borderId="3" xfId="8" applyFont="1" applyFill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4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5" borderId="1" xfId="0" applyFont="1" applyFill="1" applyBorder="1" applyAlignment="1">
      <alignment horizontal="center" vertical="center" wrapText="1"/>
    </xf>
    <xf numFmtId="165" fontId="13" fillId="0" borderId="1" xfId="1" applyNumberFormat="1" applyFont="1" applyFill="1" applyBorder="1" applyAlignment="1">
      <alignment horizontal="center" vertical="center" wrapText="1"/>
    </xf>
    <xf numFmtId="165" fontId="13" fillId="5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43" fontId="13" fillId="10" borderId="8" xfId="8" applyFont="1" applyFill="1" applyBorder="1" applyAlignment="1">
      <alignment horizontal="center" vertical="center"/>
    </xf>
    <xf numFmtId="43" fontId="13" fillId="5" borderId="8" xfId="8" applyFont="1" applyFill="1" applyBorder="1" applyAlignment="1">
      <alignment horizontal="center" vertical="center"/>
    </xf>
    <xf numFmtId="165" fontId="13" fillId="0" borderId="8" xfId="1" applyNumberFormat="1" applyFont="1" applyFill="1" applyBorder="1" applyAlignment="1">
      <alignment horizontal="center" vertical="center" wrapText="1"/>
    </xf>
    <xf numFmtId="43" fontId="13" fillId="6" borderId="8" xfId="8" applyFont="1" applyFill="1" applyBorder="1" applyAlignment="1">
      <alignment horizontal="center" vertical="center"/>
    </xf>
    <xf numFmtId="165" fontId="13" fillId="0" borderId="1" xfId="1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65" fontId="13" fillId="0" borderId="1" xfId="6" applyNumberFormat="1" applyFont="1" applyFill="1" applyBorder="1" applyAlignment="1">
      <alignment horizontal="center" vertical="center" wrapText="1"/>
    </xf>
    <xf numFmtId="0" fontId="13" fillId="12" borderId="8" xfId="0" applyFont="1" applyFill="1" applyBorder="1" applyAlignment="1">
      <alignment horizontal="center"/>
    </xf>
    <xf numFmtId="165" fontId="14" fillId="0" borderId="1" xfId="1" applyNumberFormat="1" applyFont="1" applyBorder="1"/>
    <xf numFmtId="0" fontId="13" fillId="10" borderId="1" xfId="0" applyFont="1" applyFill="1" applyBorder="1" applyAlignment="1">
      <alignment horizontal="center" vertical="center" wrapText="1"/>
    </xf>
    <xf numFmtId="0" fontId="13" fillId="10" borderId="1" xfId="0" applyFont="1" applyFill="1" applyBorder="1" applyAlignment="1">
      <alignment horizontal="center"/>
    </xf>
    <xf numFmtId="0" fontId="13" fillId="9" borderId="1" xfId="0" applyFont="1" applyFill="1" applyBorder="1" applyAlignment="1">
      <alignment horizontal="center"/>
    </xf>
    <xf numFmtId="0" fontId="13" fillId="8" borderId="1" xfId="0" applyFont="1" applyFill="1" applyBorder="1" applyAlignment="1">
      <alignment horizontal="center"/>
    </xf>
    <xf numFmtId="0" fontId="13" fillId="10" borderId="1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wrapText="1"/>
    </xf>
    <xf numFmtId="0" fontId="13" fillId="0" borderId="1" xfId="0" applyFont="1" applyBorder="1" applyAlignment="1">
      <alignment horizontal="center" vertical="center" wrapText="1"/>
    </xf>
    <xf numFmtId="0" fontId="13" fillId="9" borderId="1" xfId="0" applyFont="1" applyFill="1" applyBorder="1" applyAlignment="1">
      <alignment horizontal="center" wrapText="1"/>
    </xf>
    <xf numFmtId="9" fontId="13" fillId="5" borderId="1" xfId="9" applyFont="1" applyFill="1" applyBorder="1" applyAlignment="1">
      <alignment horizontal="center" vertical="center" wrapText="1"/>
    </xf>
    <xf numFmtId="10" fontId="14" fillId="0" borderId="1" xfId="9" applyNumberFormat="1" applyFont="1" applyBorder="1" applyAlignment="1">
      <alignment horizontal="center"/>
    </xf>
    <xf numFmtId="0" fontId="13" fillId="5" borderId="1" xfId="0" applyFont="1" applyFill="1" applyBorder="1" applyAlignment="1">
      <alignment horizontal="center" wrapText="1"/>
    </xf>
    <xf numFmtId="10" fontId="14" fillId="6" borderId="1" xfId="9" applyNumberFormat="1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0" fontId="13" fillId="5" borderId="7" xfId="0" applyFont="1" applyFill="1" applyBorder="1" applyAlignment="1">
      <alignment horizontal="center" wrapText="1"/>
    </xf>
    <xf numFmtId="0" fontId="13" fillId="5" borderId="8" xfId="0" applyFont="1" applyFill="1" applyBorder="1" applyAlignment="1">
      <alignment horizont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168" fontId="9" fillId="3" borderId="0" xfId="0" applyNumberFormat="1" applyFont="1" applyFill="1" applyAlignment="1">
      <alignment horizontal="center" vertical="center" wrapText="1"/>
    </xf>
  </cellXfs>
  <cellStyles count="10">
    <cellStyle name="Millares" xfId="8" builtinId="3"/>
    <cellStyle name="Moneda" xfId="1" builtinId="4"/>
    <cellStyle name="Moneda 2" xfId="6" xr:uid="{00000000-0005-0000-0000-000002000000}"/>
    <cellStyle name="Moneda 2 2" xfId="7" xr:uid="{00000000-0005-0000-0000-000003000000}"/>
    <cellStyle name="Normal" xfId="0" builtinId="0"/>
    <cellStyle name="Normal 2" xfId="2" xr:uid="{00000000-0005-0000-0000-000005000000}"/>
    <cellStyle name="Normal 2 2" xfId="3" xr:uid="{00000000-0005-0000-0000-000006000000}"/>
    <cellStyle name="Porcentaje" xfId="9" builtinId="5"/>
    <cellStyle name="Porcentaje 2 2" xfId="5" xr:uid="{00000000-0005-0000-0000-000008000000}"/>
    <cellStyle name="Porcentaje 2 2 2" xfId="4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243132108486437"/>
          <c:y val="4.6296296296296294E-2"/>
          <c:w val="0.75979090113735781"/>
          <c:h val="0.47125182268883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SIPSA'!$B$19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SIPSA'!$A$20:$A$28</c:f>
              <c:strCache>
                <c:ptCount val="9"/>
                <c:pt idx="0">
                  <c:v>Naranja Valencia</c:v>
                </c:pt>
                <c:pt idx="1">
                  <c:v>Cacao*</c:v>
                </c:pt>
                <c:pt idx="2">
                  <c:v>Ganaderìa doble proposito (Queso)</c:v>
                </c:pt>
                <c:pt idx="3">
                  <c:v>Avicultura (pollo de engorde) ****</c:v>
                </c:pt>
                <c:pt idx="4">
                  <c:v>Piscicultura Cachama</c:v>
                </c:pt>
                <c:pt idx="5">
                  <c:v>Porcicultura  (Cerdo kg en pie)***</c:v>
                </c:pt>
                <c:pt idx="6">
                  <c:v>Ganaderia doble proposito (res kg  en pie)**</c:v>
                </c:pt>
                <c:pt idx="7">
                  <c:v>Ganaderìa doble proposito (leche)</c:v>
                </c:pt>
                <c:pt idx="8">
                  <c:v>Avicultura postura </c:v>
                </c:pt>
              </c:strCache>
            </c:strRef>
          </c:cat>
          <c:val>
            <c:numRef>
              <c:f>'4.3.3. PRECIOS PROMEDIO SIPSA'!$B$20:$B$28</c:f>
              <c:numCache>
                <c:formatCode>_-"$"\ * #,##0_-;\-"$"\ * #,##0_-;_-"$"\ * "-"??_-;_-@_-</c:formatCode>
                <c:ptCount val="9"/>
                <c:pt idx="0">
                  <c:v>1467</c:v>
                </c:pt>
                <c:pt idx="1">
                  <c:v>8649</c:v>
                </c:pt>
                <c:pt idx="2">
                  <c:v>12210</c:v>
                </c:pt>
                <c:pt idx="3">
                  <c:v>8464</c:v>
                </c:pt>
                <c:pt idx="4">
                  <c:v>8209</c:v>
                </c:pt>
                <c:pt idx="5">
                  <c:v>7303</c:v>
                </c:pt>
                <c:pt idx="6">
                  <c:v>6277</c:v>
                </c:pt>
                <c:pt idx="7">
                  <c:v>1280</c:v>
                </c:pt>
                <c:pt idx="8">
                  <c:v>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A4-475D-8F28-798F1E4552C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8100976"/>
        <c:axId val="-18094448"/>
      </c:barChart>
      <c:catAx>
        <c:axId val="-18100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Lìnea productiva</a:t>
                </a:r>
              </a:p>
            </c:rich>
          </c:tx>
          <c:layout>
            <c:manualLayout>
              <c:xMode val="edge"/>
              <c:yMode val="edge"/>
              <c:x val="0.36862521042250868"/>
              <c:y val="0.940015329942164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8094448"/>
        <c:crosses val="autoZero"/>
        <c:auto val="1"/>
        <c:lblAlgn val="ctr"/>
        <c:lblOffset val="100"/>
        <c:noMultiLvlLbl val="0"/>
      </c:catAx>
      <c:valAx>
        <c:axId val="-18094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8100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Guamal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816666666666667"/>
          <c:y val="9.25925925925925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391492955491993"/>
          <c:y val="0.14859404954390609"/>
          <c:w val="0.86827216983827304"/>
          <c:h val="0.41909340213009638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MAYOR'!$B$19</c:f>
              <c:strCache>
                <c:ptCount val="1"/>
                <c:pt idx="0">
                  <c:v>Cacao*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5B-4C40-A6BF-8BFA0BECA9BB}"/>
            </c:ext>
          </c:extLst>
        </c:ser>
        <c:ser>
          <c:idx val="1"/>
          <c:order val="1"/>
          <c:tx>
            <c:strRef>
              <c:f>'4.3.4. VARIACION $ PLAZAS MAYOR'!$B$20</c:f>
              <c:strCache>
                <c:ptCount val="1"/>
                <c:pt idx="0">
                  <c:v>Naranja Valencia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4.7790802524797016</c:v>
                </c:pt>
                <c:pt idx="1">
                  <c:v>12.822719449225488</c:v>
                </c:pt>
                <c:pt idx="2">
                  <c:v>37.070938215102956</c:v>
                </c:pt>
                <c:pt idx="3">
                  <c:v>8.959376739009457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5B-4C40-A6BF-8BFA0BECA9BB}"/>
            </c:ext>
          </c:extLst>
        </c:ser>
        <c:ser>
          <c:idx val="2"/>
          <c:order val="2"/>
          <c:tx>
            <c:strRef>
              <c:f>'4.3.4. VARIACION $ PLAZAS MAYOR'!$B$21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19.322519083969468</c:v>
                </c:pt>
                <c:pt idx="1">
                  <c:v>13.634546181527398</c:v>
                </c:pt>
                <c:pt idx="2">
                  <c:v>5.8996012197982708</c:v>
                </c:pt>
                <c:pt idx="3">
                  <c:v>7.4205338354192065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C5B-4C40-A6BF-8BFA0BECA9BB}"/>
            </c:ext>
          </c:extLst>
        </c:ser>
        <c:ser>
          <c:idx val="3"/>
          <c:order val="3"/>
          <c:tx>
            <c:strRef>
              <c:f>'4.3.4. VARIACION $ PLAZAS MAYOR'!$B$22</c:f>
              <c:strCache>
                <c:ptCount val="1"/>
                <c:pt idx="0">
                  <c:v>Porcicultura  (Cerdo kg en pie)***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C5B-4C40-A6BF-8BFA0BECA9BB}"/>
            </c:ext>
          </c:extLst>
        </c:ser>
        <c:ser>
          <c:idx val="4"/>
          <c:order val="4"/>
          <c:tx>
            <c:strRef>
              <c:f>'4.3.4. VARIACION $ PLAZAS MAYOR'!$B$23</c:f>
              <c:strCache>
                <c:ptCount val="1"/>
                <c:pt idx="0">
                  <c:v>Avicultura postura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-3.5714285714285694</c:v>
                </c:pt>
                <c:pt idx="1">
                  <c:v>31.851851851851848</c:v>
                </c:pt>
                <c:pt idx="2">
                  <c:v>33.988764044943821</c:v>
                </c:pt>
                <c:pt idx="3">
                  <c:v>7.7568134171907701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C5B-4C40-A6BF-8BFA0BECA9BB}"/>
            </c:ext>
          </c:extLst>
        </c:ser>
        <c:ser>
          <c:idx val="5"/>
          <c:order val="5"/>
          <c:tx>
            <c:strRef>
              <c:f>'4.3.4. VARIACION $ PLAZAS MAYOR'!$B$24</c:f>
              <c:strCache>
                <c:ptCount val="1"/>
                <c:pt idx="0">
                  <c:v>Avicultura (pollo de engorde) ****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C5B-4C40-A6BF-8BFA0BECA9BB}"/>
            </c:ext>
          </c:extLst>
        </c:ser>
        <c:ser>
          <c:idx val="6"/>
          <c:order val="6"/>
          <c:tx>
            <c:strRef>
              <c:f>'4.3.4. VARIACION $ PLAZAS MAYOR'!$B$25</c:f>
              <c:strCache>
                <c:ptCount val="1"/>
                <c:pt idx="0">
                  <c:v>Ganaderìa doble proposito (Queso)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1.4650481372959376</c:v>
                </c:pt>
                <c:pt idx="1">
                  <c:v>8.7871287128712794</c:v>
                </c:pt>
                <c:pt idx="2">
                  <c:v>40.111869548729601</c:v>
                </c:pt>
                <c:pt idx="3">
                  <c:v>11.462209892414904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C5B-4C40-A6BF-8BFA0BECA9BB}"/>
            </c:ext>
          </c:extLst>
        </c:ser>
        <c:ser>
          <c:idx val="7"/>
          <c:order val="7"/>
          <c:tx>
            <c:strRef>
              <c:f>'4.3.4. VARIACION $ PLAZAS MAYOR'!$B$26</c:f>
              <c:strCache>
                <c:ptCount val="1"/>
                <c:pt idx="0">
                  <c:v>Ganaderìa doble proposito (leche)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1.5274949083503202</c:v>
                </c:pt>
                <c:pt idx="1">
                  <c:v>6.7201604814443243</c:v>
                </c:pt>
                <c:pt idx="2">
                  <c:v>34.680451127819538</c:v>
                </c:pt>
                <c:pt idx="3">
                  <c:v>34.263782274947658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C5B-4C40-A6BF-8BFA0BECA9BB}"/>
            </c:ext>
          </c:extLst>
        </c:ser>
        <c:ser>
          <c:idx val="8"/>
          <c:order val="8"/>
          <c:tx>
            <c:strRef>
              <c:f>'4.3.4. VARIACION $ PLAZAS MAYOR'!$B$27</c:f>
              <c:strCache>
                <c:ptCount val="1"/>
                <c:pt idx="0">
                  <c:v>Ganaderia doble proposito (res kg  en pie)**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C5B-4C40-A6BF-8BFA0BECA9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8090640"/>
        <c:axId val="-18100432"/>
      </c:lineChart>
      <c:catAx>
        <c:axId val="-1809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8100432"/>
        <c:crosses val="autoZero"/>
        <c:auto val="1"/>
        <c:lblAlgn val="ctr"/>
        <c:lblOffset val="100"/>
        <c:noMultiLvlLbl val="0"/>
      </c:catAx>
      <c:valAx>
        <c:axId val="-18100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809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64903377203115575"/>
          <c:w val="0.99469842712771184"/>
          <c:h val="0.273481030635484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415290</xdr:colOff>
      <xdr:row>14</xdr:row>
      <xdr:rowOff>68580</xdr:rowOff>
    </xdr:from>
    <xdr:to>
      <xdr:col>8</xdr:col>
      <xdr:colOff>506730</xdr:colOff>
      <xdr:row>35</xdr:row>
      <xdr:rowOff>144780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F7BA56E-70D2-433B-A773-7EABF2285E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300566</xdr:colOff>
      <xdr:row>1</xdr:row>
      <xdr:rowOff>116416</xdr:rowOff>
    </xdr:from>
    <xdr:to>
      <xdr:col>14</xdr:col>
      <xdr:colOff>793750</xdr:colOff>
      <xdr:row>20</xdr:row>
      <xdr:rowOff>10584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9A217C1-2C82-4866-A0CF-F37FF6DF59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6"/>
  <sheetViews>
    <sheetView zoomScale="70" zoomScaleNormal="70" workbookViewId="0">
      <selection activeCell="B4" sqref="B4:E15"/>
    </sheetView>
  </sheetViews>
  <sheetFormatPr defaultColWidth="11.42578125" defaultRowHeight="14.25"/>
  <cols>
    <col min="2" max="2" width="34.85546875" customWidth="1"/>
    <col min="3" max="3" width="16.42578125" customWidth="1"/>
    <col min="4" max="4" width="11" customWidth="1"/>
    <col min="5" max="5" width="31.5703125" customWidth="1"/>
  </cols>
  <sheetData>
    <row r="3" spans="2:5">
      <c r="B3" s="52" t="s">
        <v>0</v>
      </c>
      <c r="C3" s="52"/>
      <c r="D3" s="52"/>
      <c r="E3" s="52"/>
    </row>
    <row r="4" spans="2:5" ht="38.25">
      <c r="B4" s="16" t="s">
        <v>1</v>
      </c>
      <c r="C4" s="16" t="s">
        <v>2</v>
      </c>
      <c r="D4" s="16" t="s">
        <v>3</v>
      </c>
      <c r="E4" s="16" t="s">
        <v>4</v>
      </c>
    </row>
    <row r="5" spans="2:5" ht="25.5">
      <c r="B5" s="46" t="s">
        <v>5</v>
      </c>
      <c r="C5" s="35" t="s">
        <v>6</v>
      </c>
      <c r="D5" s="46">
        <v>9</v>
      </c>
      <c r="E5" s="46" t="s">
        <v>7</v>
      </c>
    </row>
    <row r="6" spans="2:5" ht="38.25">
      <c r="B6" s="46" t="s">
        <v>8</v>
      </c>
      <c r="C6" s="46" t="s">
        <v>9</v>
      </c>
      <c r="D6" s="46">
        <v>20</v>
      </c>
      <c r="E6" s="17" t="s">
        <v>10</v>
      </c>
    </row>
    <row r="7" spans="2:5" ht="25.5">
      <c r="B7" s="46" t="s">
        <v>11</v>
      </c>
      <c r="C7" s="35" t="s">
        <v>12</v>
      </c>
      <c r="D7" s="46">
        <v>34</v>
      </c>
      <c r="E7" s="35" t="s">
        <v>13</v>
      </c>
    </row>
    <row r="8" spans="2:5" ht="25.5">
      <c r="B8" s="46" t="s">
        <v>14</v>
      </c>
      <c r="C8" s="35" t="s">
        <v>15</v>
      </c>
      <c r="D8" s="46">
        <v>23</v>
      </c>
      <c r="E8" s="46" t="s">
        <v>7</v>
      </c>
    </row>
    <row r="9" spans="2:5" ht="25.5">
      <c r="B9" s="46" t="s">
        <v>16</v>
      </c>
      <c r="C9" s="46" t="s">
        <v>17</v>
      </c>
      <c r="D9" s="46">
        <v>17</v>
      </c>
      <c r="E9" s="35" t="s">
        <v>13</v>
      </c>
    </row>
    <row r="10" spans="2:5" ht="38.25">
      <c r="B10" s="17" t="s">
        <v>18</v>
      </c>
      <c r="C10" s="17" t="s">
        <v>19</v>
      </c>
      <c r="D10" s="17">
        <v>33</v>
      </c>
      <c r="E10" s="17" t="s">
        <v>10</v>
      </c>
    </row>
    <row r="11" spans="2:5" ht="25.5">
      <c r="B11" s="46" t="s">
        <v>20</v>
      </c>
      <c r="C11" s="46" t="s">
        <v>21</v>
      </c>
      <c r="D11" s="46">
        <v>27</v>
      </c>
      <c r="E11" s="35" t="s">
        <v>13</v>
      </c>
    </row>
    <row r="12" spans="2:5" ht="25.5">
      <c r="B12" s="46" t="s">
        <v>22</v>
      </c>
      <c r="C12" s="46" t="s">
        <v>23</v>
      </c>
      <c r="D12" s="46">
        <v>15</v>
      </c>
      <c r="E12" s="46" t="s">
        <v>24</v>
      </c>
    </row>
    <row r="13" spans="2:5" ht="25.5">
      <c r="B13" s="53" t="s">
        <v>25</v>
      </c>
      <c r="C13" s="46" t="s">
        <v>26</v>
      </c>
      <c r="D13" s="53">
        <v>20</v>
      </c>
      <c r="E13" s="54" t="s">
        <v>27</v>
      </c>
    </row>
    <row r="14" spans="2:5" ht="38.25">
      <c r="B14" s="53"/>
      <c r="C14" s="46" t="s">
        <v>28</v>
      </c>
      <c r="D14" s="53"/>
      <c r="E14" s="54"/>
    </row>
    <row r="15" spans="2:5" ht="25.5">
      <c r="B15" s="53"/>
      <c r="C15" s="46" t="s">
        <v>29</v>
      </c>
      <c r="D15" s="53"/>
      <c r="E15" s="54"/>
    </row>
    <row r="16" spans="2:5">
      <c r="D16">
        <f>SUM(D5:D15)</f>
        <v>198</v>
      </c>
    </row>
  </sheetData>
  <mergeCells count="4">
    <mergeCell ref="B3:E3"/>
    <mergeCell ref="D13:D15"/>
    <mergeCell ref="B13:B15"/>
    <mergeCell ref="E13:E15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26"/>
  <sheetViews>
    <sheetView topLeftCell="D5" workbookViewId="0">
      <selection activeCell="A4" sqref="A4:G17"/>
    </sheetView>
  </sheetViews>
  <sheetFormatPr defaultColWidth="11.42578125" defaultRowHeight="14.25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28515625" customWidth="1"/>
  </cols>
  <sheetData>
    <row r="3" spans="1:7">
      <c r="A3" s="56" t="s">
        <v>30</v>
      </c>
      <c r="B3" s="56"/>
      <c r="C3" s="56"/>
      <c r="D3" s="56"/>
      <c r="E3" s="56"/>
      <c r="F3" s="56"/>
      <c r="G3" s="56"/>
    </row>
    <row r="4" spans="1:7" ht="38.450000000000003" customHeight="1">
      <c r="A4" s="57" t="s">
        <v>1</v>
      </c>
      <c r="B4" s="57" t="s">
        <v>31</v>
      </c>
      <c r="C4" s="57" t="s">
        <v>32</v>
      </c>
      <c r="D4" s="16" t="s">
        <v>33</v>
      </c>
      <c r="E4" s="57" t="s">
        <v>34</v>
      </c>
      <c r="F4" s="57" t="s">
        <v>35</v>
      </c>
      <c r="G4" s="16" t="s">
        <v>36</v>
      </c>
    </row>
    <row r="5" spans="1:7">
      <c r="A5" s="57"/>
      <c r="B5" s="57"/>
      <c r="C5" s="57"/>
      <c r="D5" s="16" t="s">
        <v>37</v>
      </c>
      <c r="E5" s="57"/>
      <c r="F5" s="57"/>
      <c r="G5" s="16" t="s">
        <v>37</v>
      </c>
    </row>
    <row r="6" spans="1:7" ht="24">
      <c r="A6" s="7" t="s">
        <v>5</v>
      </c>
      <c r="B6" s="9" t="s">
        <v>6</v>
      </c>
      <c r="C6" s="9" t="s">
        <v>38</v>
      </c>
      <c r="D6" s="9" t="s">
        <v>39</v>
      </c>
      <c r="E6" s="9" t="s">
        <v>40</v>
      </c>
      <c r="F6" s="9" t="s">
        <v>41</v>
      </c>
      <c r="G6" s="9" t="s">
        <v>42</v>
      </c>
    </row>
    <row r="7" spans="1:7" ht="24">
      <c r="A7" s="7" t="s">
        <v>8</v>
      </c>
      <c r="B7" s="9" t="s">
        <v>9</v>
      </c>
      <c r="C7" s="9" t="s">
        <v>38</v>
      </c>
      <c r="D7" s="9" t="s">
        <v>43</v>
      </c>
      <c r="E7" s="9" t="s">
        <v>40</v>
      </c>
      <c r="F7" s="9" t="s">
        <v>41</v>
      </c>
      <c r="G7" s="9" t="s">
        <v>44</v>
      </c>
    </row>
    <row r="8" spans="1:7" ht="36">
      <c r="A8" s="7" t="s">
        <v>11</v>
      </c>
      <c r="B8" s="9" t="s">
        <v>12</v>
      </c>
      <c r="C8" s="9" t="s">
        <v>45</v>
      </c>
      <c r="D8" s="9" t="s">
        <v>46</v>
      </c>
      <c r="E8" s="9" t="s">
        <v>47</v>
      </c>
      <c r="F8" s="9" t="s">
        <v>41</v>
      </c>
      <c r="G8" s="9" t="s">
        <v>42</v>
      </c>
    </row>
    <row r="9" spans="1:7" ht="24">
      <c r="A9" s="7" t="s">
        <v>14</v>
      </c>
      <c r="B9" s="1" t="s">
        <v>15</v>
      </c>
      <c r="C9" s="1" t="s">
        <v>48</v>
      </c>
      <c r="D9" s="1" t="s">
        <v>49</v>
      </c>
      <c r="E9" s="1" t="s">
        <v>40</v>
      </c>
      <c r="F9" s="1" t="s">
        <v>41</v>
      </c>
      <c r="G9" s="1" t="s">
        <v>42</v>
      </c>
    </row>
    <row r="10" spans="1:7">
      <c r="A10" s="7" t="s">
        <v>16</v>
      </c>
      <c r="B10" s="9" t="s">
        <v>50</v>
      </c>
      <c r="C10" s="9" t="s">
        <v>51</v>
      </c>
      <c r="D10" s="9" t="s">
        <v>49</v>
      </c>
      <c r="E10" s="9" t="s">
        <v>40</v>
      </c>
      <c r="F10" s="9" t="s">
        <v>41</v>
      </c>
      <c r="G10" s="9" t="s">
        <v>42</v>
      </c>
    </row>
    <row r="11" spans="1:7">
      <c r="A11" s="58" t="s">
        <v>18</v>
      </c>
      <c r="B11" s="9" t="s">
        <v>52</v>
      </c>
      <c r="C11" s="9" t="s">
        <v>53</v>
      </c>
      <c r="D11" s="9" t="s">
        <v>54</v>
      </c>
      <c r="E11" s="9" t="s">
        <v>40</v>
      </c>
      <c r="F11" s="9" t="s">
        <v>41</v>
      </c>
      <c r="G11" s="9" t="s">
        <v>42</v>
      </c>
    </row>
    <row r="12" spans="1:7" ht="24">
      <c r="A12" s="59"/>
      <c r="B12" s="9" t="s">
        <v>55</v>
      </c>
      <c r="C12" s="9" t="s">
        <v>53</v>
      </c>
      <c r="D12" s="9" t="s">
        <v>56</v>
      </c>
      <c r="E12" s="9" t="s">
        <v>40</v>
      </c>
      <c r="F12" s="9" t="s">
        <v>41</v>
      </c>
      <c r="G12" s="9" t="s">
        <v>42</v>
      </c>
    </row>
    <row r="13" spans="1:7" ht="24">
      <c r="A13" s="7" t="s">
        <v>20</v>
      </c>
      <c r="B13" s="9" t="s">
        <v>57</v>
      </c>
      <c r="C13" s="9" t="s">
        <v>58</v>
      </c>
      <c r="D13" s="9" t="s">
        <v>59</v>
      </c>
      <c r="E13" s="9" t="s">
        <v>40</v>
      </c>
      <c r="F13" s="9" t="s">
        <v>41</v>
      </c>
      <c r="G13" s="9" t="s">
        <v>60</v>
      </c>
    </row>
    <row r="14" spans="1:7" ht="24">
      <c r="A14" s="7" t="s">
        <v>22</v>
      </c>
      <c r="B14" s="9" t="s">
        <v>61</v>
      </c>
      <c r="C14" s="9" t="s">
        <v>62</v>
      </c>
      <c r="D14" s="9" t="s">
        <v>54</v>
      </c>
      <c r="E14" s="9" t="s">
        <v>40</v>
      </c>
      <c r="F14" s="9" t="s">
        <v>41</v>
      </c>
      <c r="G14" s="9" t="s">
        <v>42</v>
      </c>
    </row>
    <row r="15" spans="1:7" ht="24">
      <c r="A15" s="60" t="s">
        <v>25</v>
      </c>
      <c r="B15" s="9" t="s">
        <v>63</v>
      </c>
      <c r="C15" s="9" t="s">
        <v>64</v>
      </c>
      <c r="D15" s="9" t="s">
        <v>65</v>
      </c>
      <c r="E15" s="9" t="s">
        <v>40</v>
      </c>
      <c r="F15" s="9" t="s">
        <v>66</v>
      </c>
      <c r="G15" s="9" t="s">
        <v>42</v>
      </c>
    </row>
    <row r="16" spans="1:7">
      <c r="A16" s="61"/>
      <c r="B16" s="9" t="s">
        <v>67</v>
      </c>
      <c r="C16" s="9" t="s">
        <v>67</v>
      </c>
      <c r="D16" s="9" t="s">
        <v>49</v>
      </c>
      <c r="E16" s="9" t="s">
        <v>40</v>
      </c>
      <c r="F16" s="9" t="s">
        <v>41</v>
      </c>
      <c r="G16" s="9" t="s">
        <v>42</v>
      </c>
    </row>
    <row r="17" spans="1:7">
      <c r="A17" s="62"/>
      <c r="B17" s="9" t="s">
        <v>68</v>
      </c>
      <c r="C17" s="9" t="s">
        <v>51</v>
      </c>
      <c r="D17" s="9" t="s">
        <v>49</v>
      </c>
      <c r="E17" s="9" t="s">
        <v>40</v>
      </c>
      <c r="F17" s="9" t="s">
        <v>41</v>
      </c>
      <c r="G17" s="9" t="s">
        <v>42</v>
      </c>
    </row>
    <row r="18" spans="1:7" ht="22.9" customHeight="1"/>
    <row r="26" spans="1:7">
      <c r="A26" s="55" t="s">
        <v>69</v>
      </c>
      <c r="B26" s="55"/>
      <c r="C26" s="55"/>
      <c r="D26" s="55"/>
      <c r="E26" s="55"/>
      <c r="F26" s="55"/>
      <c r="G26" s="55"/>
    </row>
  </sheetData>
  <mergeCells count="9">
    <mergeCell ref="A26:G26"/>
    <mergeCell ref="A3:G3"/>
    <mergeCell ref="A4:A5"/>
    <mergeCell ref="B4:B5"/>
    <mergeCell ref="C4:C5"/>
    <mergeCell ref="E4:E5"/>
    <mergeCell ref="F4:F5"/>
    <mergeCell ref="A11:A12"/>
    <mergeCell ref="A15:A17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7"/>
  <sheetViews>
    <sheetView topLeftCell="E6" workbookViewId="0">
      <selection activeCell="B5" sqref="B5:F16"/>
    </sheetView>
  </sheetViews>
  <sheetFormatPr defaultColWidth="11.42578125" defaultRowHeight="14.25"/>
  <cols>
    <col min="2" max="2" width="31.28515625" customWidth="1"/>
    <col min="3" max="3" width="20.5703125" customWidth="1"/>
    <col min="4" max="4" width="21.140625" customWidth="1"/>
    <col min="5" max="5" width="24.85546875" customWidth="1"/>
    <col min="6" max="6" width="40" customWidth="1"/>
  </cols>
  <sheetData>
    <row r="4" spans="2:6">
      <c r="B4" s="56" t="s">
        <v>70</v>
      </c>
      <c r="C4" s="56"/>
      <c r="D4" s="56"/>
      <c r="E4" s="56"/>
      <c r="F4" s="56"/>
    </row>
    <row r="5" spans="2:6" ht="25.5">
      <c r="B5" s="16" t="s">
        <v>71</v>
      </c>
      <c r="C5" s="16" t="s">
        <v>72</v>
      </c>
      <c r="D5" s="16" t="s">
        <v>73</v>
      </c>
      <c r="E5" s="16" t="s">
        <v>74</v>
      </c>
      <c r="F5" s="16" t="s">
        <v>75</v>
      </c>
    </row>
    <row r="6" spans="2:6" ht="24" customHeight="1">
      <c r="B6" s="50" t="s">
        <v>76</v>
      </c>
      <c r="C6" s="26" t="s">
        <v>77</v>
      </c>
      <c r="D6" s="26" t="s">
        <v>6</v>
      </c>
      <c r="E6" s="26" t="s">
        <v>78</v>
      </c>
      <c r="F6" s="26" t="s">
        <v>79</v>
      </c>
    </row>
    <row r="7" spans="2:6" ht="23.45" customHeight="1">
      <c r="B7" s="26" t="s">
        <v>80</v>
      </c>
      <c r="C7" s="26" t="s">
        <v>81</v>
      </c>
      <c r="D7" s="26" t="s">
        <v>9</v>
      </c>
      <c r="E7" s="26" t="s">
        <v>82</v>
      </c>
      <c r="F7" s="26" t="s">
        <v>83</v>
      </c>
    </row>
    <row r="8" spans="2:6" ht="22.9" customHeight="1">
      <c r="B8" s="63" t="s">
        <v>84</v>
      </c>
      <c r="C8" s="63" t="s">
        <v>85</v>
      </c>
      <c r="D8" s="26" t="s">
        <v>12</v>
      </c>
      <c r="E8" s="63" t="s">
        <v>86</v>
      </c>
      <c r="F8" s="26" t="s">
        <v>87</v>
      </c>
    </row>
    <row r="9" spans="2:6" ht="22.15" customHeight="1">
      <c r="B9" s="65"/>
      <c r="C9" s="65"/>
      <c r="D9" s="26" t="s">
        <v>88</v>
      </c>
      <c r="E9" s="65"/>
      <c r="F9" s="26" t="s">
        <v>89</v>
      </c>
    </row>
    <row r="10" spans="2:6" ht="40.5" customHeight="1">
      <c r="B10" s="26" t="s">
        <v>90</v>
      </c>
      <c r="C10" s="26" t="s">
        <v>85</v>
      </c>
      <c r="D10" s="26" t="s">
        <v>50</v>
      </c>
      <c r="E10" s="26" t="s">
        <v>86</v>
      </c>
      <c r="F10" s="26" t="s">
        <v>91</v>
      </c>
    </row>
    <row r="11" spans="2:6" ht="40.5" customHeight="1">
      <c r="B11" s="63" t="s">
        <v>92</v>
      </c>
      <c r="C11" s="63" t="s">
        <v>85</v>
      </c>
      <c r="D11" s="26" t="s">
        <v>93</v>
      </c>
      <c r="E11" s="63" t="s">
        <v>86</v>
      </c>
      <c r="F11" s="26" t="s">
        <v>91</v>
      </c>
    </row>
    <row r="12" spans="2:6" ht="40.5" customHeight="1">
      <c r="B12" s="64"/>
      <c r="C12" s="64"/>
      <c r="D12" s="26" t="s">
        <v>58</v>
      </c>
      <c r="E12" s="64"/>
      <c r="F12" s="26" t="s">
        <v>94</v>
      </c>
    </row>
    <row r="13" spans="2:6" ht="27" customHeight="1">
      <c r="B13" s="64"/>
      <c r="C13" s="64"/>
      <c r="D13" s="26" t="s">
        <v>53</v>
      </c>
      <c r="E13" s="64"/>
      <c r="F13" s="26" t="s">
        <v>95</v>
      </c>
    </row>
    <row r="14" spans="2:6" ht="40.15" customHeight="1">
      <c r="B14" s="65"/>
      <c r="C14" s="65"/>
      <c r="D14" s="26" t="s">
        <v>61</v>
      </c>
      <c r="E14" s="64"/>
      <c r="F14" s="26" t="s">
        <v>96</v>
      </c>
    </row>
    <row r="15" spans="2:6">
      <c r="B15" s="66" t="s">
        <v>97</v>
      </c>
      <c r="C15" s="63" t="s">
        <v>98</v>
      </c>
      <c r="D15" s="26" t="s">
        <v>63</v>
      </c>
      <c r="E15" s="68" t="s">
        <v>82</v>
      </c>
      <c r="F15" s="26" t="s">
        <v>95</v>
      </c>
    </row>
    <row r="16" spans="2:6">
      <c r="B16" s="67"/>
      <c r="C16" s="65"/>
      <c r="D16" s="26" t="s">
        <v>68</v>
      </c>
      <c r="E16" s="68"/>
      <c r="F16" s="26" t="s">
        <v>95</v>
      </c>
    </row>
    <row r="17" spans="2:6">
      <c r="B17" s="55" t="s">
        <v>69</v>
      </c>
      <c r="C17" s="55"/>
      <c r="D17" s="55"/>
      <c r="E17" s="55"/>
      <c r="F17" s="55"/>
    </row>
  </sheetData>
  <mergeCells count="11">
    <mergeCell ref="B17:F17"/>
    <mergeCell ref="B4:F4"/>
    <mergeCell ref="B11:B14"/>
    <mergeCell ref="C11:C14"/>
    <mergeCell ref="B15:B16"/>
    <mergeCell ref="C15:C16"/>
    <mergeCell ref="B8:B9"/>
    <mergeCell ref="C8:C9"/>
    <mergeCell ref="E8:E9"/>
    <mergeCell ref="E11:E14"/>
    <mergeCell ref="E15:E1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26"/>
  <sheetViews>
    <sheetView zoomScale="77" zoomScaleNormal="77" workbookViewId="0">
      <selection activeCell="B21" sqref="B21"/>
    </sheetView>
  </sheetViews>
  <sheetFormatPr defaultColWidth="11.42578125" defaultRowHeight="14.25"/>
  <cols>
    <col min="2" max="2" width="33" customWidth="1"/>
    <col min="3" max="3" width="14.5703125" customWidth="1"/>
    <col min="4" max="4" width="20.28515625" customWidth="1"/>
    <col min="5" max="5" width="11.28515625" customWidth="1"/>
    <col min="7" max="7" width="22.5703125" customWidth="1"/>
  </cols>
  <sheetData>
    <row r="4" spans="2:7">
      <c r="B4" s="69" t="s">
        <v>99</v>
      </c>
      <c r="C4" s="69"/>
      <c r="D4" s="69"/>
      <c r="E4" s="69"/>
      <c r="F4" s="69"/>
      <c r="G4" s="69"/>
    </row>
    <row r="5" spans="2:7" ht="38.25">
      <c r="B5" s="16" t="s">
        <v>100</v>
      </c>
      <c r="C5" s="16" t="s">
        <v>101</v>
      </c>
      <c r="D5" s="16" t="s">
        <v>102</v>
      </c>
      <c r="E5" s="16" t="s">
        <v>103</v>
      </c>
      <c r="F5" s="16" t="s">
        <v>104</v>
      </c>
      <c r="G5" s="16" t="s">
        <v>105</v>
      </c>
    </row>
    <row r="6" spans="2:7" ht="36" customHeight="1">
      <c r="B6" s="26" t="s">
        <v>76</v>
      </c>
      <c r="C6" s="17" t="s">
        <v>6</v>
      </c>
      <c r="D6" s="17" t="s">
        <v>38</v>
      </c>
      <c r="E6" s="17" t="s">
        <v>106</v>
      </c>
      <c r="F6" s="17" t="s">
        <v>41</v>
      </c>
      <c r="G6" s="17" t="s">
        <v>107</v>
      </c>
    </row>
    <row r="7" spans="2:7">
      <c r="B7" s="24" t="s">
        <v>80</v>
      </c>
      <c r="C7" s="24" t="s">
        <v>9</v>
      </c>
      <c r="D7" s="24" t="s">
        <v>38</v>
      </c>
      <c r="E7" s="17" t="s">
        <v>106</v>
      </c>
      <c r="F7" s="24" t="s">
        <v>41</v>
      </c>
      <c r="G7" s="24" t="s">
        <v>107</v>
      </c>
    </row>
    <row r="8" spans="2:7">
      <c r="B8" s="70" t="s">
        <v>108</v>
      </c>
      <c r="C8" s="24" t="s">
        <v>12</v>
      </c>
      <c r="D8" s="24" t="s">
        <v>45</v>
      </c>
      <c r="E8" s="24" t="s">
        <v>109</v>
      </c>
      <c r="F8" s="24" t="s">
        <v>41</v>
      </c>
      <c r="G8" s="24" t="s">
        <v>110</v>
      </c>
    </row>
    <row r="9" spans="2:7">
      <c r="B9" s="72"/>
      <c r="C9" s="24" t="s">
        <v>88</v>
      </c>
      <c r="D9" s="24" t="s">
        <v>48</v>
      </c>
      <c r="E9" s="24" t="s">
        <v>111</v>
      </c>
      <c r="F9" s="24" t="s">
        <v>41</v>
      </c>
      <c r="G9" s="24" t="s">
        <v>110</v>
      </c>
    </row>
    <row r="10" spans="2:7">
      <c r="B10" s="26" t="s">
        <v>90</v>
      </c>
      <c r="C10" s="24" t="s">
        <v>50</v>
      </c>
      <c r="D10" s="24" t="s">
        <v>51</v>
      </c>
      <c r="E10" s="24" t="s">
        <v>109</v>
      </c>
      <c r="F10" s="24" t="s">
        <v>41</v>
      </c>
      <c r="G10" s="24" t="s">
        <v>110</v>
      </c>
    </row>
    <row r="11" spans="2:7">
      <c r="B11" s="70" t="s">
        <v>92</v>
      </c>
      <c r="C11" s="24" t="s">
        <v>67</v>
      </c>
      <c r="D11" s="24" t="s">
        <v>112</v>
      </c>
      <c r="E11" s="17" t="s">
        <v>106</v>
      </c>
      <c r="F11" s="24" t="s">
        <v>41</v>
      </c>
      <c r="G11" s="24" t="s">
        <v>110</v>
      </c>
    </row>
    <row r="12" spans="2:7">
      <c r="B12" s="71"/>
      <c r="C12" s="24" t="s">
        <v>57</v>
      </c>
      <c r="D12" s="26" t="s">
        <v>58</v>
      </c>
      <c r="E12" s="17" t="s">
        <v>106</v>
      </c>
      <c r="F12" s="24" t="s">
        <v>113</v>
      </c>
      <c r="G12" s="24" t="s">
        <v>110</v>
      </c>
    </row>
    <row r="13" spans="2:7" ht="18.75" customHeight="1">
      <c r="B13" s="71"/>
      <c r="C13" s="24" t="s">
        <v>55</v>
      </c>
      <c r="D13" s="24" t="s">
        <v>53</v>
      </c>
      <c r="E13" s="24" t="s">
        <v>109</v>
      </c>
      <c r="F13" s="24" t="s">
        <v>41</v>
      </c>
      <c r="G13" s="24" t="s">
        <v>114</v>
      </c>
    </row>
    <row r="14" spans="2:7">
      <c r="B14" s="72"/>
      <c r="C14" s="24" t="s">
        <v>61</v>
      </c>
      <c r="D14" s="24" t="s">
        <v>62</v>
      </c>
      <c r="E14" s="24" t="s">
        <v>109</v>
      </c>
      <c r="F14" s="24" t="s">
        <v>41</v>
      </c>
      <c r="G14" s="24" t="s">
        <v>114</v>
      </c>
    </row>
    <row r="15" spans="2:7">
      <c r="B15" s="70" t="s">
        <v>97</v>
      </c>
      <c r="C15" s="24" t="s">
        <v>63</v>
      </c>
      <c r="D15" s="24" t="s">
        <v>115</v>
      </c>
      <c r="E15" s="17" t="s">
        <v>106</v>
      </c>
      <c r="F15" s="24" t="s">
        <v>41</v>
      </c>
      <c r="G15" s="24" t="s">
        <v>110</v>
      </c>
    </row>
    <row r="16" spans="2:7">
      <c r="B16" s="72"/>
      <c r="C16" s="24" t="s">
        <v>68</v>
      </c>
      <c r="D16" s="24" t="s">
        <v>116</v>
      </c>
      <c r="E16" s="17" t="s">
        <v>106</v>
      </c>
      <c r="F16" s="24" t="s">
        <v>41</v>
      </c>
      <c r="G16" s="24" t="s">
        <v>110</v>
      </c>
    </row>
    <row r="26" spans="2:7">
      <c r="B26" s="69" t="s">
        <v>69</v>
      </c>
      <c r="C26" s="69"/>
      <c r="D26" s="69"/>
      <c r="E26" s="69"/>
      <c r="F26" s="69"/>
      <c r="G26" s="69"/>
    </row>
  </sheetData>
  <mergeCells count="5">
    <mergeCell ref="B4:G4"/>
    <mergeCell ref="B26:G26"/>
    <mergeCell ref="B11:B14"/>
    <mergeCell ref="B15:B16"/>
    <mergeCell ref="B8:B9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31"/>
  <sheetViews>
    <sheetView zoomScaleNormal="100" workbookViewId="0">
      <selection activeCell="B5" sqref="B5:B16"/>
    </sheetView>
  </sheetViews>
  <sheetFormatPr defaultColWidth="11.42578125" defaultRowHeight="14.25"/>
  <cols>
    <col min="1" max="1" width="11" customWidth="1"/>
    <col min="2" max="2" width="25.7109375" customWidth="1"/>
    <col min="3" max="3" width="17.85546875" customWidth="1"/>
    <col min="4" max="4" width="17.42578125" customWidth="1"/>
    <col min="5" max="5" width="8.85546875" customWidth="1"/>
    <col min="6" max="6" width="18.7109375" customWidth="1"/>
    <col min="7" max="7" width="12.28515625" customWidth="1"/>
    <col min="8" max="8" width="9.5703125" customWidth="1"/>
    <col min="9" max="9" width="12" customWidth="1"/>
    <col min="10" max="10" width="8.5703125" customWidth="1"/>
    <col min="12" max="12" width="25.7109375" customWidth="1"/>
  </cols>
  <sheetData>
    <row r="2" spans="1:9">
      <c r="A2" s="69" t="s">
        <v>117</v>
      </c>
      <c r="B2" s="69"/>
      <c r="C2" s="69"/>
      <c r="D2" s="69"/>
      <c r="E2" s="69"/>
      <c r="F2" s="69"/>
      <c r="G2" s="69"/>
      <c r="H2" s="69"/>
    </row>
    <row r="3" spans="1:9" ht="24">
      <c r="A3" s="73" t="s">
        <v>118</v>
      </c>
      <c r="B3" s="73" t="s">
        <v>119</v>
      </c>
      <c r="C3" s="73" t="s">
        <v>120</v>
      </c>
      <c r="D3" s="73" t="s">
        <v>121</v>
      </c>
      <c r="E3" s="73"/>
      <c r="F3" s="73" t="s">
        <v>36</v>
      </c>
      <c r="G3" s="18" t="s">
        <v>122</v>
      </c>
      <c r="H3" s="18" t="s">
        <v>123</v>
      </c>
      <c r="I3" s="18" t="s">
        <v>124</v>
      </c>
    </row>
    <row r="4" spans="1:9">
      <c r="A4" s="73"/>
      <c r="B4" s="73"/>
      <c r="C4" s="73"/>
      <c r="D4" s="18" t="s">
        <v>125</v>
      </c>
      <c r="E4" s="18" t="s">
        <v>126</v>
      </c>
      <c r="F4" s="73"/>
      <c r="G4" s="18" t="s">
        <v>127</v>
      </c>
      <c r="H4" s="18" t="s">
        <v>127</v>
      </c>
      <c r="I4" s="19" t="s">
        <v>128</v>
      </c>
    </row>
    <row r="5" spans="1:9">
      <c r="A5" s="24" t="s">
        <v>129</v>
      </c>
      <c r="B5" s="25" t="s">
        <v>88</v>
      </c>
      <c r="C5" s="26" t="s">
        <v>48</v>
      </c>
      <c r="D5" s="26" t="s">
        <v>130</v>
      </c>
      <c r="E5" s="48">
        <v>1</v>
      </c>
      <c r="F5" s="26" t="s">
        <v>42</v>
      </c>
      <c r="G5" s="28">
        <v>0</v>
      </c>
      <c r="H5" s="28">
        <v>1680</v>
      </c>
      <c r="I5" s="49">
        <f>G5/H5</f>
        <v>0</v>
      </c>
    </row>
    <row r="6" spans="1:9">
      <c r="A6" s="70" t="s">
        <v>131</v>
      </c>
      <c r="B6" s="25" t="s">
        <v>132</v>
      </c>
      <c r="C6" s="26" t="s">
        <v>38</v>
      </c>
      <c r="D6" s="26" t="s">
        <v>77</v>
      </c>
      <c r="E6" s="48">
        <v>1</v>
      </c>
      <c r="F6" s="26" t="s">
        <v>42</v>
      </c>
      <c r="G6" s="28">
        <v>0</v>
      </c>
      <c r="H6" s="28">
        <v>23000</v>
      </c>
      <c r="I6" s="49">
        <f t="shared" ref="I6:I16" si="0">G6/H6</f>
        <v>0</v>
      </c>
    </row>
    <row r="7" spans="1:9">
      <c r="A7" s="71"/>
      <c r="B7" s="26" t="s">
        <v>12</v>
      </c>
      <c r="C7" s="26" t="s">
        <v>45</v>
      </c>
      <c r="D7" s="26" t="s">
        <v>130</v>
      </c>
      <c r="E7" s="48">
        <v>1</v>
      </c>
      <c r="F7" s="26" t="s">
        <v>42</v>
      </c>
      <c r="G7" s="28">
        <v>0</v>
      </c>
      <c r="H7" s="28">
        <v>6000</v>
      </c>
      <c r="I7" s="49">
        <f t="shared" si="0"/>
        <v>0</v>
      </c>
    </row>
    <row r="8" spans="1:9" ht="25.5">
      <c r="A8" s="71"/>
      <c r="B8" s="25" t="s">
        <v>133</v>
      </c>
      <c r="C8" s="26" t="s">
        <v>38</v>
      </c>
      <c r="D8" s="26" t="s">
        <v>130</v>
      </c>
      <c r="E8" s="48">
        <v>1</v>
      </c>
      <c r="F8" s="26" t="s">
        <v>134</v>
      </c>
      <c r="G8" s="28">
        <v>40</v>
      </c>
      <c r="H8" s="28">
        <v>28850</v>
      </c>
      <c r="I8" s="51">
        <f>G8/H8</f>
        <v>1.3864818024263432E-3</v>
      </c>
    </row>
    <row r="9" spans="1:9">
      <c r="A9" s="71"/>
      <c r="B9" s="25" t="s">
        <v>135</v>
      </c>
      <c r="C9" s="26" t="s">
        <v>53</v>
      </c>
      <c r="D9" s="26" t="s">
        <v>85</v>
      </c>
      <c r="E9" s="48">
        <v>1</v>
      </c>
      <c r="F9" s="26" t="s">
        <v>42</v>
      </c>
      <c r="G9" s="28">
        <v>0</v>
      </c>
      <c r="H9" s="28">
        <v>11000</v>
      </c>
      <c r="I9" s="49">
        <f t="shared" si="0"/>
        <v>0</v>
      </c>
    </row>
    <row r="10" spans="1:9">
      <c r="A10" s="71"/>
      <c r="B10" s="26" t="s">
        <v>136</v>
      </c>
      <c r="C10" s="26" t="s">
        <v>137</v>
      </c>
      <c r="D10" s="26" t="s">
        <v>138</v>
      </c>
      <c r="E10" s="48">
        <v>1</v>
      </c>
      <c r="F10" s="26" t="s">
        <v>42</v>
      </c>
      <c r="G10" s="28">
        <v>0</v>
      </c>
      <c r="H10" s="28">
        <v>13500</v>
      </c>
      <c r="I10" s="49">
        <f t="shared" si="0"/>
        <v>0</v>
      </c>
    </row>
    <row r="11" spans="1:9" ht="25.5">
      <c r="A11" s="71"/>
      <c r="B11" s="45" t="s">
        <v>139</v>
      </c>
      <c r="C11" s="26" t="s">
        <v>67</v>
      </c>
      <c r="D11" s="26" t="s">
        <v>130</v>
      </c>
      <c r="E11" s="48">
        <v>1</v>
      </c>
      <c r="F11" s="26" t="s">
        <v>42</v>
      </c>
      <c r="G11" s="28">
        <v>0</v>
      </c>
      <c r="H11" s="28">
        <v>8500</v>
      </c>
      <c r="I11" s="49">
        <f t="shared" si="0"/>
        <v>0</v>
      </c>
    </row>
    <row r="12" spans="1:9" ht="25.5">
      <c r="A12" s="71"/>
      <c r="B12" s="46" t="s">
        <v>140</v>
      </c>
      <c r="C12" s="26" t="s">
        <v>141</v>
      </c>
      <c r="D12" s="26" t="s">
        <v>142</v>
      </c>
      <c r="E12" s="48" t="s">
        <v>143</v>
      </c>
      <c r="F12" s="26" t="s">
        <v>42</v>
      </c>
      <c r="G12" s="28">
        <v>0</v>
      </c>
      <c r="H12" s="28">
        <v>1700</v>
      </c>
      <c r="I12" s="49">
        <f t="shared" si="0"/>
        <v>0</v>
      </c>
    </row>
    <row r="13" spans="1:9" ht="25.5">
      <c r="A13" s="71"/>
      <c r="B13" s="46" t="s">
        <v>144</v>
      </c>
      <c r="C13" s="26" t="s">
        <v>51</v>
      </c>
      <c r="D13" s="26" t="s">
        <v>130</v>
      </c>
      <c r="E13" s="48">
        <v>1</v>
      </c>
      <c r="F13" s="26" t="s">
        <v>42</v>
      </c>
      <c r="G13" s="28">
        <v>0</v>
      </c>
      <c r="H13" s="28">
        <v>16000</v>
      </c>
      <c r="I13" s="49">
        <f t="shared" si="0"/>
        <v>0</v>
      </c>
    </row>
    <row r="14" spans="1:9">
      <c r="A14" s="72"/>
      <c r="B14" s="25" t="s">
        <v>145</v>
      </c>
      <c r="C14" s="26" t="s">
        <v>45</v>
      </c>
      <c r="D14" s="26" t="s">
        <v>130</v>
      </c>
      <c r="E14" s="48">
        <v>1</v>
      </c>
      <c r="F14" s="26" t="s">
        <v>42</v>
      </c>
      <c r="G14" s="28">
        <v>0</v>
      </c>
      <c r="H14" s="28">
        <v>13000</v>
      </c>
      <c r="I14" s="49">
        <f t="shared" si="0"/>
        <v>0</v>
      </c>
    </row>
    <row r="15" spans="1:9">
      <c r="A15" s="74" t="s">
        <v>146</v>
      </c>
      <c r="B15" s="25" t="s">
        <v>147</v>
      </c>
      <c r="C15" s="26" t="s">
        <v>53</v>
      </c>
      <c r="D15" s="26" t="s">
        <v>138</v>
      </c>
      <c r="E15" s="48">
        <v>1</v>
      </c>
      <c r="F15" s="26" t="s">
        <v>42</v>
      </c>
      <c r="G15" s="28">
        <v>0</v>
      </c>
      <c r="H15" s="28">
        <v>17500</v>
      </c>
      <c r="I15" s="49">
        <f t="shared" si="0"/>
        <v>0</v>
      </c>
    </row>
    <row r="16" spans="1:9">
      <c r="A16" s="74"/>
      <c r="B16" s="25" t="s">
        <v>148</v>
      </c>
      <c r="C16" s="26" t="s">
        <v>62</v>
      </c>
      <c r="D16" s="26" t="s">
        <v>138</v>
      </c>
      <c r="E16" s="48">
        <v>1</v>
      </c>
      <c r="F16" s="26" t="s">
        <v>42</v>
      </c>
      <c r="G16" s="28">
        <v>0</v>
      </c>
      <c r="H16" s="28">
        <v>467</v>
      </c>
      <c r="I16" s="49">
        <f t="shared" si="0"/>
        <v>0</v>
      </c>
    </row>
    <row r="18" spans="1:8">
      <c r="A18" s="69" t="s">
        <v>69</v>
      </c>
      <c r="B18" s="69"/>
      <c r="C18" s="69"/>
      <c r="D18" s="69"/>
      <c r="E18" s="69"/>
      <c r="F18" s="69"/>
      <c r="G18" s="69"/>
      <c r="H18" s="69"/>
    </row>
    <row r="21" spans="1:8" ht="15">
      <c r="B21" s="23" t="s">
        <v>149</v>
      </c>
      <c r="C21" s="23" t="s">
        <v>150</v>
      </c>
      <c r="D21" s="23" t="s">
        <v>151</v>
      </c>
    </row>
    <row r="22" spans="1:8">
      <c r="B22" t="s">
        <v>152</v>
      </c>
      <c r="C22" t="s">
        <v>153</v>
      </c>
      <c r="D22" t="s">
        <v>131</v>
      </c>
    </row>
    <row r="23" spans="1:8">
      <c r="B23" t="s">
        <v>152</v>
      </c>
      <c r="C23" t="s">
        <v>154</v>
      </c>
      <c r="D23" t="s">
        <v>131</v>
      </c>
    </row>
    <row r="24" spans="1:8">
      <c r="B24" t="s">
        <v>152</v>
      </c>
      <c r="C24" t="s">
        <v>155</v>
      </c>
      <c r="D24" t="s">
        <v>131</v>
      </c>
    </row>
    <row r="25" spans="1:8">
      <c r="B25" t="s">
        <v>152</v>
      </c>
      <c r="C25" t="s">
        <v>156</v>
      </c>
      <c r="D25" t="s">
        <v>131</v>
      </c>
    </row>
    <row r="26" spans="1:8">
      <c r="B26" t="s">
        <v>152</v>
      </c>
      <c r="C26" t="s">
        <v>157</v>
      </c>
      <c r="D26" t="s">
        <v>131</v>
      </c>
    </row>
    <row r="27" spans="1:8">
      <c r="B27" t="s">
        <v>152</v>
      </c>
      <c r="C27" t="s">
        <v>158</v>
      </c>
      <c r="D27" t="s">
        <v>131</v>
      </c>
    </row>
    <row r="28" spans="1:8">
      <c r="B28" t="s">
        <v>152</v>
      </c>
      <c r="C28" t="s">
        <v>159</v>
      </c>
      <c r="D28" t="s">
        <v>131</v>
      </c>
    </row>
    <row r="29" spans="1:8">
      <c r="B29" t="s">
        <v>152</v>
      </c>
      <c r="C29" t="s">
        <v>160</v>
      </c>
      <c r="D29" t="s">
        <v>146</v>
      </c>
    </row>
    <row r="30" spans="1:8">
      <c r="B30" t="s">
        <v>152</v>
      </c>
      <c r="C30" t="s">
        <v>161</v>
      </c>
      <c r="D30" t="s">
        <v>146</v>
      </c>
    </row>
    <row r="31" spans="1:8">
      <c r="B31" t="s">
        <v>152</v>
      </c>
      <c r="C31" t="s">
        <v>162</v>
      </c>
      <c r="D31" t="s">
        <v>129</v>
      </c>
    </row>
  </sheetData>
  <autoFilter ref="B21:D31" xr:uid="{00000000-0009-0000-0000-000004000000}"/>
  <mergeCells count="9">
    <mergeCell ref="A3:A4"/>
    <mergeCell ref="D3:E3"/>
    <mergeCell ref="F3:F4"/>
    <mergeCell ref="A2:H2"/>
    <mergeCell ref="A18:H18"/>
    <mergeCell ref="B3:B4"/>
    <mergeCell ref="C3:C4"/>
    <mergeCell ref="A15:A16"/>
    <mergeCell ref="A6:A1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6"/>
  <sheetViews>
    <sheetView topLeftCell="D3" zoomScaleNormal="100" workbookViewId="0">
      <selection activeCell="B3" sqref="B3:G16"/>
    </sheetView>
  </sheetViews>
  <sheetFormatPr defaultColWidth="11.42578125" defaultRowHeight="14.25"/>
  <cols>
    <col min="1" max="1" width="8.85546875" customWidth="1"/>
    <col min="2" max="2" width="16.85546875" customWidth="1"/>
    <col min="3" max="3" width="24" customWidth="1"/>
    <col min="4" max="4" width="16.28515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>
      <c r="B2" s="75" t="s">
        <v>163</v>
      </c>
      <c r="C2" s="76"/>
      <c r="D2" s="76"/>
      <c r="E2" s="76"/>
      <c r="F2" s="76"/>
      <c r="G2" s="76"/>
    </row>
    <row r="3" spans="2:13" ht="28.5" customHeight="1">
      <c r="B3" s="57" t="s">
        <v>118</v>
      </c>
      <c r="C3" s="57" t="s">
        <v>119</v>
      </c>
      <c r="D3" s="57" t="s">
        <v>120</v>
      </c>
      <c r="E3" s="16" t="s">
        <v>164</v>
      </c>
      <c r="F3" s="16" t="s">
        <v>165</v>
      </c>
      <c r="G3" s="16" t="s">
        <v>123</v>
      </c>
      <c r="I3" s="57" t="s">
        <v>119</v>
      </c>
      <c r="J3" s="16" t="s">
        <v>164</v>
      </c>
      <c r="K3" s="16" t="s">
        <v>165</v>
      </c>
      <c r="L3" s="16" t="s">
        <v>123</v>
      </c>
      <c r="M3" s="57" t="s">
        <v>166</v>
      </c>
    </row>
    <row r="4" spans="2:13" ht="15.75" customHeight="1">
      <c r="B4" s="57"/>
      <c r="C4" s="57"/>
      <c r="D4" s="57"/>
      <c r="E4" s="16" t="s">
        <v>127</v>
      </c>
      <c r="F4" s="16" t="s">
        <v>127</v>
      </c>
      <c r="G4" s="16" t="s">
        <v>127</v>
      </c>
      <c r="I4" s="57"/>
      <c r="J4" s="16" t="s">
        <v>127</v>
      </c>
      <c r="K4" s="16" t="s">
        <v>127</v>
      </c>
      <c r="L4" s="16" t="s">
        <v>127</v>
      </c>
      <c r="M4" s="57"/>
    </row>
    <row r="5" spans="2:13" ht="15.75" customHeight="1">
      <c r="B5" s="24" t="s">
        <v>129</v>
      </c>
      <c r="C5" s="25" t="s">
        <v>88</v>
      </c>
      <c r="D5" s="26" t="s">
        <v>167</v>
      </c>
      <c r="E5" s="27">
        <v>600</v>
      </c>
      <c r="F5" s="28">
        <v>2600</v>
      </c>
      <c r="G5" s="28">
        <v>1680</v>
      </c>
      <c r="H5" s="29"/>
      <c r="I5" s="25" t="s">
        <v>88</v>
      </c>
      <c r="J5" s="27">
        <v>600</v>
      </c>
      <c r="K5" s="28">
        <v>2600</v>
      </c>
      <c r="L5" s="28">
        <v>1680</v>
      </c>
      <c r="M5" s="30">
        <f>K5/J5*100-100</f>
        <v>333.33333333333331</v>
      </c>
    </row>
    <row r="6" spans="2:13">
      <c r="B6" s="70" t="s">
        <v>131</v>
      </c>
      <c r="C6" s="25" t="s">
        <v>132</v>
      </c>
      <c r="D6" s="26" t="s">
        <v>168</v>
      </c>
      <c r="E6" s="27">
        <v>18000</v>
      </c>
      <c r="F6" s="27">
        <v>24500</v>
      </c>
      <c r="G6" s="28">
        <v>23000</v>
      </c>
      <c r="H6" s="29"/>
      <c r="I6" s="25" t="s">
        <v>132</v>
      </c>
      <c r="J6" s="27">
        <v>18000</v>
      </c>
      <c r="K6" s="27">
        <v>24500</v>
      </c>
      <c r="L6" s="28">
        <v>23000</v>
      </c>
      <c r="M6" s="31">
        <f>K6/J6*100-100</f>
        <v>36.111111111111114</v>
      </c>
    </row>
    <row r="7" spans="2:13">
      <c r="B7" s="71"/>
      <c r="C7" s="26" t="s">
        <v>12</v>
      </c>
      <c r="D7" s="26" t="s">
        <v>45</v>
      </c>
      <c r="E7" s="27">
        <v>5000</v>
      </c>
      <c r="F7" s="28">
        <v>10000</v>
      </c>
      <c r="G7" s="28">
        <v>6000</v>
      </c>
      <c r="H7" s="29"/>
      <c r="I7" s="26" t="s">
        <v>12</v>
      </c>
      <c r="J7" s="27">
        <v>5000</v>
      </c>
      <c r="K7" s="28">
        <v>10000</v>
      </c>
      <c r="L7" s="28">
        <v>6000</v>
      </c>
      <c r="M7" s="30">
        <f t="shared" ref="M7:M16" si="0">K7/J7*100-100</f>
        <v>100</v>
      </c>
    </row>
    <row r="8" spans="2:13">
      <c r="B8" s="71"/>
      <c r="C8" s="25" t="s">
        <v>133</v>
      </c>
      <c r="D8" s="26" t="s">
        <v>38</v>
      </c>
      <c r="E8" s="32">
        <v>7500</v>
      </c>
      <c r="F8" s="32">
        <v>32600</v>
      </c>
      <c r="G8" s="28">
        <v>28850</v>
      </c>
      <c r="H8" s="29"/>
      <c r="I8" s="25" t="s">
        <v>133</v>
      </c>
      <c r="J8" s="32">
        <v>7500</v>
      </c>
      <c r="K8" s="32">
        <v>32600</v>
      </c>
      <c r="L8" s="28">
        <v>28850</v>
      </c>
      <c r="M8" s="30">
        <f>K8/J8*100-100</f>
        <v>334.66666666666669</v>
      </c>
    </row>
    <row r="9" spans="2:13">
      <c r="B9" s="71"/>
      <c r="C9" s="25" t="s">
        <v>135</v>
      </c>
      <c r="D9" s="26" t="s">
        <v>53</v>
      </c>
      <c r="E9" s="32">
        <v>9000</v>
      </c>
      <c r="F9" s="32">
        <v>14000</v>
      </c>
      <c r="G9" s="28">
        <v>11000</v>
      </c>
      <c r="H9" s="29"/>
      <c r="I9" s="25" t="s">
        <v>135</v>
      </c>
      <c r="J9" s="32">
        <v>9000</v>
      </c>
      <c r="K9" s="32">
        <v>14000</v>
      </c>
      <c r="L9" s="28">
        <v>11000</v>
      </c>
      <c r="M9" s="31">
        <f t="shared" si="0"/>
        <v>55.555555555555571</v>
      </c>
    </row>
    <row r="10" spans="2:13">
      <c r="B10" s="71"/>
      <c r="C10" s="26" t="s">
        <v>136</v>
      </c>
      <c r="D10" s="26" t="s">
        <v>137</v>
      </c>
      <c r="E10" s="27">
        <v>9000</v>
      </c>
      <c r="F10" s="28">
        <v>10000</v>
      </c>
      <c r="G10" s="28">
        <v>13500</v>
      </c>
      <c r="H10" s="29"/>
      <c r="I10" s="26" t="s">
        <v>136</v>
      </c>
      <c r="J10" s="27">
        <v>9000</v>
      </c>
      <c r="K10" s="28">
        <v>10000</v>
      </c>
      <c r="L10" s="28">
        <v>13500</v>
      </c>
      <c r="M10" s="33">
        <f t="shared" si="0"/>
        <v>11.111111111111114</v>
      </c>
    </row>
    <row r="11" spans="2:13" ht="25.5">
      <c r="B11" s="71"/>
      <c r="C11" s="45" t="s">
        <v>139</v>
      </c>
      <c r="D11" s="26" t="s">
        <v>67</v>
      </c>
      <c r="E11" s="34">
        <v>7600</v>
      </c>
      <c r="F11" s="34">
        <v>9150</v>
      </c>
      <c r="G11" s="28">
        <v>8500</v>
      </c>
      <c r="H11" s="29"/>
      <c r="I11" s="45" t="s">
        <v>139</v>
      </c>
      <c r="J11" s="34">
        <v>7600</v>
      </c>
      <c r="K11" s="34">
        <v>9150</v>
      </c>
      <c r="L11" s="28">
        <v>8500</v>
      </c>
      <c r="M11" s="33">
        <f t="shared" si="0"/>
        <v>20.39473684210526</v>
      </c>
    </row>
    <row r="12" spans="2:13" ht="25.5">
      <c r="B12" s="71"/>
      <c r="C12" s="46" t="s">
        <v>140</v>
      </c>
      <c r="D12" s="26" t="s">
        <v>141</v>
      </c>
      <c r="E12" s="27">
        <v>1200</v>
      </c>
      <c r="F12" s="28">
        <v>1900</v>
      </c>
      <c r="G12" s="28">
        <v>1700</v>
      </c>
      <c r="H12" s="29"/>
      <c r="I12" s="46" t="s">
        <v>140</v>
      </c>
      <c r="J12" s="27">
        <v>1200</v>
      </c>
      <c r="K12" s="28">
        <v>1900</v>
      </c>
      <c r="L12" s="28">
        <v>1700</v>
      </c>
      <c r="M12" s="31">
        <f t="shared" si="0"/>
        <v>58.333333333333314</v>
      </c>
    </row>
    <row r="13" spans="2:13" ht="25.5">
      <c r="B13" s="71"/>
      <c r="C13" s="46" t="s">
        <v>144</v>
      </c>
      <c r="D13" s="26" t="s">
        <v>51</v>
      </c>
      <c r="E13" s="32">
        <v>14500</v>
      </c>
      <c r="F13" s="32">
        <v>15000</v>
      </c>
      <c r="G13" s="28">
        <v>16000</v>
      </c>
      <c r="H13" s="29"/>
      <c r="I13" s="46" t="s">
        <v>144</v>
      </c>
      <c r="J13" s="32">
        <v>14500</v>
      </c>
      <c r="K13" s="32">
        <v>15000</v>
      </c>
      <c r="L13" s="28">
        <v>16000</v>
      </c>
      <c r="M13" s="33">
        <f t="shared" si="0"/>
        <v>3.448275862068968</v>
      </c>
    </row>
    <row r="14" spans="2:13">
      <c r="B14" s="72"/>
      <c r="C14" s="25" t="s">
        <v>145</v>
      </c>
      <c r="D14" s="26" t="s">
        <v>45</v>
      </c>
      <c r="E14" s="36">
        <v>7000</v>
      </c>
      <c r="F14" s="36">
        <v>13000</v>
      </c>
      <c r="G14" s="28">
        <v>13000</v>
      </c>
      <c r="H14" s="29"/>
      <c r="I14" s="25" t="s">
        <v>145</v>
      </c>
      <c r="J14" s="36">
        <v>7000</v>
      </c>
      <c r="K14" s="36">
        <v>13000</v>
      </c>
      <c r="L14" s="28">
        <v>13000</v>
      </c>
      <c r="M14" s="31">
        <f t="shared" si="0"/>
        <v>85.714285714285722</v>
      </c>
    </row>
    <row r="15" spans="2:13">
      <c r="B15" s="74" t="s">
        <v>146</v>
      </c>
      <c r="C15" s="25" t="s">
        <v>147</v>
      </c>
      <c r="D15" s="26" t="s">
        <v>53</v>
      </c>
      <c r="E15" s="27">
        <v>12000</v>
      </c>
      <c r="F15" s="27">
        <v>20000</v>
      </c>
      <c r="G15" s="28">
        <v>17500</v>
      </c>
      <c r="H15" s="29"/>
      <c r="I15" s="25" t="s">
        <v>147</v>
      </c>
      <c r="J15" s="27">
        <v>12000</v>
      </c>
      <c r="K15" s="27">
        <v>20000</v>
      </c>
      <c r="L15" s="28">
        <v>17500</v>
      </c>
      <c r="M15" s="31">
        <f t="shared" si="0"/>
        <v>66.666666666666686</v>
      </c>
    </row>
    <row r="16" spans="2:13" ht="25.5">
      <c r="B16" s="74"/>
      <c r="C16" s="25" t="s">
        <v>148</v>
      </c>
      <c r="D16" s="26" t="s">
        <v>62</v>
      </c>
      <c r="E16" s="27">
        <v>400</v>
      </c>
      <c r="F16" s="28">
        <v>533</v>
      </c>
      <c r="G16" s="28">
        <v>467</v>
      </c>
      <c r="H16" s="29"/>
      <c r="I16" s="25" t="s">
        <v>148</v>
      </c>
      <c r="J16" s="27">
        <v>400</v>
      </c>
      <c r="K16" s="28">
        <v>533</v>
      </c>
      <c r="L16" s="28">
        <v>467</v>
      </c>
      <c r="M16" s="31">
        <f t="shared" si="0"/>
        <v>33.25</v>
      </c>
    </row>
  </sheetData>
  <mergeCells count="8">
    <mergeCell ref="B15:B16"/>
    <mergeCell ref="B6:B14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28"/>
  <sheetViews>
    <sheetView topLeftCell="A12" zoomScaleNormal="100" workbookViewId="0">
      <selection activeCell="A27" sqref="A27"/>
    </sheetView>
  </sheetViews>
  <sheetFormatPr defaultColWidth="11.42578125" defaultRowHeight="14.25"/>
  <cols>
    <col min="1" max="1" width="27" customWidth="1"/>
    <col min="2" max="2" width="17.7109375" bestFit="1" customWidth="1"/>
    <col min="3" max="3" width="12.5703125" customWidth="1"/>
    <col min="4" max="6" width="12" bestFit="1" customWidth="1"/>
    <col min="9" max="9" width="12.140625" bestFit="1" customWidth="1"/>
  </cols>
  <sheetData>
    <row r="2" spans="1:9" ht="15">
      <c r="A2" s="10" t="s">
        <v>169</v>
      </c>
      <c r="B2" s="8">
        <v>2019</v>
      </c>
      <c r="C2" s="8">
        <v>2020</v>
      </c>
      <c r="D2" s="8">
        <v>2021</v>
      </c>
      <c r="E2" s="8">
        <v>2022</v>
      </c>
      <c r="F2" s="8">
        <v>2023</v>
      </c>
      <c r="G2" s="8" t="s">
        <v>170</v>
      </c>
      <c r="H2" s="8" t="s">
        <v>171</v>
      </c>
    </row>
    <row r="3" spans="1:9">
      <c r="A3" s="37" t="s">
        <v>172</v>
      </c>
      <c r="B3" s="38">
        <v>6578</v>
      </c>
      <c r="C3" s="38">
        <v>8083</v>
      </c>
      <c r="D3" s="38">
        <v>7795</v>
      </c>
      <c r="E3" s="38">
        <v>8802</v>
      </c>
      <c r="F3" s="38">
        <v>11985</v>
      </c>
      <c r="G3" s="38">
        <v>8649</v>
      </c>
      <c r="H3" s="38">
        <f>(+B3+C3+D3+E3+F3)/5</f>
        <v>8648.6</v>
      </c>
      <c r="I3" s="15"/>
    </row>
    <row r="4" spans="1:9">
      <c r="A4" s="39" t="s">
        <v>88</v>
      </c>
      <c r="B4" s="38">
        <v>1109</v>
      </c>
      <c r="C4" s="38">
        <v>1162</v>
      </c>
      <c r="D4" s="38">
        <v>1311</v>
      </c>
      <c r="E4" s="38">
        <v>1797</v>
      </c>
      <c r="F4" s="38">
        <v>1958</v>
      </c>
      <c r="G4" s="38">
        <v>1467</v>
      </c>
      <c r="H4" s="38">
        <f t="shared" ref="H4:H10" si="0">(+B4+C4+D4+E4+F4)/5</f>
        <v>1467.4</v>
      </c>
      <c r="I4" s="15"/>
    </row>
    <row r="5" spans="1:9">
      <c r="A5" s="40" t="s">
        <v>145</v>
      </c>
      <c r="B5" s="38">
        <v>6288</v>
      </c>
      <c r="C5" s="38">
        <v>7503</v>
      </c>
      <c r="D5" s="38">
        <v>8526</v>
      </c>
      <c r="E5" s="38">
        <v>9029</v>
      </c>
      <c r="F5" s="38">
        <v>9699</v>
      </c>
      <c r="G5" s="38">
        <v>8209</v>
      </c>
      <c r="H5" s="38">
        <f t="shared" si="0"/>
        <v>8209</v>
      </c>
      <c r="I5" s="15"/>
    </row>
    <row r="6" spans="1:9">
      <c r="A6" s="41" t="s">
        <v>173</v>
      </c>
      <c r="B6" s="38">
        <v>5174</v>
      </c>
      <c r="C6" s="38">
        <v>5481</v>
      </c>
      <c r="D6" s="38">
        <v>7564</v>
      </c>
      <c r="E6" s="38">
        <v>8609</v>
      </c>
      <c r="F6" s="38">
        <v>9687</v>
      </c>
      <c r="G6" s="38">
        <v>7303</v>
      </c>
      <c r="H6" s="38">
        <f>(+B6+C6+D6+E6+F6)/5</f>
        <v>7303</v>
      </c>
      <c r="I6" s="15"/>
    </row>
    <row r="7" spans="1:9">
      <c r="A7" s="42" t="s">
        <v>174</v>
      </c>
      <c r="B7" s="38">
        <v>280</v>
      </c>
      <c r="C7" s="38">
        <v>270</v>
      </c>
      <c r="D7" s="38">
        <v>356</v>
      </c>
      <c r="E7" s="38">
        <v>477</v>
      </c>
      <c r="F7" s="38">
        <v>514</v>
      </c>
      <c r="G7" s="38">
        <v>379</v>
      </c>
      <c r="H7" s="38">
        <f>(+B7+C7+D7+E7+F7)/5</f>
        <v>379.4</v>
      </c>
      <c r="I7" s="15"/>
    </row>
    <row r="8" spans="1:9">
      <c r="A8" s="44" t="s">
        <v>175</v>
      </c>
      <c r="B8" s="38">
        <v>6411</v>
      </c>
      <c r="C8" s="38">
        <v>6629</v>
      </c>
      <c r="D8" s="38">
        <v>8407</v>
      </c>
      <c r="E8" s="38">
        <v>9786</v>
      </c>
      <c r="F8" s="38">
        <v>11087</v>
      </c>
      <c r="G8" s="38">
        <v>8464</v>
      </c>
      <c r="H8" s="38">
        <f>(+B8+C8+D8+E8+F8)/5</f>
        <v>8464</v>
      </c>
    </row>
    <row r="9" spans="1:9">
      <c r="A9" s="39" t="s">
        <v>176</v>
      </c>
      <c r="B9" s="38">
        <v>9556</v>
      </c>
      <c r="C9" s="38">
        <v>9696</v>
      </c>
      <c r="D9" s="38">
        <v>10548</v>
      </c>
      <c r="E9" s="38">
        <v>14779</v>
      </c>
      <c r="F9" s="38">
        <v>16473</v>
      </c>
      <c r="G9" s="38">
        <v>12210</v>
      </c>
      <c r="H9" s="38">
        <f>(+B9+C9+D9+E9+F9)/5</f>
        <v>12210.4</v>
      </c>
      <c r="I9" s="15"/>
    </row>
    <row r="10" spans="1:9">
      <c r="A10" s="43" t="s">
        <v>140</v>
      </c>
      <c r="B10" s="38">
        <v>982</v>
      </c>
      <c r="C10" s="38">
        <v>997</v>
      </c>
      <c r="D10" s="38">
        <v>1064</v>
      </c>
      <c r="E10" s="38">
        <v>1433</v>
      </c>
      <c r="F10" s="38">
        <v>1924</v>
      </c>
      <c r="G10" s="38">
        <v>1280</v>
      </c>
      <c r="H10" s="38">
        <f t="shared" si="0"/>
        <v>1280</v>
      </c>
      <c r="I10" s="15"/>
    </row>
    <row r="11" spans="1:9" ht="25.5">
      <c r="A11" s="47" t="s">
        <v>177</v>
      </c>
      <c r="B11" s="38">
        <v>4384</v>
      </c>
      <c r="C11" s="38">
        <v>4667</v>
      </c>
      <c r="D11" s="38">
        <v>6470</v>
      </c>
      <c r="E11" s="38">
        <v>8027</v>
      </c>
      <c r="F11" s="38">
        <v>7835</v>
      </c>
      <c r="G11" s="38">
        <v>6277</v>
      </c>
      <c r="H11" s="38">
        <f>(+B11+C11+D11+E11+F11)/5</f>
        <v>6276.6</v>
      </c>
      <c r="I11" s="15"/>
    </row>
    <row r="12" spans="1:9">
      <c r="B12" s="5"/>
      <c r="C12" s="5"/>
      <c r="D12" s="5"/>
      <c r="E12" s="5"/>
      <c r="F12" s="5"/>
      <c r="G12" s="5"/>
      <c r="H12" s="5"/>
    </row>
    <row r="13" spans="1:9" ht="15">
      <c r="A13" s="77" t="s">
        <v>178</v>
      </c>
      <c r="B13" s="77"/>
      <c r="C13" s="77"/>
      <c r="D13" s="5"/>
      <c r="E13" s="5"/>
      <c r="F13" s="5"/>
      <c r="G13" s="5"/>
      <c r="H13" s="5"/>
    </row>
    <row r="14" spans="1:9" ht="15" thickBot="1">
      <c r="C14" s="5"/>
      <c r="D14" s="5"/>
      <c r="E14" s="5"/>
      <c r="F14" s="5"/>
      <c r="G14" s="5"/>
      <c r="H14" s="5"/>
    </row>
    <row r="15" spans="1:9">
      <c r="A15" s="13" t="s">
        <v>179</v>
      </c>
      <c r="C15" s="5"/>
      <c r="D15" s="5"/>
      <c r="E15" s="5"/>
      <c r="F15" s="5"/>
      <c r="G15" s="5"/>
      <c r="H15" s="5"/>
    </row>
    <row r="16" spans="1:9">
      <c r="A16" s="14" t="s">
        <v>180</v>
      </c>
      <c r="C16" s="5"/>
      <c r="D16" s="5"/>
      <c r="E16" s="5"/>
      <c r="F16" s="5"/>
      <c r="G16" s="5"/>
      <c r="H16" s="5"/>
    </row>
    <row r="17" spans="1:2" ht="36.75" thickBot="1">
      <c r="A17" s="12" t="s">
        <v>181</v>
      </c>
    </row>
    <row r="19" spans="1:2">
      <c r="A19" s="8" t="s">
        <v>119</v>
      </c>
      <c r="B19" s="8" t="s">
        <v>170</v>
      </c>
    </row>
    <row r="20" spans="1:2">
      <c r="A20" s="39" t="s">
        <v>88</v>
      </c>
      <c r="B20" s="3">
        <v>1467</v>
      </c>
    </row>
    <row r="21" spans="1:2">
      <c r="A21" s="37" t="s">
        <v>172</v>
      </c>
      <c r="B21" s="3">
        <v>8649</v>
      </c>
    </row>
    <row r="22" spans="1:2">
      <c r="A22" s="39" t="s">
        <v>176</v>
      </c>
      <c r="B22" s="3">
        <v>12210</v>
      </c>
    </row>
    <row r="23" spans="1:2">
      <c r="A23" s="44" t="s">
        <v>175</v>
      </c>
      <c r="B23" s="3">
        <v>8464</v>
      </c>
    </row>
    <row r="24" spans="1:2">
      <c r="A24" s="40" t="s">
        <v>145</v>
      </c>
      <c r="B24" s="3">
        <v>8209</v>
      </c>
    </row>
    <row r="25" spans="1:2">
      <c r="A25" s="41" t="s">
        <v>173</v>
      </c>
      <c r="B25" s="3">
        <v>7303</v>
      </c>
    </row>
    <row r="26" spans="1:2" ht="25.5">
      <c r="A26" s="47" t="s">
        <v>177</v>
      </c>
      <c r="B26" s="3">
        <v>6277</v>
      </c>
    </row>
    <row r="27" spans="1:2">
      <c r="A27" s="43" t="s">
        <v>140</v>
      </c>
      <c r="B27" s="3">
        <v>1280</v>
      </c>
    </row>
    <row r="28" spans="1:2">
      <c r="A28" s="42" t="s">
        <v>174</v>
      </c>
      <c r="B28" s="3">
        <v>379</v>
      </c>
    </row>
  </sheetData>
  <sortState xmlns:xlrd2="http://schemas.microsoft.com/office/spreadsheetml/2017/richdata2" ref="A22:B28">
    <sortCondition descending="1" ref="B22:B28"/>
  </sortState>
  <mergeCells count="1">
    <mergeCell ref="A13:C13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S38"/>
  <sheetViews>
    <sheetView tabSelected="1" zoomScale="80" zoomScaleNormal="80" workbookViewId="0">
      <selection activeCell="F10" sqref="F10"/>
    </sheetView>
  </sheetViews>
  <sheetFormatPr defaultColWidth="11.42578125" defaultRowHeight="14.25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2" t="s">
        <v>169</v>
      </c>
      <c r="C2" s="2">
        <v>2019</v>
      </c>
      <c r="D2" s="2">
        <v>2020</v>
      </c>
      <c r="E2" s="2">
        <v>2021</v>
      </c>
      <c r="F2" s="2">
        <v>2022</v>
      </c>
      <c r="G2" s="2">
        <v>2023</v>
      </c>
      <c r="H2" s="2" t="s">
        <v>170</v>
      </c>
    </row>
    <row r="3" spans="2:8">
      <c r="B3" s="37" t="s">
        <v>172</v>
      </c>
      <c r="C3" s="38">
        <v>6578</v>
      </c>
      <c r="D3" s="38">
        <v>8083</v>
      </c>
      <c r="E3" s="38">
        <v>7795</v>
      </c>
      <c r="F3" s="38">
        <v>8802</v>
      </c>
      <c r="G3" s="38">
        <v>11985</v>
      </c>
      <c r="H3" s="38">
        <v>8649</v>
      </c>
    </row>
    <row r="4" spans="2:8">
      <c r="B4" s="39" t="s">
        <v>88</v>
      </c>
      <c r="C4" s="38">
        <v>1109</v>
      </c>
      <c r="D4" s="38">
        <v>1162</v>
      </c>
      <c r="E4" s="38">
        <v>1311</v>
      </c>
      <c r="F4" s="38">
        <v>1797</v>
      </c>
      <c r="G4" s="38">
        <v>1958</v>
      </c>
      <c r="H4" s="38">
        <v>1467</v>
      </c>
    </row>
    <row r="5" spans="2:8">
      <c r="B5" s="40" t="s">
        <v>145</v>
      </c>
      <c r="C5" s="38">
        <v>6288</v>
      </c>
      <c r="D5" s="38">
        <v>7503</v>
      </c>
      <c r="E5" s="38">
        <v>8526</v>
      </c>
      <c r="F5" s="38">
        <v>9029</v>
      </c>
      <c r="G5" s="38">
        <v>9699</v>
      </c>
      <c r="H5" s="38">
        <v>8209</v>
      </c>
    </row>
    <row r="6" spans="2:8">
      <c r="B6" s="41" t="s">
        <v>173</v>
      </c>
      <c r="C6" s="38">
        <v>5174</v>
      </c>
      <c r="D6" s="38">
        <v>5481</v>
      </c>
      <c r="E6" s="38">
        <v>7564</v>
      </c>
      <c r="F6" s="38">
        <v>8609</v>
      </c>
      <c r="G6" s="38">
        <v>9687</v>
      </c>
      <c r="H6" s="38">
        <v>7303</v>
      </c>
    </row>
    <row r="7" spans="2:8">
      <c r="B7" s="42" t="s">
        <v>174</v>
      </c>
      <c r="C7" s="38">
        <v>280</v>
      </c>
      <c r="D7" s="38">
        <v>270</v>
      </c>
      <c r="E7" s="38">
        <v>356</v>
      </c>
      <c r="F7" s="38">
        <v>477</v>
      </c>
      <c r="G7" s="38">
        <v>514</v>
      </c>
      <c r="H7" s="38">
        <v>379</v>
      </c>
    </row>
    <row r="8" spans="2:8">
      <c r="B8" s="44" t="s">
        <v>175</v>
      </c>
      <c r="C8" s="38">
        <v>6411</v>
      </c>
      <c r="D8" s="38">
        <v>6629</v>
      </c>
      <c r="E8" s="38">
        <v>8407</v>
      </c>
      <c r="F8" s="38">
        <v>9786</v>
      </c>
      <c r="G8" s="38">
        <v>11087</v>
      </c>
      <c r="H8" s="38">
        <v>8464</v>
      </c>
    </row>
    <row r="9" spans="2:8">
      <c r="B9" s="39" t="s">
        <v>176</v>
      </c>
      <c r="C9" s="38">
        <v>9556</v>
      </c>
      <c r="D9" s="38">
        <v>9696</v>
      </c>
      <c r="E9" s="38">
        <v>10548</v>
      </c>
      <c r="F9" s="38">
        <v>14779</v>
      </c>
      <c r="G9" s="38">
        <v>16473</v>
      </c>
      <c r="H9" s="38">
        <v>12210</v>
      </c>
    </row>
    <row r="10" spans="2:8">
      <c r="B10" s="43" t="s">
        <v>140</v>
      </c>
      <c r="C10" s="38">
        <v>982</v>
      </c>
      <c r="D10" s="38">
        <v>997</v>
      </c>
      <c r="E10" s="38">
        <v>1064</v>
      </c>
      <c r="F10" s="38">
        <v>1433</v>
      </c>
      <c r="G10" s="38">
        <v>1924</v>
      </c>
      <c r="H10" s="38">
        <v>1280</v>
      </c>
    </row>
    <row r="11" spans="2:8" ht="25.5">
      <c r="B11" s="47" t="s">
        <v>177</v>
      </c>
      <c r="C11" s="38">
        <v>4384</v>
      </c>
      <c r="D11" s="38">
        <v>4667</v>
      </c>
      <c r="E11" s="38">
        <v>6470</v>
      </c>
      <c r="F11" s="38">
        <v>8027</v>
      </c>
      <c r="G11" s="38">
        <v>7835</v>
      </c>
      <c r="H11" s="38">
        <v>6277</v>
      </c>
    </row>
    <row r="12" spans="2:8">
      <c r="B12" s="5"/>
      <c r="C12" s="5"/>
      <c r="D12" s="5"/>
      <c r="E12" s="6"/>
      <c r="H12" s="6"/>
    </row>
    <row r="13" spans="2:8">
      <c r="B13" s="5"/>
      <c r="C13" s="5"/>
      <c r="D13" s="5"/>
      <c r="E13" s="6"/>
      <c r="H13" s="6"/>
    </row>
    <row r="14" spans="2:8">
      <c r="B14" s="5"/>
      <c r="C14" s="5"/>
      <c r="D14" s="5"/>
      <c r="E14" s="6"/>
      <c r="H14" s="6"/>
    </row>
    <row r="15" spans="2:8">
      <c r="B15" s="4"/>
      <c r="C15" s="4"/>
      <c r="D15" s="5"/>
      <c r="E15" s="5"/>
      <c r="F15" s="5"/>
      <c r="G15" s="5"/>
      <c r="H15" s="6"/>
    </row>
    <row r="16" spans="2:8">
      <c r="B16" s="4"/>
      <c r="C16" s="4"/>
      <c r="D16" s="5"/>
      <c r="E16" s="5"/>
      <c r="F16" s="5"/>
      <c r="G16" s="5"/>
      <c r="H16" s="6"/>
    </row>
    <row r="17" spans="2:8">
      <c r="B17" s="4"/>
      <c r="C17" s="4"/>
      <c r="D17" s="5"/>
      <c r="E17" s="5"/>
      <c r="F17" s="5"/>
      <c r="G17" s="5"/>
      <c r="H17" s="6"/>
    </row>
    <row r="18" spans="2:8">
      <c r="B18" s="2" t="s">
        <v>169</v>
      </c>
      <c r="C18" s="2">
        <v>2020</v>
      </c>
      <c r="D18" s="2">
        <v>2021</v>
      </c>
      <c r="E18" s="2">
        <v>2022</v>
      </c>
      <c r="F18" s="2">
        <v>2023</v>
      </c>
      <c r="G18" s="5"/>
      <c r="H18" s="6"/>
    </row>
    <row r="19" spans="2:8">
      <c r="B19" s="37" t="s">
        <v>172</v>
      </c>
      <c r="C19" s="11">
        <f>D3/C3*100-100</f>
        <v>22.879294618425064</v>
      </c>
      <c r="D19" s="11">
        <f t="shared" ref="D19:F19" si="0">E3/D3*100-100</f>
        <v>-3.5630335271557527</v>
      </c>
      <c r="E19" s="11">
        <f t="shared" si="0"/>
        <v>12.918537524053875</v>
      </c>
      <c r="F19" s="11">
        <f t="shared" si="0"/>
        <v>36.162235855487381</v>
      </c>
      <c r="G19" s="21" cm="1">
        <f t="array" ref="G19">+AVERAGE(ABS(C19:F19))</f>
        <v>18.880775381280518</v>
      </c>
      <c r="H19" s="6"/>
    </row>
    <row r="20" spans="2:8">
      <c r="B20" s="39" t="s">
        <v>88</v>
      </c>
      <c r="C20" s="11">
        <f t="shared" ref="C20:F27" si="1">D4/C4*100-100</f>
        <v>4.7790802524797016</v>
      </c>
      <c r="D20" s="11">
        <f t="shared" si="1"/>
        <v>12.822719449225488</v>
      </c>
      <c r="E20" s="11">
        <f t="shared" si="1"/>
        <v>37.070938215102956</v>
      </c>
      <c r="F20" s="11">
        <f t="shared" si="1"/>
        <v>8.959376739009457</v>
      </c>
      <c r="G20" s="20" cm="1">
        <f t="array" ref="G20">+AVERAGE(ABS(C20:F20))</f>
        <v>15.908028663954401</v>
      </c>
      <c r="H20" s="6"/>
    </row>
    <row r="21" spans="2:8">
      <c r="B21" s="40" t="s">
        <v>145</v>
      </c>
      <c r="C21" s="11">
        <f t="shared" si="1"/>
        <v>19.322519083969468</v>
      </c>
      <c r="D21" s="11">
        <f t="shared" si="1"/>
        <v>13.634546181527398</v>
      </c>
      <c r="E21" s="11">
        <f t="shared" si="1"/>
        <v>5.8996012197982708</v>
      </c>
      <c r="F21" s="11">
        <f t="shared" si="1"/>
        <v>7.4205338354192065</v>
      </c>
      <c r="G21" s="22" cm="1">
        <f t="array" ref="G21">+AVERAGE(ABS(C21:F21))</f>
        <v>11.569300080178586</v>
      </c>
      <c r="H21" s="6"/>
    </row>
    <row r="22" spans="2:8">
      <c r="B22" s="41" t="s">
        <v>173</v>
      </c>
      <c r="C22" s="11">
        <f t="shared" si="1"/>
        <v>5.9335137224584571</v>
      </c>
      <c r="D22" s="11">
        <f t="shared" si="1"/>
        <v>38.004013866082829</v>
      </c>
      <c r="E22" s="11">
        <f t="shared" si="1"/>
        <v>13.815441565309357</v>
      </c>
      <c r="F22" s="11">
        <f t="shared" si="1"/>
        <v>12.521779533046811</v>
      </c>
      <c r="G22" s="20" cm="1">
        <f t="array" ref="G22">+AVERAGE(ABS(C22:F22))</f>
        <v>17.568687171724363</v>
      </c>
      <c r="H22" s="6"/>
    </row>
    <row r="23" spans="2:8">
      <c r="B23" s="42" t="s">
        <v>174</v>
      </c>
      <c r="C23" s="11">
        <f t="shared" si="1"/>
        <v>-3.5714285714285694</v>
      </c>
      <c r="D23" s="11">
        <f t="shared" si="1"/>
        <v>31.851851851851848</v>
      </c>
      <c r="E23" s="11">
        <f t="shared" si="1"/>
        <v>33.988764044943821</v>
      </c>
      <c r="F23" s="11">
        <f t="shared" si="1"/>
        <v>7.7568134171907701</v>
      </c>
      <c r="G23" s="20" cm="1">
        <f t="array" ref="G23">+AVERAGE(ABS(C23:F23))</f>
        <v>19.292214471353752</v>
      </c>
      <c r="H23" s="6"/>
    </row>
    <row r="24" spans="2:8">
      <c r="B24" s="44" t="s">
        <v>175</v>
      </c>
      <c r="C24" s="11">
        <f t="shared" si="1"/>
        <v>3.4004055529558599</v>
      </c>
      <c r="D24" s="11">
        <f t="shared" si="1"/>
        <v>26.821541710665258</v>
      </c>
      <c r="E24" s="11">
        <f t="shared" si="1"/>
        <v>16.402997502081604</v>
      </c>
      <c r="F24" s="11">
        <f t="shared" si="1"/>
        <v>13.294502350296341</v>
      </c>
      <c r="G24" s="22" cm="1">
        <f t="array" ref="G24">+AVERAGE(ABS(C24:F24))</f>
        <v>14.979861778999766</v>
      </c>
    </row>
    <row r="25" spans="2:8" ht="15" customHeight="1">
      <c r="B25" s="39" t="s">
        <v>176</v>
      </c>
      <c r="C25" s="11">
        <f t="shared" si="1"/>
        <v>1.4650481372959376</v>
      </c>
      <c r="D25" s="11">
        <f t="shared" si="1"/>
        <v>8.7871287128712794</v>
      </c>
      <c r="E25" s="11">
        <f t="shared" si="1"/>
        <v>40.111869548729601</v>
      </c>
      <c r="F25" s="11">
        <f t="shared" si="1"/>
        <v>11.462209892414904</v>
      </c>
      <c r="G25" s="21" cm="1">
        <f t="array" ref="G25">+AVERAGE(ABS(C25:F25))</f>
        <v>15.456564072827931</v>
      </c>
    </row>
    <row r="26" spans="2:8">
      <c r="B26" s="43" t="s">
        <v>140</v>
      </c>
      <c r="C26" s="11">
        <f t="shared" si="1"/>
        <v>1.5274949083503202</v>
      </c>
      <c r="D26" s="11">
        <f t="shared" si="1"/>
        <v>6.7201604814443243</v>
      </c>
      <c r="E26" s="11">
        <f t="shared" si="1"/>
        <v>34.680451127819538</v>
      </c>
      <c r="F26" s="11">
        <f t="shared" si="1"/>
        <v>34.263782274947658</v>
      </c>
      <c r="G26" s="21" cm="1">
        <f t="array" ref="G26">+AVERAGE(ABS(C26:F26))</f>
        <v>19.29797219814046</v>
      </c>
    </row>
    <row r="27" spans="2:8" ht="25.5">
      <c r="B27" s="47" t="s">
        <v>177</v>
      </c>
      <c r="C27" s="11">
        <f t="shared" si="1"/>
        <v>6.4552919708029179</v>
      </c>
      <c r="D27" s="11">
        <f t="shared" si="1"/>
        <v>38.632954788943636</v>
      </c>
      <c r="E27" s="11">
        <f t="shared" si="1"/>
        <v>24.064914992272037</v>
      </c>
      <c r="F27" s="11">
        <f t="shared" si="1"/>
        <v>-2.3919272455462703</v>
      </c>
      <c r="G27" s="22" cm="1">
        <f t="array" ref="G27">+AVERAGE(ABS(C27:F27))</f>
        <v>17.886272249391215</v>
      </c>
    </row>
    <row r="32" spans="2:8" ht="14.25" customHeight="1"/>
    <row r="33" spans="13:19">
      <c r="M33" s="78"/>
      <c r="N33" s="78"/>
      <c r="O33" s="78"/>
      <c r="P33" s="78"/>
      <c r="Q33" s="78"/>
      <c r="R33" s="78"/>
      <c r="S33" s="78"/>
    </row>
    <row r="34" spans="13:19">
      <c r="M34" s="78"/>
      <c r="N34" s="78"/>
      <c r="O34" s="78"/>
      <c r="P34" s="78"/>
      <c r="Q34" s="78"/>
      <c r="R34" s="78"/>
      <c r="S34" s="78"/>
    </row>
    <row r="35" spans="13:19">
      <c r="M35" s="78"/>
      <c r="N35" s="78"/>
      <c r="O35" s="78"/>
      <c r="P35" s="78"/>
      <c r="Q35" s="78"/>
      <c r="R35" s="78"/>
      <c r="S35" s="78"/>
    </row>
    <row r="36" spans="13:19">
      <c r="M36" s="78"/>
      <c r="N36" s="78"/>
      <c r="O36" s="78"/>
      <c r="P36" s="78"/>
      <c r="Q36" s="78"/>
      <c r="R36" s="78"/>
      <c r="S36" s="78"/>
    </row>
    <row r="37" spans="13:19">
      <c r="M37" s="78"/>
      <c r="N37" s="78"/>
      <c r="O37" s="78"/>
      <c r="P37" s="78"/>
      <c r="Q37" s="78"/>
      <c r="R37" s="78"/>
      <c r="S37" s="78"/>
    </row>
    <row r="38" spans="13:19">
      <c r="M38" s="78"/>
      <c r="N38" s="78"/>
      <c r="O38" s="78"/>
      <c r="P38" s="78"/>
      <c r="Q38" s="78"/>
      <c r="R38" s="78"/>
      <c r="S38" s="78"/>
    </row>
  </sheetData>
  <mergeCells count="1">
    <mergeCell ref="M33:S3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2025-12-14T06:34:03+00:00</FechayHor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dba39584d82166cba059bb2c52e166d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efc7848022a92cc739f97897553905dd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58BE5B7B-90D1-4050-9E05-146C20677ACF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2025-12-16T22:50:23Z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