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02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URIBE\"/>
    </mc:Choice>
  </mc:AlternateContent>
  <xr:revisionPtr revIDLastSave="0" documentId="11_C07527E4B468DC4A41BAFFE846CF81A2C7EF3E3A" xr6:coauthVersionLast="47" xr6:coauthVersionMax="47" xr10:uidLastSave="{00000000-0000-0000-0000-000000000000}"/>
  <bookViews>
    <workbookView xWindow="0" yWindow="0" windowWidth="20490" windowHeight="7755" firstSheet="6" activeTab="6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externalReferences>
    <externalReference r:id="rId9"/>
  </externalReferences>
  <definedNames>
    <definedName name="_xlnm._FilterDatabase" localSheetId="4" hidden="1">'4.3.1. % MERCADO FLETE PRODUCTO'!$B$9:$E$26</definedName>
    <definedName name="_xlnm._FilterDatabase" localSheetId="5" hidden="1">'4.3.2. PRECIOS PAGAD PRODUCTOR'!$B$2:$G$5</definedName>
    <definedName name="_xlnm._FilterDatabase" localSheetId="6" hidden="1">'4.3.3. PRECIOS PROMEDIO SIPSA'!$N$2:$O$5</definedName>
    <definedName name="_xlnm._FilterDatabase" localSheetId="7" hidden="1">'4.3.4. VARIACION $ PLAZAS MAYOR'!$B$13:$G$22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9" l="1"/>
  <c r="H10" i="9"/>
  <c r="H9" i="9"/>
  <c r="H8" i="9"/>
  <c r="H7" i="9"/>
  <c r="H6" i="9"/>
  <c r="H5" i="9"/>
  <c r="H4" i="9"/>
  <c r="H3" i="9"/>
  <c r="I5" i="8"/>
  <c r="I6" i="8"/>
  <c r="I7" i="8"/>
  <c r="I8" i="8"/>
  <c r="I9" i="8"/>
  <c r="I10" i="8"/>
  <c r="I11" i="8"/>
  <c r="H5" i="8"/>
  <c r="H6" i="8"/>
  <c r="H7" i="8"/>
  <c r="H8" i="8"/>
  <c r="H9" i="8"/>
  <c r="I5" i="6" l="1"/>
  <c r="I10" i="6" l="1"/>
  <c r="I9" i="6"/>
  <c r="I4" i="8" l="1"/>
  <c r="H10" i="8"/>
  <c r="H11" i="8"/>
  <c r="I6" i="6" l="1"/>
  <c r="F22" i="9" l="1"/>
  <c r="H4" i="8"/>
  <c r="H3" i="8" l="1"/>
  <c r="I4" i="6" l="1"/>
  <c r="I7" i="6" l="1"/>
  <c r="I11" i="6"/>
  <c r="I8" i="6"/>
  <c r="I3" i="6"/>
  <c r="D22" i="9" l="1"/>
  <c r="E22" i="9"/>
  <c r="M5" i="7" l="1"/>
  <c r="C22" i="9" l="1"/>
  <c r="G22" i="9" l="1" a="1"/>
  <c r="G22" i="9" s="1"/>
  <c r="I3" i="8"/>
  <c r="M13" i="7" l="1"/>
  <c r="M12" i="7"/>
  <c r="F15" i="9" l="1"/>
  <c r="F16" i="9"/>
  <c r="F17" i="9"/>
  <c r="F18" i="9"/>
  <c r="F19" i="9"/>
  <c r="F20" i="9"/>
  <c r="F21" i="9"/>
  <c r="E15" i="9"/>
  <c r="E16" i="9"/>
  <c r="E17" i="9"/>
  <c r="E18" i="9"/>
  <c r="E19" i="9"/>
  <c r="E20" i="9"/>
  <c r="E21" i="9"/>
  <c r="D15" i="9"/>
  <c r="D16" i="9"/>
  <c r="D17" i="9"/>
  <c r="D18" i="9"/>
  <c r="D19" i="9"/>
  <c r="D20" i="9"/>
  <c r="D21" i="9"/>
  <c r="D14" i="9"/>
  <c r="E14" i="9"/>
  <c r="F14" i="9"/>
  <c r="C15" i="9"/>
  <c r="C16" i="9"/>
  <c r="C17" i="9"/>
  <c r="C18" i="9"/>
  <c r="C19" i="9"/>
  <c r="C20" i="9"/>
  <c r="C21" i="9"/>
  <c r="C14" i="9"/>
  <c r="M6" i="7"/>
  <c r="M7" i="7"/>
  <c r="M8" i="7"/>
  <c r="M9" i="7"/>
  <c r="M10" i="7"/>
  <c r="M11" i="7"/>
  <c r="G21" i="9" l="1" a="1"/>
  <c r="G21" i="9" s="1"/>
  <c r="G18" i="9" a="1"/>
  <c r="G18" i="9" s="1"/>
  <c r="G20" i="9" a="1"/>
  <c r="G20" i="9" s="1"/>
  <c r="G16" i="9" a="1"/>
  <c r="G16" i="9" s="1"/>
  <c r="G14" i="9" a="1"/>
  <c r="G14" i="9" s="1"/>
  <c r="G17" i="9" a="1"/>
  <c r="G17" i="9" s="1"/>
  <c r="G19" i="9" a="1"/>
  <c r="G19" i="9" s="1"/>
  <c r="G15" i="9" a="1"/>
  <c r="G15" i="9" s="1"/>
</calcChain>
</file>

<file path=xl/sharedStrings.xml><?xml version="1.0" encoding="utf-8"?>
<sst xmlns="http://schemas.openxmlformats.org/spreadsheetml/2006/main" count="485" uniqueCount="191">
  <si>
    <t>Tabla 1. Organizaciones de la Agricultura Familiar (OAF) participantes de los encuentros territoriales en el municipio de El Dorado</t>
  </si>
  <si>
    <t>Nombre y sigla asociación</t>
  </si>
  <si>
    <t>Principales productos comercializados</t>
  </si>
  <si>
    <t>No. de familias asociadas</t>
  </si>
  <si>
    <t>Servicios que presta la OAF</t>
  </si>
  <si>
    <t>Asociación Agrícola Guayabero de Uribe</t>
  </si>
  <si>
    <t>Cacao seco</t>
  </si>
  <si>
    <t>Comercializacion Colectiva</t>
  </si>
  <si>
    <t>Asociación de pequeños productores del Diviso</t>
  </si>
  <si>
    <t>Aguacate</t>
  </si>
  <si>
    <t>Capacitacion y formacion, Comercializacion Colectiva</t>
  </si>
  <si>
    <t>Asociación de mujeres agropecuarias del Diviso</t>
  </si>
  <si>
    <t>Asociación de pequeños productores agropecuarios de la Inspección de la Julia</t>
  </si>
  <si>
    <t>Plátano</t>
  </si>
  <si>
    <t>Asociación de mujeres víctimas unidas por la paz</t>
  </si>
  <si>
    <t>Yuca</t>
  </si>
  <si>
    <t>Asociación de cafeteros de Uribe, Meta</t>
  </si>
  <si>
    <t>Café pergamino seco</t>
  </si>
  <si>
    <t>Comercializacion Colectiva y transformacion</t>
  </si>
  <si>
    <t>Asociación de agricultores buscando futuro</t>
  </si>
  <si>
    <t>Asociación de aguacateros de Uribe, Meta</t>
  </si>
  <si>
    <t>Asociación de porcicultores de Uribe, Meta</t>
  </si>
  <si>
    <t>Cerdo kg  en pie</t>
  </si>
  <si>
    <t>Asociación del Gremio Lechero de Uribe</t>
  </si>
  <si>
    <t>Leche Cruda</t>
  </si>
  <si>
    <t>Asociación de ganaderos de la Uribe, Meta</t>
  </si>
  <si>
    <t>Res kg en pie</t>
  </si>
  <si>
    <t>Asociación de mujeres campesinas e indígenas del sector Río Duda</t>
  </si>
  <si>
    <t>Producto(s)</t>
  </si>
  <si>
    <t>Presentación</t>
  </si>
  <si>
    <t>Clientes (%)</t>
  </si>
  <si>
    <t>Contrato y/o acuerdo comercial establecido</t>
  </si>
  <si>
    <t>Forma de pago</t>
  </si>
  <si>
    <t>Primer punto de comercialización  (%)</t>
  </si>
  <si>
    <t>Kilogramo</t>
  </si>
  <si>
    <t xml:space="preserve">Intermediario 100% </t>
  </si>
  <si>
    <t>No</t>
  </si>
  <si>
    <t>Contado</t>
  </si>
  <si>
    <t>Centro poblado la Julia 100%</t>
  </si>
  <si>
    <t>Bulto de 40 kg</t>
  </si>
  <si>
    <t>Credito</t>
  </si>
  <si>
    <t>Finca 100%</t>
  </si>
  <si>
    <t>Bolsa de 20 kg</t>
  </si>
  <si>
    <t>Intermediario 70% Minorista 30%</t>
  </si>
  <si>
    <t>Bolsa de 27 kgs</t>
  </si>
  <si>
    <t xml:space="preserve">Intermediario 90%
Consumidor Final 5% 
Minorista 5%
 </t>
  </si>
  <si>
    <t>Finca 90% 
Cabecera Municipal 10%</t>
  </si>
  <si>
    <t>Intermediario 80% 
Consumidor Final 10% 
Minorista 10%</t>
  </si>
  <si>
    <t xml:space="preserve">Cabecera Municipal 100% </t>
  </si>
  <si>
    <t>Minorista 100%</t>
  </si>
  <si>
    <t xml:space="preserve">Mesestas 100% </t>
  </si>
  <si>
    <t>Intermediario 95%
Minorista 5%</t>
  </si>
  <si>
    <t xml:space="preserve">Finca 95% 
Cabecera Municipal 5% </t>
  </si>
  <si>
    <t>Cerdo  kg en pie</t>
  </si>
  <si>
    <t>Intermediario 70% Consumidor Final 20% Minorista 10%</t>
  </si>
  <si>
    <t>Finca 90%
Cabecera Municipal 10%</t>
  </si>
  <si>
    <t>Litro</t>
  </si>
  <si>
    <t xml:space="preserve">Consumidro Final 90% 
Agroindustria 10% </t>
  </si>
  <si>
    <t>Cabecera Municipal 90% Otros Municipios 10%</t>
  </si>
  <si>
    <t xml:space="preserve">Res kg en pie </t>
  </si>
  <si>
    <t>Intermediario 90%
Minorista 10%</t>
  </si>
  <si>
    <t xml:space="preserve">Finca 90% 
Cabecera Municipal 10% </t>
  </si>
  <si>
    <t>Intermediario 50%
Minorista 50%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</si>
  <si>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La Uribe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</si>
  <si>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</si>
  <si>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</si>
  <si>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</si>
  <si>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</si>
  <si>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</si>
  <si>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Restaurante y asadero La Uribe</t>
  </si>
  <si>
    <t>Minoristas</t>
  </si>
  <si>
    <t>Cabecera Municipal La Uribe</t>
  </si>
  <si>
    <t>Centros poblados La Uribe 100%</t>
  </si>
  <si>
    <t>Asociación de Cacaoteros del Municipio de Mesetas Meta</t>
  </si>
  <si>
    <t>Cabecera Municipal 70% La Macarena 30%</t>
  </si>
  <si>
    <t>Restaurante y cafetería Diana E</t>
  </si>
  <si>
    <t xml:space="preserve">Centro poblado La Julia </t>
  </si>
  <si>
    <t>Centros poblados El Diviso y  La Julia 100%</t>
  </si>
  <si>
    <t>Supermercado Samaca</t>
  </si>
  <si>
    <t>Supermercado</t>
  </si>
  <si>
    <t>Caña panelera transformada</t>
  </si>
  <si>
    <t>Centros Poblados el Eden, Siria, Rosas, Tierra Adentro 100%</t>
  </si>
  <si>
    <t>Centros poblados El Placer y Buenos Aires 5% y  La Julia 95%</t>
  </si>
  <si>
    <t>Asadero y restaurante La criollita</t>
  </si>
  <si>
    <t>Centros poblados La Julia 100%</t>
  </si>
  <si>
    <t>Masu Coffee S.A.S</t>
  </si>
  <si>
    <t>Procesador/Agroin</t>
  </si>
  <si>
    <t xml:space="preserve">Cabecera Municipal Mesetas </t>
  </si>
  <si>
    <t>Cabecera Municipal 30% Mesetas 30% Centro Poblado Vista Hermosa 70%</t>
  </si>
  <si>
    <t>Expendio de carnes la Bendición</t>
  </si>
  <si>
    <t>Cerdo kg en pie</t>
  </si>
  <si>
    <t>La Uribe 100%</t>
  </si>
  <si>
    <t>Asociación del Gremio Lechero de Uribe, Meta</t>
  </si>
  <si>
    <t>Leche cruda</t>
  </si>
  <si>
    <t>Expendio de carnes los chiriguares</t>
  </si>
  <si>
    <t>Distriramos del llano</t>
  </si>
  <si>
    <t>Districarnes Feryzul</t>
  </si>
  <si>
    <t>Centros poblados La Julia 30% Cabercera Municipal 30%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</si>
  <si>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La Uribe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</si>
  <si>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</si>
  <si>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</si>
  <si>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</si>
  <si>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</si>
  <si>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</si>
  <si>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</si>
  <si>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Bulto X 40 Kg</t>
  </si>
  <si>
    <t xml:space="preserve">Mensual </t>
  </si>
  <si>
    <t>Diario</t>
  </si>
  <si>
    <t xml:space="preserve">Semanal </t>
  </si>
  <si>
    <t>Cabecera municipal 100%</t>
  </si>
  <si>
    <t>Bulto X 50 kg</t>
  </si>
  <si>
    <t>Bolsa X 20 kg</t>
  </si>
  <si>
    <t>Bolsa X 27 kg</t>
  </si>
  <si>
    <t xml:space="preserve">Semestral </t>
  </si>
  <si>
    <t xml:space="preserve">Kilogramo </t>
  </si>
  <si>
    <t xml:space="preserve">Quincenal </t>
  </si>
  <si>
    <t>UFH</t>
  </si>
  <si>
    <t>Línea productiva</t>
  </si>
  <si>
    <t>Presentación del producto</t>
  </si>
  <si>
    <t>Principales compradores</t>
  </si>
  <si>
    <t>Primer punto de comercialización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</si>
  <si>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</si>
  <si>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</si>
  <si>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</si>
  <si>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</si>
  <si>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</si>
  <si>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</si>
  <si>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</si>
  <si>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minimo</t>
  </si>
  <si>
    <t>Maximo</t>
  </si>
  <si>
    <t>07UcL-49</t>
  </si>
  <si>
    <t>Bolsa x 30 kg</t>
  </si>
  <si>
    <t xml:space="preserve">Intermediario </t>
  </si>
  <si>
    <t>Centro Poblado 100%</t>
  </si>
  <si>
    <t>10PfL-30</t>
  </si>
  <si>
    <t>Café Sombrío</t>
  </si>
  <si>
    <t>Bulto x 40 Kg</t>
  </si>
  <si>
    <t>Minorista</t>
  </si>
  <si>
    <t>Cabacera Municipal 100%</t>
  </si>
  <si>
    <t>02Ua-80</t>
  </si>
  <si>
    <t>Cacao</t>
  </si>
  <si>
    <t xml:space="preserve">Minorista </t>
  </si>
  <si>
    <t>Mesetas 100%</t>
  </si>
  <si>
    <t>Aguacate Lorena</t>
  </si>
  <si>
    <t>Bulto x  40 Kg</t>
  </si>
  <si>
    <t>Minorista 
Intermediario</t>
  </si>
  <si>
    <t>2,5%
97,5%</t>
  </si>
  <si>
    <t>Centro Poblado 97,5% Cabecera municipal 2.5%</t>
  </si>
  <si>
    <t>Caña Panelera</t>
  </si>
  <si>
    <t>Bulto x 50 kg</t>
  </si>
  <si>
    <t xml:space="preserve">Consumidor Final </t>
  </si>
  <si>
    <t>Bolsa x 20 kg</t>
  </si>
  <si>
    <t xml:space="preserve">Intermediario 
Minorista </t>
  </si>
  <si>
    <t>95%
5%</t>
  </si>
  <si>
    <t>Porcicultura De Ciclo Completo</t>
  </si>
  <si>
    <t xml:space="preserve">Minorista 
Plaza de Mercado </t>
  </si>
  <si>
    <t>90%
10%</t>
  </si>
  <si>
    <t>Centro Poblado 90% Cabecera municipal 10%</t>
  </si>
  <si>
    <t>05UaL-61</t>
  </si>
  <si>
    <t>Ganadería Doble Propósito (Leche)</t>
  </si>
  <si>
    <t>Agroindustria 
Minorista</t>
  </si>
  <si>
    <t>Centro Poblado 95% Cabecera municipal 5%</t>
  </si>
  <si>
    <t>Ganadería Doble Propósito (Res kg en pie )</t>
  </si>
  <si>
    <t>55%
45%</t>
  </si>
  <si>
    <t>Centro Poblado 80% Cabecera municipal 20%</t>
  </si>
  <si>
    <t>Polígono</t>
  </si>
  <si>
    <t>Corregimiento o vereda</t>
  </si>
  <si>
    <t>LAS ROSAS</t>
  </si>
  <si>
    <t>EL DIVISO</t>
  </si>
  <si>
    <t>Ganadería Doble Propósito</t>
  </si>
  <si>
    <t>TIERRA ADENTRO</t>
  </si>
  <si>
    <t>BUENOS AIRES</t>
  </si>
  <si>
    <t>SANTANDER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</si>
  <si>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</si>
  <si>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</si>
  <si>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</si>
  <si>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</si>
  <si>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</si>
  <si>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</si>
  <si>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</si>
  <si>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muni</t>
  </si>
  <si>
    <t xml:space="preserve">Ganadería Doble Propósito (Res kg en pie) </t>
  </si>
  <si>
    <t>nacio</t>
  </si>
  <si>
    <t>Cacao Sombrío</t>
  </si>
  <si>
    <t>Porcicultura Ciclo Completo</t>
  </si>
  <si>
    <t xml:space="preserve">Caña Panelera </t>
  </si>
  <si>
    <t>sipsa no registra caña panelera</t>
  </si>
  <si>
    <t>Precio a escala municipal</t>
  </si>
  <si>
    <t>Precio a escala departamental</t>
  </si>
  <si>
    <t>Precios a escala nacional</t>
  </si>
  <si>
    <t>Precios gremios ( Porkcolombia*, Ffenavi**, Fedegan***)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</si>
</sst>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&quot;$&quot;\ * #,##0_-;\-&quot;$&quot;\ * #,##0_-;_-&quot;$&quot;\ * &quot;-&quot;??_-;_-@"/>
    <numFmt numFmtId="170" formatCode="0.0%"/>
  </numFmts>
  <fonts count="1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sz val="10"/>
      <color rgb="FFFFFFFF"/>
      <name val="Arial"/>
      <family val="2"/>
    </font>
    <font>
      <sz val="12"/>
      <color theme="1"/>
      <name val="Cambria"/>
      <family val="1"/>
    </font>
    <font>
      <sz val="11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5CE6"/>
        <bgColor indexed="64"/>
      </patternFill>
    </fill>
    <fill>
      <patternFill patternType="solid">
        <fgColor rgb="FF26660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8C3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0">
    <xf numFmtId="0" fontId="0" fillId="0" borderId="0" xfId="0"/>
    <xf numFmtId="0" fontId="5" fillId="1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8" fillId="6" borderId="1" xfId="0" applyFont="1" applyFill="1" applyBorder="1" applyAlignment="1">
      <alignment horizontal="center" vertical="center" wrapText="1"/>
    </xf>
    <xf numFmtId="165" fontId="7" fillId="0" borderId="1" xfId="1" applyNumberFormat="1" applyFont="1" applyBorder="1" applyAlignment="1">
      <alignment horizontal="center" vertical="center"/>
    </xf>
    <xf numFmtId="165" fontId="7" fillId="0" borderId="0" xfId="1" applyNumberFormat="1" applyFont="1" applyBorder="1"/>
    <xf numFmtId="0" fontId="8" fillId="2" borderId="1" xfId="0" applyFont="1" applyFill="1" applyBorder="1" applyAlignment="1">
      <alignment horizontal="center" vertical="center" wrapText="1"/>
    </xf>
    <xf numFmtId="168" fontId="7" fillId="4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43" fontId="6" fillId="0" borderId="1" xfId="8" applyFont="1" applyFill="1" applyBorder="1" applyAlignment="1">
      <alignment horizontal="center" vertical="center"/>
    </xf>
    <xf numFmtId="43" fontId="7" fillId="5" borderId="1" xfId="8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8" borderId="1" xfId="0" applyFont="1" applyFill="1" applyBorder="1" applyAlignment="1">
      <alignment horizontal="center" vertical="center" wrapText="1"/>
    </xf>
    <xf numFmtId="165" fontId="0" fillId="0" borderId="1" xfId="1" applyNumberFormat="1" applyFont="1" applyBorder="1" applyAlignment="1">
      <alignment horizontal="center" vertical="center"/>
    </xf>
    <xf numFmtId="167" fontId="6" fillId="0" borderId="0" xfId="7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3" fontId="7" fillId="0" borderId="1" xfId="8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10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5" fontId="0" fillId="0" borderId="0" xfId="1" applyNumberFormat="1" applyFont="1" applyFill="1" applyBorder="1"/>
    <xf numFmtId="0" fontId="6" fillId="0" borderId="0" xfId="0" applyFont="1" applyAlignment="1">
      <alignment horizontal="center" vertical="center" wrapText="1"/>
    </xf>
    <xf numFmtId="165" fontId="0" fillId="0" borderId="0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wrapText="1"/>
    </xf>
    <xf numFmtId="0" fontId="6" fillId="3" borderId="0" xfId="0" applyFont="1" applyFill="1" applyAlignment="1">
      <alignment horizontal="center" vertical="center" wrapText="1"/>
    </xf>
    <xf numFmtId="165" fontId="0" fillId="0" borderId="0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43" fontId="6" fillId="5" borderId="1" xfId="8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65" fontId="1" fillId="0" borderId="1" xfId="1" applyNumberFormat="1" applyFont="1" applyBorder="1" applyAlignment="1">
      <alignment horizontal="center" vertical="center"/>
    </xf>
    <xf numFmtId="43" fontId="7" fillId="11" borderId="1" xfId="8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/>
    </xf>
    <xf numFmtId="0" fontId="5" fillId="10" borderId="6" xfId="0" applyFont="1" applyFill="1" applyBorder="1" applyAlignment="1">
      <alignment horizontal="center" vertical="center" wrapText="1"/>
    </xf>
    <xf numFmtId="0" fontId="11" fillId="12" borderId="0" xfId="0" applyFont="1" applyFill="1" applyAlignment="1">
      <alignment horizontal="center" vertical="center" wrapText="1"/>
    </xf>
    <xf numFmtId="43" fontId="6" fillId="11" borderId="1" xfId="8" applyFont="1" applyFill="1" applyBorder="1" applyAlignment="1">
      <alignment horizontal="center" vertical="center"/>
    </xf>
    <xf numFmtId="165" fontId="1" fillId="0" borderId="0" xfId="1" applyNumberFormat="1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7" fillId="0" borderId="0" xfId="0" applyFont="1" applyAlignment="1" applyProtection="1">
      <alignment horizontal="center" vertical="center" wrapText="1"/>
      <protection locked="0"/>
    </xf>
    <xf numFmtId="165" fontId="7" fillId="0" borderId="1" xfId="1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1" fillId="13" borderId="0" xfId="0" applyFont="1" applyFill="1" applyAlignment="1">
      <alignment horizontal="center" vertical="center" wrapText="1"/>
    </xf>
    <xf numFmtId="0" fontId="6" fillId="14" borderId="0" xfId="0" applyFont="1" applyFill="1" applyAlignment="1">
      <alignment horizontal="center" vertical="center" wrapText="1"/>
    </xf>
    <xf numFmtId="0" fontId="6" fillId="15" borderId="0" xfId="0" applyFont="1" applyFill="1" applyAlignment="1">
      <alignment horizontal="center" vertical="center" wrapText="1"/>
    </xf>
    <xf numFmtId="170" fontId="7" fillId="5" borderId="1" xfId="9" applyNumberFormat="1" applyFont="1" applyFill="1" applyBorder="1" applyAlignment="1">
      <alignment horizontal="center" vertical="center"/>
    </xf>
    <xf numFmtId="170" fontId="7" fillId="0" borderId="1" xfId="9" applyNumberFormat="1" applyFont="1" applyFill="1" applyBorder="1" applyAlignment="1">
      <alignment horizontal="center" vertical="center"/>
    </xf>
    <xf numFmtId="170" fontId="7" fillId="11" borderId="1" xfId="9" applyNumberFormat="1" applyFont="1" applyFill="1" applyBorder="1" applyAlignment="1">
      <alignment horizontal="center" vertical="center"/>
    </xf>
    <xf numFmtId="169" fontId="7" fillId="0" borderId="7" xfId="0" applyNumberFormat="1" applyFont="1" applyBorder="1" applyAlignment="1">
      <alignment horizontal="center" vertical="center"/>
    </xf>
    <xf numFmtId="3" fontId="7" fillId="0" borderId="7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7" fillId="8" borderId="0" xfId="0" applyFont="1" applyFill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9" fontId="7" fillId="0" borderId="1" xfId="9" applyFont="1" applyFill="1" applyBorder="1" applyAlignment="1">
      <alignment horizontal="center" vertical="center" wrapText="1"/>
    </xf>
    <xf numFmtId="9" fontId="7" fillId="11" borderId="1" xfId="9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5" fillId="10" borderId="1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11">
    <cellStyle name="Millares" xfId="8" builtinId="3"/>
    <cellStyle name="Millares 2" xfId="10" xr:uid="{00000000-0005-0000-0000-000001000000}"/>
    <cellStyle name="Moneda" xfId="1" builtinId="4"/>
    <cellStyle name="Moneda 2" xfId="6" xr:uid="{00000000-0005-0000-0000-000003000000}"/>
    <cellStyle name="Moneda 2 2" xfId="7" xr:uid="{00000000-0005-0000-0000-000004000000}"/>
    <cellStyle name="Normal" xfId="0" builtinId="0"/>
    <cellStyle name="Normal 2" xfId="2" xr:uid="{00000000-0005-0000-0000-000006000000}"/>
    <cellStyle name="Normal 2 2" xfId="3" xr:uid="{00000000-0005-0000-0000-000007000000}"/>
    <cellStyle name="Porcentaje" xfId="9" builtinId="5"/>
    <cellStyle name="Porcentaje 2 2" xfId="5" xr:uid="{00000000-0005-0000-0000-000009000000}"/>
    <cellStyle name="Porcentaje 2 2 2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56736657917761"/>
          <c:y val="1.5594888373195259E-2"/>
          <c:w val="0.771988188976378"/>
          <c:h val="0.621769127240696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SIPSA'!$C$24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SIPSA'!$B$25:$B$33</c:f>
              <c:strCache>
                <c:ptCount val="9"/>
                <c:pt idx="0">
                  <c:v>Yuca</c:v>
                </c:pt>
                <c:pt idx="1">
                  <c:v>Plátano</c:v>
                </c:pt>
                <c:pt idx="2">
                  <c:v>Caña Panelera </c:v>
                </c:pt>
                <c:pt idx="3">
                  <c:v>Aguacate Lorena</c:v>
                </c:pt>
                <c:pt idx="4">
                  <c:v>Cacao Sombrío</c:v>
                </c:pt>
                <c:pt idx="5">
                  <c:v>Café Sombrío</c:v>
                </c:pt>
                <c:pt idx="6">
                  <c:v>Ganadería Doble Propósito (Res kg en pie) </c:v>
                </c:pt>
                <c:pt idx="7">
                  <c:v>Porcicultura Ciclo Completo</c:v>
                </c:pt>
                <c:pt idx="8">
                  <c:v>Ganadería Doble Propósito (Leche)</c:v>
                </c:pt>
              </c:strCache>
            </c:strRef>
          </c:cat>
          <c:val>
            <c:numRef>
              <c:f>'4.3.3. PRECIOS PROMEDIO SIPSA'!$C$25:$C$33</c:f>
              <c:numCache>
                <c:formatCode>_-"$"\ * #,##0_-;\-"$"\ * #,##0_-;_-"$"\ * "-"??_-;_-@_-</c:formatCode>
                <c:ptCount val="9"/>
                <c:pt idx="0">
                  <c:v>1934.8911315949804</c:v>
                </c:pt>
                <c:pt idx="1">
                  <c:v>2618.5890971804706</c:v>
                </c:pt>
                <c:pt idx="2">
                  <c:v>3370.1225050170797</c:v>
                </c:pt>
                <c:pt idx="3">
                  <c:v>5844.3902415057801</c:v>
                </c:pt>
                <c:pt idx="4">
                  <c:v>8648.6</c:v>
                </c:pt>
                <c:pt idx="5">
                  <c:v>11410</c:v>
                </c:pt>
                <c:pt idx="6">
                  <c:v>8463.8833333333332</c:v>
                </c:pt>
                <c:pt idx="7">
                  <c:v>7303</c:v>
                </c:pt>
                <c:pt idx="8">
                  <c:v>1213.1250806399444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4-4BDB-85E0-1729BF0040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602515568"/>
        <c:axId val="-1602514480"/>
      </c:barChart>
      <c:catAx>
        <c:axId val="-16025155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602514480"/>
        <c:crosses val="autoZero"/>
        <c:auto val="1"/>
        <c:lblAlgn val="ctr"/>
        <c:lblOffset val="100"/>
        <c:noMultiLvlLbl val="0"/>
      </c:catAx>
      <c:valAx>
        <c:axId val="-160251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602515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es-CO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de La Uribe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922003499562553"/>
          <c:y val="0.19300925925925921"/>
          <c:w val="0.87689107611548556"/>
          <c:h val="0.43246151215626649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MAYOR'!$B$14</c:f>
              <c:strCache>
                <c:ptCount val="1"/>
                <c:pt idx="0">
                  <c:v>Aguacate Lorena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MAYOR'!$C$14:$F$14</c:f>
              <c:numCache>
                <c:formatCode>_-* #,##0_-;\-* #,##0_-;_-* "-"??_-;_-@_-</c:formatCode>
                <c:ptCount val="4"/>
                <c:pt idx="0">
                  <c:v>-1.2965804471345592</c:v>
                </c:pt>
                <c:pt idx="1">
                  <c:v>12.329217215809976</c:v>
                </c:pt>
                <c:pt idx="2">
                  <c:v>23.066997560780436</c:v>
                </c:pt>
                <c:pt idx="3">
                  <c:v>20.321291730929985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F-49CC-AD89-A54DAD154C92}"/>
            </c:ext>
          </c:extLst>
        </c:ser>
        <c:ser>
          <c:idx val="1"/>
          <c:order val="1"/>
          <c:tx>
            <c:strRef>
              <c:f>'4.3.4. VARIACION $ PLAZAS MAYOR'!$B$15</c:f>
              <c:strCache>
                <c:ptCount val="1"/>
                <c:pt idx="0">
                  <c:v>Cacao Sombrío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MAYOR'!$C$15:$F$15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F-49CC-AD89-A54DAD154C92}"/>
            </c:ext>
          </c:extLst>
        </c:ser>
        <c:ser>
          <c:idx val="2"/>
          <c:order val="2"/>
          <c:tx>
            <c:strRef>
              <c:f>'4.3.4. VARIACION $ PLAZAS MAYOR'!$B$16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MAYOR'!$C$16:$F$16</c:f>
              <c:numCache>
                <c:formatCode>_-* #,##0_-;\-* #,##0_-;_-* "-"??_-;_-@_-</c:formatCode>
                <c:ptCount val="4"/>
                <c:pt idx="0">
                  <c:v>-35.41171475257957</c:v>
                </c:pt>
                <c:pt idx="1">
                  <c:v>-1.1004771964390585</c:v>
                </c:pt>
                <c:pt idx="2">
                  <c:v>193.20378110979021</c:v>
                </c:pt>
                <c:pt idx="3">
                  <c:v>-37.287896673869383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FF-49CC-AD89-A54DAD154C92}"/>
            </c:ext>
          </c:extLst>
        </c:ser>
        <c:ser>
          <c:idx val="3"/>
          <c:order val="3"/>
          <c:tx>
            <c:strRef>
              <c:f>'4.3.4. VARIACION $ PLAZAS MAYOR'!$B$17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MAYOR'!$C$17:$F$17</c:f>
              <c:numCache>
                <c:formatCode>_-* #,##0_-;\-* #,##0_-;_-* "-"??_-;_-@_-</c:formatCode>
                <c:ptCount val="4"/>
                <c:pt idx="0">
                  <c:v>-17.156228268956525</c:v>
                </c:pt>
                <c:pt idx="1">
                  <c:v>5.8367973027873603</c:v>
                </c:pt>
                <c:pt idx="2">
                  <c:v>82.657078705272511</c:v>
                </c:pt>
                <c:pt idx="3">
                  <c:v>7.0423540376518048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FF-49CC-AD89-A54DAD154C92}"/>
            </c:ext>
          </c:extLst>
        </c:ser>
        <c:ser>
          <c:idx val="4"/>
          <c:order val="4"/>
          <c:tx>
            <c:strRef>
              <c:f>'4.3.4. VARIACION $ PLAZAS MAYOR'!$B$18</c:f>
              <c:strCache>
                <c:ptCount val="1"/>
                <c:pt idx="0">
                  <c:v>Café Sombrío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33.148030495552717</c:v>
                </c:pt>
                <c:pt idx="1">
                  <c:v>45.031611594894429</c:v>
                </c:pt>
                <c:pt idx="2">
                  <c:v>41.544661950978792</c:v>
                </c:pt>
                <c:pt idx="3">
                  <c:v>-24.434888721018069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FF-49CC-AD89-A54DAD154C92}"/>
            </c:ext>
          </c:extLst>
        </c:ser>
        <c:ser>
          <c:idx val="5"/>
          <c:order val="5"/>
          <c:tx>
            <c:strRef>
              <c:f>'4.3.4. VARIACION $ PLAZAS MAYOR'!$B$19</c:f>
              <c:strCache>
                <c:ptCount val="1"/>
                <c:pt idx="0">
                  <c:v>Caña Panelera 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50.993830952746634</c:v>
                </c:pt>
                <c:pt idx="1">
                  <c:v>19.040838493146566</c:v>
                </c:pt>
                <c:pt idx="2">
                  <c:v>-3.7588403761573232</c:v>
                </c:pt>
                <c:pt idx="3">
                  <c:v>-0.17777810210407097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FF-49CC-AD89-A54DAD154C92}"/>
            </c:ext>
          </c:extLst>
        </c:ser>
        <c:ser>
          <c:idx val="6"/>
          <c:order val="6"/>
          <c:tx>
            <c:strRef>
              <c:f>'4.3.4. VARIACION $ PLAZAS MAYOR'!$B$20</c:f>
              <c:strCache>
                <c:ptCount val="1"/>
                <c:pt idx="0">
                  <c:v>Porcicultura Ciclo Completo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FF-49CC-AD89-A54DAD154C92}"/>
            </c:ext>
          </c:extLst>
        </c:ser>
        <c:ser>
          <c:idx val="7"/>
          <c:order val="7"/>
          <c:tx>
            <c:strRef>
              <c:f>'4.3.4. VARIACION $ PLAZAS MAYOR'!$B$21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1.7171498347411358</c:v>
                </c:pt>
                <c:pt idx="1">
                  <c:v>4.0425722696543005</c:v>
                </c:pt>
                <c:pt idx="2">
                  <c:v>25.954528677652291</c:v>
                </c:pt>
                <c:pt idx="3">
                  <c:v>44.328219806859011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0FF-49CC-AD89-A54DAD154C92}"/>
            </c:ext>
          </c:extLst>
        </c:ser>
        <c:ser>
          <c:idx val="8"/>
          <c:order val="8"/>
          <c:tx>
            <c:strRef>
              <c:f>'4.3.4. VARIACION $ PLAZAS MAYOR'!$B$22</c:f>
              <c:strCache>
                <c:ptCount val="1"/>
                <c:pt idx="0">
                  <c:v>Ganadería Doble Propósito (Res kg en pie) 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EA-4390-ADE0-123BB11049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02512304"/>
        <c:axId val="-1602511760"/>
      </c:lineChart>
      <c:catAx>
        <c:axId val="-160251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602511760"/>
        <c:crosses val="autoZero"/>
        <c:auto val="1"/>
        <c:lblAlgn val="ctr"/>
        <c:lblOffset val="100"/>
        <c:noMultiLvlLbl val="0"/>
      </c:catAx>
      <c:valAx>
        <c:axId val="-1602511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602512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977713527415872E-2"/>
          <c:y val="0.65006711633465264"/>
          <c:w val="0.88471190099581187"/>
          <c:h val="0.2718116321775564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421</xdr:colOff>
      <xdr:row>14</xdr:row>
      <xdr:rowOff>52916</xdr:rowOff>
    </xdr:from>
    <xdr:to>
      <xdr:col>11</xdr:col>
      <xdr:colOff>81642</xdr:colOff>
      <xdr:row>33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BD24A1-38E3-4A5C-855A-2ECDCED18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426355</xdr:colOff>
      <xdr:row>1</xdr:row>
      <xdr:rowOff>108856</xdr:rowOff>
    </xdr:from>
    <xdr:to>
      <xdr:col>15</xdr:col>
      <xdr:colOff>775606</xdr:colOff>
      <xdr:row>22</xdr:row>
      <xdr:rowOff>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1AAB8CD-FAE4-42C9-87C6-D7B3A13154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1028_IT_OFERTA_DEMANDA_PRODUC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Oferta "/>
      <sheetName val="Demanda"/>
      <sheetName val="Producto 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7"/>
  <sheetViews>
    <sheetView topLeftCell="A7" zoomScale="70" zoomScaleNormal="70" workbookViewId="0">
      <selection activeCell="C5" sqref="C5:C17"/>
    </sheetView>
  </sheetViews>
  <sheetFormatPr defaultColWidth="11.42578125" defaultRowHeight="14.25"/>
  <cols>
    <col min="2" max="2" width="27.42578125" style="2" customWidth="1"/>
    <col min="3" max="3" width="24.28515625" customWidth="1"/>
    <col min="4" max="4" width="11" customWidth="1"/>
    <col min="5" max="5" width="31.5703125" style="22" customWidth="1"/>
  </cols>
  <sheetData>
    <row r="3" spans="2:5" ht="33.75" customHeight="1">
      <c r="B3" s="82" t="s">
        <v>0</v>
      </c>
      <c r="C3" s="82"/>
      <c r="D3" s="82"/>
      <c r="E3" s="82"/>
    </row>
    <row r="4" spans="2:5" ht="38.25">
      <c r="B4" s="1" t="s">
        <v>1</v>
      </c>
      <c r="C4" s="1" t="s">
        <v>2</v>
      </c>
      <c r="D4" s="1" t="s">
        <v>3</v>
      </c>
      <c r="E4" s="1" t="s">
        <v>4</v>
      </c>
    </row>
    <row r="5" spans="2:5" s="10" customFormat="1" ht="30.75" customHeight="1">
      <c r="B5" s="42" t="s">
        <v>5</v>
      </c>
      <c r="C5" s="42" t="s">
        <v>6</v>
      </c>
      <c r="D5" s="42">
        <v>30</v>
      </c>
      <c r="E5" s="45" t="s">
        <v>7</v>
      </c>
    </row>
    <row r="6" spans="2:5" s="10" customFormat="1" ht="30.75" customHeight="1">
      <c r="B6" s="55" t="s">
        <v>8</v>
      </c>
      <c r="C6" s="55" t="s">
        <v>9</v>
      </c>
      <c r="D6" s="55">
        <v>65</v>
      </c>
      <c r="E6" s="45" t="s">
        <v>10</v>
      </c>
    </row>
    <row r="7" spans="2:5" s="10" customFormat="1" ht="30.75" customHeight="1">
      <c r="B7" s="55" t="s">
        <v>11</v>
      </c>
      <c r="C7" s="55" t="s">
        <v>9</v>
      </c>
      <c r="D7" s="55">
        <v>28</v>
      </c>
      <c r="E7" s="45" t="s">
        <v>7</v>
      </c>
    </row>
    <row r="8" spans="2:5" ht="48" customHeight="1">
      <c r="B8" s="42" t="s">
        <v>12</v>
      </c>
      <c r="C8" s="42" t="s">
        <v>13</v>
      </c>
      <c r="D8" s="42">
        <v>70</v>
      </c>
      <c r="E8" s="45" t="s">
        <v>7</v>
      </c>
    </row>
    <row r="9" spans="2:5" ht="30.75" customHeight="1">
      <c r="B9" s="42" t="s">
        <v>14</v>
      </c>
      <c r="C9" s="42" t="s">
        <v>15</v>
      </c>
      <c r="D9" s="42">
        <v>30</v>
      </c>
      <c r="E9" s="45" t="s">
        <v>7</v>
      </c>
    </row>
    <row r="10" spans="2:5" ht="25.5">
      <c r="B10" s="42" t="s">
        <v>16</v>
      </c>
      <c r="C10" s="42" t="s">
        <v>17</v>
      </c>
      <c r="D10" s="42">
        <v>55</v>
      </c>
      <c r="E10" s="45" t="s">
        <v>18</v>
      </c>
    </row>
    <row r="11" spans="2:5" ht="25.5">
      <c r="B11" s="42" t="s">
        <v>19</v>
      </c>
      <c r="C11" s="42" t="s">
        <v>6</v>
      </c>
      <c r="D11" s="42">
        <v>30</v>
      </c>
      <c r="E11" s="45" t="s">
        <v>7</v>
      </c>
    </row>
    <row r="12" spans="2:5" ht="25.5">
      <c r="B12" s="55" t="s">
        <v>20</v>
      </c>
      <c r="C12" s="55" t="s">
        <v>9</v>
      </c>
      <c r="D12" s="55">
        <v>54</v>
      </c>
      <c r="E12" s="45" t="s">
        <v>7</v>
      </c>
    </row>
    <row r="13" spans="2:5" ht="48" customHeight="1">
      <c r="B13" s="42" t="s">
        <v>21</v>
      </c>
      <c r="C13" s="42" t="s">
        <v>22</v>
      </c>
      <c r="D13" s="42">
        <v>30</v>
      </c>
      <c r="E13" s="45" t="s">
        <v>7</v>
      </c>
    </row>
    <row r="14" spans="2:5" ht="30.75" customHeight="1">
      <c r="B14" s="42" t="s">
        <v>23</v>
      </c>
      <c r="C14" s="42" t="s">
        <v>24</v>
      </c>
      <c r="D14" s="42">
        <v>50</v>
      </c>
      <c r="E14" s="45" t="s">
        <v>18</v>
      </c>
    </row>
    <row r="15" spans="2:5" ht="26.25" customHeight="1">
      <c r="B15" s="80" t="s">
        <v>25</v>
      </c>
      <c r="C15" s="42" t="s">
        <v>24</v>
      </c>
      <c r="D15" s="80">
        <v>65</v>
      </c>
      <c r="E15" s="45" t="s">
        <v>18</v>
      </c>
    </row>
    <row r="16" spans="2:5" ht="25.5" customHeight="1">
      <c r="B16" s="81"/>
      <c r="C16" s="42" t="s">
        <v>26</v>
      </c>
      <c r="D16" s="81"/>
      <c r="E16" s="45" t="s">
        <v>7</v>
      </c>
    </row>
    <row r="17" spans="2:5" ht="25.5">
      <c r="B17" s="42" t="s">
        <v>27</v>
      </c>
      <c r="C17" s="42" t="s">
        <v>26</v>
      </c>
      <c r="D17" s="42">
        <v>90</v>
      </c>
      <c r="E17" s="45" t="s">
        <v>7</v>
      </c>
    </row>
  </sheetData>
  <mergeCells count="3">
    <mergeCell ref="B15:B16"/>
    <mergeCell ref="D15:D16"/>
    <mergeCell ref="B3:E3"/>
  </mergeCells>
  <dataValidations count="1">
    <dataValidation type="decimal" allowBlank="1" showErrorMessage="1" sqref="D17 D5:D15" xr:uid="{00000000-0002-0000-0000-000000000000}">
      <formula1>0</formula1>
      <formula2>100000000000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H20"/>
  <sheetViews>
    <sheetView topLeftCell="A4" zoomScale="70" zoomScaleNormal="70" workbookViewId="0">
      <selection activeCell="F10" sqref="F10"/>
    </sheetView>
  </sheetViews>
  <sheetFormatPr defaultColWidth="11" defaultRowHeight="14.25"/>
  <cols>
    <col min="1" max="1" width="26.85546875" style="29" customWidth="1"/>
    <col min="2" max="2" width="12.5703125" style="28" bestFit="1" customWidth="1"/>
    <col min="3" max="3" width="15.42578125" style="28" customWidth="1"/>
    <col min="4" max="4" width="18.42578125" style="28" customWidth="1"/>
    <col min="5" max="5" width="11" style="28"/>
    <col min="6" max="6" width="9" style="28" customWidth="1"/>
    <col min="7" max="7" width="22.28515625" style="28" customWidth="1"/>
    <col min="8" max="16384" width="11" style="28"/>
  </cols>
  <sheetData>
    <row r="3" spans="1:8">
      <c r="C3" s="83"/>
      <c r="D3" s="83"/>
      <c r="E3" s="83"/>
      <c r="F3" s="83"/>
      <c r="G3" s="83"/>
    </row>
    <row r="4" spans="1:8">
      <c r="A4" s="28"/>
    </row>
    <row r="5" spans="1:8">
      <c r="A5" s="28"/>
    </row>
    <row r="6" spans="1:8" ht="34.5" customHeight="1">
      <c r="A6" s="84" t="s">
        <v>1</v>
      </c>
      <c r="B6" s="84" t="s">
        <v>28</v>
      </c>
      <c r="C6" s="84" t="s">
        <v>29</v>
      </c>
      <c r="D6" s="84" t="s">
        <v>30</v>
      </c>
      <c r="E6" s="84" t="s">
        <v>31</v>
      </c>
      <c r="F6" s="84" t="s">
        <v>32</v>
      </c>
      <c r="G6" s="84" t="s">
        <v>33</v>
      </c>
      <c r="H6" s="51"/>
    </row>
    <row r="7" spans="1:8" ht="15.75">
      <c r="A7" s="84"/>
      <c r="B7" s="84"/>
      <c r="C7" s="84"/>
      <c r="D7" s="84"/>
      <c r="E7" s="84"/>
      <c r="F7" s="84"/>
      <c r="G7" s="84"/>
      <c r="H7" s="51"/>
    </row>
    <row r="8" spans="1:8" ht="33.75" customHeight="1">
      <c r="A8" s="42" t="s">
        <v>5</v>
      </c>
      <c r="B8" s="42" t="s">
        <v>6</v>
      </c>
      <c r="C8" s="42" t="s">
        <v>34</v>
      </c>
      <c r="D8" s="56" t="s">
        <v>35</v>
      </c>
      <c r="E8" s="42" t="s">
        <v>36</v>
      </c>
      <c r="F8" s="42" t="s">
        <v>37</v>
      </c>
      <c r="G8" s="56" t="s">
        <v>38</v>
      </c>
      <c r="H8" s="51"/>
    </row>
    <row r="9" spans="1:8" ht="25.5">
      <c r="A9" s="55" t="s">
        <v>8</v>
      </c>
      <c r="B9" s="55" t="s">
        <v>9</v>
      </c>
      <c r="C9" s="55" t="s">
        <v>39</v>
      </c>
      <c r="D9" s="56" t="s">
        <v>35</v>
      </c>
      <c r="E9" s="55" t="s">
        <v>36</v>
      </c>
      <c r="F9" s="55" t="s">
        <v>40</v>
      </c>
      <c r="G9" s="56" t="s">
        <v>41</v>
      </c>
      <c r="H9" s="51"/>
    </row>
    <row r="10" spans="1:8" ht="25.5">
      <c r="A10" s="55" t="s">
        <v>11</v>
      </c>
      <c r="B10" s="55" t="s">
        <v>9</v>
      </c>
      <c r="C10" s="55" t="s">
        <v>39</v>
      </c>
      <c r="D10" s="56" t="s">
        <v>35</v>
      </c>
      <c r="E10" s="55" t="s">
        <v>36</v>
      </c>
      <c r="F10" s="55" t="s">
        <v>40</v>
      </c>
      <c r="G10" s="56" t="s">
        <v>41</v>
      </c>
      <c r="H10" s="51"/>
    </row>
    <row r="11" spans="1:8" ht="38.25">
      <c r="A11" s="42" t="s">
        <v>12</v>
      </c>
      <c r="B11" s="42" t="s">
        <v>13</v>
      </c>
      <c r="C11" s="42" t="s">
        <v>42</v>
      </c>
      <c r="D11" s="56" t="s">
        <v>43</v>
      </c>
      <c r="E11" s="42" t="s">
        <v>36</v>
      </c>
      <c r="F11" s="42" t="s">
        <v>37</v>
      </c>
      <c r="G11" s="56" t="s">
        <v>41</v>
      </c>
      <c r="H11" s="51"/>
    </row>
    <row r="12" spans="1:8" ht="60" customHeight="1">
      <c r="A12" s="42" t="s">
        <v>14</v>
      </c>
      <c r="B12" s="42" t="s">
        <v>15</v>
      </c>
      <c r="C12" s="42" t="s">
        <v>44</v>
      </c>
      <c r="D12" s="56" t="s">
        <v>45</v>
      </c>
      <c r="E12" s="42" t="s">
        <v>36</v>
      </c>
      <c r="F12" s="42" t="s">
        <v>37</v>
      </c>
      <c r="G12" s="56" t="s">
        <v>46</v>
      </c>
    </row>
    <row r="13" spans="1:8" ht="38.25">
      <c r="A13" s="42" t="s">
        <v>16</v>
      </c>
      <c r="B13" s="42" t="s">
        <v>17</v>
      </c>
      <c r="C13" s="42" t="s">
        <v>39</v>
      </c>
      <c r="D13" s="42" t="s">
        <v>47</v>
      </c>
      <c r="E13" s="42" t="s">
        <v>36</v>
      </c>
      <c r="F13" s="42" t="s">
        <v>37</v>
      </c>
      <c r="G13" s="56" t="s">
        <v>48</v>
      </c>
    </row>
    <row r="14" spans="1:8" ht="25.5">
      <c r="A14" s="42" t="s">
        <v>19</v>
      </c>
      <c r="B14" s="42" t="s">
        <v>6</v>
      </c>
      <c r="C14" s="42" t="s">
        <v>34</v>
      </c>
      <c r="D14" s="41" t="s">
        <v>49</v>
      </c>
      <c r="E14" s="42" t="s">
        <v>36</v>
      </c>
      <c r="F14" s="42" t="s">
        <v>37</v>
      </c>
      <c r="G14" s="41" t="s">
        <v>50</v>
      </c>
    </row>
    <row r="15" spans="1:8" ht="25.5">
      <c r="A15" s="55" t="s">
        <v>20</v>
      </c>
      <c r="B15" s="55" t="s">
        <v>9</v>
      </c>
      <c r="C15" s="55" t="s">
        <v>39</v>
      </c>
      <c r="D15" s="42" t="s">
        <v>51</v>
      </c>
      <c r="E15" s="55" t="s">
        <v>36</v>
      </c>
      <c r="F15" s="55" t="s">
        <v>37</v>
      </c>
      <c r="G15" s="42" t="s">
        <v>52</v>
      </c>
    </row>
    <row r="16" spans="1:8" ht="38.25">
      <c r="A16" s="42" t="s">
        <v>21</v>
      </c>
      <c r="B16" s="42" t="s">
        <v>22</v>
      </c>
      <c r="C16" s="56" t="s">
        <v>53</v>
      </c>
      <c r="D16" s="56" t="s">
        <v>54</v>
      </c>
      <c r="E16" s="42" t="s">
        <v>36</v>
      </c>
      <c r="F16" s="42" t="s">
        <v>37</v>
      </c>
      <c r="G16" s="56" t="s">
        <v>55</v>
      </c>
    </row>
    <row r="17" spans="1:8" ht="26.25" customHeight="1">
      <c r="A17" s="42" t="s">
        <v>23</v>
      </c>
      <c r="B17" s="42" t="s">
        <v>24</v>
      </c>
      <c r="C17" s="42" t="s">
        <v>56</v>
      </c>
      <c r="D17" s="56" t="s">
        <v>57</v>
      </c>
      <c r="E17" s="42" t="s">
        <v>36</v>
      </c>
      <c r="F17" s="42" t="s">
        <v>40</v>
      </c>
      <c r="G17" s="56" t="s">
        <v>58</v>
      </c>
    </row>
    <row r="18" spans="1:8" ht="25.5">
      <c r="A18" s="42" t="s">
        <v>25</v>
      </c>
      <c r="B18" s="42" t="s">
        <v>24</v>
      </c>
      <c r="C18" s="42" t="s">
        <v>56</v>
      </c>
      <c r="D18" s="56" t="s">
        <v>57</v>
      </c>
      <c r="E18" s="42" t="s">
        <v>36</v>
      </c>
      <c r="F18" s="42" t="s">
        <v>40</v>
      </c>
      <c r="G18" s="56" t="s">
        <v>48</v>
      </c>
    </row>
    <row r="19" spans="1:8" ht="25.5">
      <c r="A19" s="42" t="s">
        <v>25</v>
      </c>
      <c r="B19" s="42" t="s">
        <v>26</v>
      </c>
      <c r="C19" s="56" t="s">
        <v>59</v>
      </c>
      <c r="D19" s="42" t="s">
        <v>60</v>
      </c>
      <c r="E19" s="41" t="s">
        <v>36</v>
      </c>
      <c r="F19" s="41" t="s">
        <v>37</v>
      </c>
      <c r="G19" s="42" t="s">
        <v>61</v>
      </c>
    </row>
    <row r="20" spans="1:8" ht="33.75" customHeight="1">
      <c r="A20" s="42" t="s">
        <v>27</v>
      </c>
      <c r="B20" s="42" t="s">
        <v>26</v>
      </c>
      <c r="C20" s="56" t="s">
        <v>59</v>
      </c>
      <c r="D20" s="56" t="s">
        <v>62</v>
      </c>
      <c r="E20" s="42" t="s">
        <v>36</v>
      </c>
      <c r="F20" s="42" t="s">
        <v>37</v>
      </c>
      <c r="G20" s="56" t="s">
        <v>41</v>
      </c>
      <c r="H20" s="51"/>
    </row>
  </sheetData>
  <mergeCells count="8">
    <mergeCell ref="C3:G3"/>
    <mergeCell ref="F6:F7"/>
    <mergeCell ref="G6:G7"/>
    <mergeCell ref="A6:A7"/>
    <mergeCell ref="B6:B7"/>
    <mergeCell ref="C6:C7"/>
    <mergeCell ref="D6:D7"/>
    <mergeCell ref="E6:E7"/>
  </mergeCells>
  <dataValidations count="1">
    <dataValidation type="custom" allowBlank="1" showErrorMessage="1" sqref="C17:C18 C8:C15" xr:uid="{00000000-0002-0000-0100-000000000000}">
      <formula1>AND(GTE(LEN(C8),MIN((0),(20))),LTE(LEN(C8),MAX((0),(20))))</formula1>
    </dataValidation>
  </dataValidation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1000000}">
          <x14:formula1>
            <xm:f>'https://agenciadetierras.sharepoint.com/sites/UAFpoint/Documentos compartidos/MUNICIPIOS PRIORIZADOS/Meta/Uribe - Meta/10. DTS consolidado/ANEXOS/[20241028_IT_OFERTA_DEMANDA_PRODUCTO.xlsx]Hoja1'!#REF!</xm:f>
          </x14:formula1>
          <xm:sqref>E8:F20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8"/>
  <sheetViews>
    <sheetView topLeftCell="A5" zoomScale="60" zoomScaleNormal="60" workbookViewId="0">
      <selection activeCell="B6" sqref="B6"/>
    </sheetView>
  </sheetViews>
  <sheetFormatPr defaultColWidth="11.42578125" defaultRowHeight="14.25"/>
  <cols>
    <col min="2" max="2" width="26.28515625" style="2" customWidth="1"/>
    <col min="3" max="3" width="17.28515625" customWidth="1"/>
    <col min="4" max="4" width="22.7109375" customWidth="1"/>
    <col min="5" max="5" width="21.5703125" customWidth="1"/>
    <col min="6" max="6" width="22.42578125" style="10" customWidth="1"/>
  </cols>
  <sheetData>
    <row r="4" spans="2:6">
      <c r="B4" s="83" t="s">
        <v>63</v>
      </c>
      <c r="C4" s="83"/>
      <c r="D4" s="83"/>
      <c r="E4" s="83"/>
      <c r="F4" s="83"/>
    </row>
    <row r="5" spans="2:6" ht="25.5">
      <c r="B5" s="1" t="s">
        <v>64</v>
      </c>
      <c r="C5" s="1" t="s">
        <v>65</v>
      </c>
      <c r="D5" s="1" t="s">
        <v>66</v>
      </c>
      <c r="E5" s="1" t="s">
        <v>67</v>
      </c>
      <c r="F5" s="1" t="s">
        <v>68</v>
      </c>
    </row>
    <row r="6" spans="2:6" ht="39" customHeight="1">
      <c r="B6" s="42" t="s">
        <v>69</v>
      </c>
      <c r="C6" s="42" t="s">
        <v>70</v>
      </c>
      <c r="D6" s="42" t="s">
        <v>9</v>
      </c>
      <c r="E6" s="56" t="s">
        <v>71</v>
      </c>
      <c r="F6" s="56" t="s">
        <v>72</v>
      </c>
    </row>
    <row r="7" spans="2:6" ht="34.5" customHeight="1">
      <c r="B7" s="42" t="s">
        <v>73</v>
      </c>
      <c r="C7" s="42" t="s">
        <v>70</v>
      </c>
      <c r="D7" s="42" t="s">
        <v>6</v>
      </c>
      <c r="E7" s="56" t="s">
        <v>71</v>
      </c>
      <c r="F7" s="56" t="s">
        <v>74</v>
      </c>
    </row>
    <row r="8" spans="2:6" ht="45.75" customHeight="1">
      <c r="B8" s="42" t="s">
        <v>75</v>
      </c>
      <c r="C8" s="42" t="s">
        <v>70</v>
      </c>
      <c r="D8" s="42" t="s">
        <v>9</v>
      </c>
      <c r="E8" s="56" t="s">
        <v>76</v>
      </c>
      <c r="F8" s="56" t="s">
        <v>77</v>
      </c>
    </row>
    <row r="9" spans="2:6" ht="48" customHeight="1">
      <c r="B9" s="80" t="s">
        <v>78</v>
      </c>
      <c r="C9" s="42" t="s">
        <v>79</v>
      </c>
      <c r="D9" s="42" t="s">
        <v>80</v>
      </c>
      <c r="E9" s="56" t="s">
        <v>76</v>
      </c>
      <c r="F9" s="56" t="s">
        <v>81</v>
      </c>
    </row>
    <row r="10" spans="2:6" ht="41.25" customHeight="1">
      <c r="B10" s="81"/>
      <c r="C10" s="42" t="s">
        <v>70</v>
      </c>
      <c r="D10" s="42" t="s">
        <v>13</v>
      </c>
      <c r="E10" s="56" t="s">
        <v>76</v>
      </c>
      <c r="F10" s="56" t="s">
        <v>82</v>
      </c>
    </row>
    <row r="11" spans="2:6" ht="25.5">
      <c r="B11" s="42" t="s">
        <v>83</v>
      </c>
      <c r="C11" s="42" t="s">
        <v>70</v>
      </c>
      <c r="D11" s="42" t="s">
        <v>15</v>
      </c>
      <c r="E11" s="56" t="s">
        <v>76</v>
      </c>
      <c r="F11" s="56" t="s">
        <v>84</v>
      </c>
    </row>
    <row r="12" spans="2:6" ht="38.25">
      <c r="B12" s="42" t="s">
        <v>85</v>
      </c>
      <c r="C12" s="42" t="s">
        <v>86</v>
      </c>
      <c r="D12" s="42" t="s">
        <v>17</v>
      </c>
      <c r="E12" s="56" t="s">
        <v>87</v>
      </c>
      <c r="F12" s="56" t="s">
        <v>88</v>
      </c>
    </row>
    <row r="13" spans="2:6" ht="25.5">
      <c r="B13" s="42" t="s">
        <v>89</v>
      </c>
      <c r="C13" s="42" t="s">
        <v>70</v>
      </c>
      <c r="D13" s="42" t="s">
        <v>90</v>
      </c>
      <c r="E13" s="56" t="s">
        <v>71</v>
      </c>
      <c r="F13" s="56" t="s">
        <v>91</v>
      </c>
    </row>
    <row r="14" spans="2:6" ht="25.5">
      <c r="B14" s="42" t="s">
        <v>92</v>
      </c>
      <c r="C14" s="42" t="s">
        <v>70</v>
      </c>
      <c r="D14" s="42" t="s">
        <v>93</v>
      </c>
      <c r="E14" s="56" t="s">
        <v>71</v>
      </c>
      <c r="F14" s="56" t="s">
        <v>72</v>
      </c>
    </row>
    <row r="15" spans="2:6" ht="25.5">
      <c r="B15" s="42" t="s">
        <v>94</v>
      </c>
      <c r="C15" s="42" t="s">
        <v>70</v>
      </c>
      <c r="D15" s="42" t="s">
        <v>26</v>
      </c>
      <c r="E15" s="56" t="s">
        <v>71</v>
      </c>
      <c r="F15" s="56" t="s">
        <v>91</v>
      </c>
    </row>
    <row r="16" spans="2:6" ht="25.5">
      <c r="B16" s="42" t="s">
        <v>95</v>
      </c>
      <c r="C16" s="42" t="s">
        <v>70</v>
      </c>
      <c r="D16" s="42" t="s">
        <v>93</v>
      </c>
      <c r="E16" s="56" t="s">
        <v>76</v>
      </c>
      <c r="F16" s="56" t="s">
        <v>84</v>
      </c>
    </row>
    <row r="17" spans="2:6" ht="38.25">
      <c r="B17" s="42" t="s">
        <v>96</v>
      </c>
      <c r="C17" s="42" t="s">
        <v>70</v>
      </c>
      <c r="D17" s="42" t="s">
        <v>26</v>
      </c>
      <c r="E17" s="56" t="s">
        <v>76</v>
      </c>
      <c r="F17" s="56" t="s">
        <v>97</v>
      </c>
    </row>
    <row r="18" spans="2:6">
      <c r="B18" s="76"/>
      <c r="C18" s="3"/>
      <c r="D18" s="3"/>
      <c r="E18" s="3"/>
      <c r="F18" s="30"/>
    </row>
  </sheetData>
  <mergeCells count="2">
    <mergeCell ref="B4:F4"/>
    <mergeCell ref="B9:B10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200-000000000000}">
          <x14:formula1>
            <xm:f>'https://agenciadetierras.sharepoint.com/sites/UAFpoint/Documentos compartidos/MUNICIPIOS PRIORIZADOS/Meta/Uribe - Meta/10. DTS consolidado/ANEXOS/[20241028_IT_OFERTA_DEMANDA_PRODUCTO.xlsx]Hoja1'!#REF!</xm:f>
          </x14:formula1>
          <xm:sqref>C6:C13 C14:C17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7"/>
  <sheetViews>
    <sheetView topLeftCell="B4" zoomScale="77" zoomScaleNormal="77" workbookViewId="0">
      <selection activeCell="B5" sqref="B5:G17"/>
    </sheetView>
  </sheetViews>
  <sheetFormatPr defaultColWidth="11.42578125" defaultRowHeight="14.25"/>
  <cols>
    <col min="2" max="2" width="25" customWidth="1"/>
    <col min="3" max="3" width="14.5703125" customWidth="1"/>
    <col min="4" max="4" width="15.140625" customWidth="1"/>
    <col min="5" max="5" width="11.28515625" customWidth="1"/>
    <col min="7" max="7" width="21.28515625" customWidth="1"/>
  </cols>
  <sheetData>
    <row r="4" spans="2:7">
      <c r="B4" s="83" t="s">
        <v>98</v>
      </c>
      <c r="C4" s="83"/>
      <c r="D4" s="83"/>
      <c r="E4" s="83"/>
      <c r="F4" s="83"/>
      <c r="G4" s="83"/>
    </row>
    <row r="5" spans="2:7" ht="38.25">
      <c r="B5" s="1" t="s">
        <v>99</v>
      </c>
      <c r="C5" s="1" t="s">
        <v>100</v>
      </c>
      <c r="D5" s="1" t="s">
        <v>101</v>
      </c>
      <c r="E5" s="1" t="s">
        <v>102</v>
      </c>
      <c r="F5" s="1" t="s">
        <v>103</v>
      </c>
      <c r="G5" s="1" t="s">
        <v>104</v>
      </c>
    </row>
    <row r="6" spans="2:7" ht="28.5">
      <c r="B6" s="74" t="s">
        <v>69</v>
      </c>
      <c r="C6" s="74" t="s">
        <v>9</v>
      </c>
      <c r="D6" s="74" t="s">
        <v>105</v>
      </c>
      <c r="E6" s="74" t="s">
        <v>106</v>
      </c>
      <c r="F6" s="74" t="s">
        <v>37</v>
      </c>
      <c r="G6" s="75" t="s">
        <v>41</v>
      </c>
    </row>
    <row r="7" spans="2:7" ht="28.5" customHeight="1">
      <c r="B7" s="74" t="s">
        <v>73</v>
      </c>
      <c r="C7" s="74" t="s">
        <v>6</v>
      </c>
      <c r="D7" s="74" t="s">
        <v>34</v>
      </c>
      <c r="E7" s="74" t="s">
        <v>107</v>
      </c>
      <c r="F7" s="74" t="s">
        <v>37</v>
      </c>
      <c r="G7" s="75" t="s">
        <v>41</v>
      </c>
    </row>
    <row r="8" spans="2:7" ht="28.5" customHeight="1">
      <c r="B8" s="74" t="s">
        <v>75</v>
      </c>
      <c r="C8" s="74" t="s">
        <v>9</v>
      </c>
      <c r="D8" s="74" t="s">
        <v>105</v>
      </c>
      <c r="E8" s="74" t="s">
        <v>108</v>
      </c>
      <c r="F8" s="74" t="s">
        <v>37</v>
      </c>
      <c r="G8" s="75" t="s">
        <v>109</v>
      </c>
    </row>
    <row r="9" spans="2:7" ht="42" customHeight="1">
      <c r="B9" s="85" t="s">
        <v>78</v>
      </c>
      <c r="C9" s="74" t="s">
        <v>80</v>
      </c>
      <c r="D9" s="74" t="s">
        <v>110</v>
      </c>
      <c r="E9" s="74" t="s">
        <v>106</v>
      </c>
      <c r="F9" s="74" t="s">
        <v>37</v>
      </c>
      <c r="G9" s="75" t="s">
        <v>41</v>
      </c>
    </row>
    <row r="10" spans="2:7" ht="28.5">
      <c r="B10" s="86"/>
      <c r="C10" s="74" t="s">
        <v>13</v>
      </c>
      <c r="D10" s="74" t="s">
        <v>111</v>
      </c>
      <c r="E10" s="74" t="s">
        <v>108</v>
      </c>
      <c r="F10" s="74" t="s">
        <v>37</v>
      </c>
      <c r="G10" s="75" t="s">
        <v>109</v>
      </c>
    </row>
    <row r="11" spans="2:7" ht="28.5">
      <c r="B11" s="74" t="s">
        <v>83</v>
      </c>
      <c r="C11" s="74" t="s">
        <v>15</v>
      </c>
      <c r="D11" s="74" t="s">
        <v>112</v>
      </c>
      <c r="E11" s="74" t="s">
        <v>113</v>
      </c>
      <c r="F11" s="74" t="s">
        <v>37</v>
      </c>
      <c r="G11" s="75" t="s">
        <v>41</v>
      </c>
    </row>
    <row r="12" spans="2:7" ht="28.5">
      <c r="B12" s="74" t="s">
        <v>85</v>
      </c>
      <c r="C12" s="74" t="s">
        <v>17</v>
      </c>
      <c r="D12" s="74" t="s">
        <v>114</v>
      </c>
      <c r="E12" s="74" t="s">
        <v>115</v>
      </c>
      <c r="F12" s="74" t="s">
        <v>37</v>
      </c>
      <c r="G12" s="75" t="s">
        <v>41</v>
      </c>
    </row>
    <row r="13" spans="2:7" ht="28.5">
      <c r="B13" s="74" t="s">
        <v>89</v>
      </c>
      <c r="C13" s="74" t="s">
        <v>90</v>
      </c>
      <c r="D13" s="74" t="s">
        <v>90</v>
      </c>
      <c r="E13" s="74" t="s">
        <v>115</v>
      </c>
      <c r="F13" s="74" t="s">
        <v>37</v>
      </c>
      <c r="G13" s="75" t="s">
        <v>41</v>
      </c>
    </row>
    <row r="14" spans="2:7" ht="28.5">
      <c r="B14" s="74" t="s">
        <v>92</v>
      </c>
      <c r="C14" s="74" t="s">
        <v>93</v>
      </c>
      <c r="D14" s="74" t="s">
        <v>56</v>
      </c>
      <c r="E14" s="74" t="s">
        <v>107</v>
      </c>
      <c r="F14" s="74" t="s">
        <v>40</v>
      </c>
      <c r="G14" s="75" t="s">
        <v>41</v>
      </c>
    </row>
    <row r="15" spans="2:7" ht="28.5" customHeight="1">
      <c r="B15" s="74" t="s">
        <v>94</v>
      </c>
      <c r="C15" s="74" t="s">
        <v>26</v>
      </c>
      <c r="D15" s="74" t="s">
        <v>26</v>
      </c>
      <c r="E15" s="74" t="s">
        <v>115</v>
      </c>
      <c r="F15" s="74" t="s">
        <v>37</v>
      </c>
      <c r="G15" s="75" t="s">
        <v>109</v>
      </c>
    </row>
    <row r="16" spans="2:7" ht="28.5" customHeight="1">
      <c r="B16" s="74" t="s">
        <v>95</v>
      </c>
      <c r="C16" s="74" t="s">
        <v>93</v>
      </c>
      <c r="D16" s="74" t="s">
        <v>56</v>
      </c>
      <c r="E16" s="74" t="s">
        <v>107</v>
      </c>
      <c r="F16" s="74" t="s">
        <v>40</v>
      </c>
      <c r="G16" s="75" t="s">
        <v>41</v>
      </c>
    </row>
    <row r="17" spans="2:7">
      <c r="B17" s="74" t="s">
        <v>96</v>
      </c>
      <c r="C17" s="74" t="s">
        <v>26</v>
      </c>
      <c r="D17" s="74" t="s">
        <v>26</v>
      </c>
      <c r="E17" s="74" t="s">
        <v>108</v>
      </c>
      <c r="F17" s="74" t="s">
        <v>37</v>
      </c>
      <c r="G17" s="75" t="s">
        <v>41</v>
      </c>
    </row>
  </sheetData>
  <mergeCells count="2">
    <mergeCell ref="B4:G4"/>
    <mergeCell ref="B9:B10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0000000}">
          <x14:formula1>
            <xm:f>'https://agenciadetierras.sharepoint.com/sites/UAFpoint/Documentos compartidos/MUNICIPIOS PRIORIZADOS/Meta/Uribe - Meta/10. DTS consolidado/ANEXOS/[20241028_IT_OFERTA_DEMANDA_PRODUCTO.xlsx]Hoja1'!#REF!</xm:f>
          </x14:formula1>
          <xm:sqref>E6:F17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26"/>
  <sheetViews>
    <sheetView zoomScale="50" zoomScaleNormal="50" workbookViewId="0">
      <selection activeCell="I10" sqref="I10"/>
    </sheetView>
  </sheetViews>
  <sheetFormatPr defaultColWidth="11.42578125" defaultRowHeight="12.75"/>
  <cols>
    <col min="1" max="1" width="14.140625" style="20" customWidth="1"/>
    <col min="2" max="2" width="26.42578125" style="24" customWidth="1"/>
    <col min="3" max="3" width="23.42578125" style="20" customWidth="1"/>
    <col min="4" max="4" width="17.42578125" style="20" customWidth="1"/>
    <col min="5" max="5" width="11.5703125" style="20" customWidth="1"/>
    <col min="6" max="6" width="17.140625" style="24" customWidth="1"/>
    <col min="7" max="7" width="10.85546875" style="20" customWidth="1"/>
    <col min="8" max="8" width="14" style="20" customWidth="1"/>
    <col min="9" max="9" width="12" style="20" customWidth="1"/>
    <col min="10" max="10" width="4.42578125" style="20" customWidth="1"/>
    <col min="11" max="11" width="11.42578125" style="20"/>
    <col min="12" max="12" width="11.28515625" style="20" customWidth="1"/>
    <col min="13" max="16384" width="11.42578125" style="20"/>
  </cols>
  <sheetData>
    <row r="1" spans="1:12" ht="33.6" customHeight="1">
      <c r="A1" s="84" t="s">
        <v>116</v>
      </c>
      <c r="B1" s="84" t="s">
        <v>117</v>
      </c>
      <c r="C1" s="84" t="s">
        <v>118</v>
      </c>
      <c r="D1" s="84" t="s">
        <v>119</v>
      </c>
      <c r="E1" s="84"/>
      <c r="F1" s="84" t="s">
        <v>120</v>
      </c>
      <c r="G1" s="1" t="s">
        <v>121</v>
      </c>
      <c r="H1" s="1" t="s">
        <v>122</v>
      </c>
      <c r="I1" s="1" t="s">
        <v>123</v>
      </c>
    </row>
    <row r="2" spans="1:12">
      <c r="A2" s="84"/>
      <c r="B2" s="84"/>
      <c r="C2" s="84"/>
      <c r="D2" s="1" t="s">
        <v>124</v>
      </c>
      <c r="E2" s="1" t="s">
        <v>125</v>
      </c>
      <c r="F2" s="84"/>
      <c r="G2" s="1" t="s">
        <v>126</v>
      </c>
      <c r="H2" s="1" t="s">
        <v>126</v>
      </c>
      <c r="I2" s="47" t="s">
        <v>127</v>
      </c>
      <c r="K2" s="23" t="s">
        <v>128</v>
      </c>
      <c r="L2" s="23" t="s">
        <v>129</v>
      </c>
    </row>
    <row r="3" spans="1:12" ht="41.25" customHeight="1">
      <c r="A3" s="42" t="s">
        <v>130</v>
      </c>
      <c r="B3" s="41" t="s">
        <v>15</v>
      </c>
      <c r="C3" s="41" t="s">
        <v>131</v>
      </c>
      <c r="D3" s="42" t="s">
        <v>132</v>
      </c>
      <c r="E3" s="78">
        <v>1</v>
      </c>
      <c r="F3" s="42" t="s">
        <v>133</v>
      </c>
      <c r="G3" s="53">
        <v>80</v>
      </c>
      <c r="H3" s="53">
        <v>1400</v>
      </c>
      <c r="I3" s="79">
        <f>G3/H3</f>
        <v>5.7142857142857141E-2</v>
      </c>
      <c r="J3" s="66"/>
      <c r="K3" s="64">
        <v>500</v>
      </c>
      <c r="L3" s="64">
        <v>1500</v>
      </c>
    </row>
    <row r="4" spans="1:12" ht="28.5" customHeight="1">
      <c r="A4" s="42" t="s">
        <v>134</v>
      </c>
      <c r="B4" s="42" t="s">
        <v>135</v>
      </c>
      <c r="C4" s="41" t="s">
        <v>136</v>
      </c>
      <c r="D4" s="42" t="s">
        <v>137</v>
      </c>
      <c r="E4" s="78">
        <v>1</v>
      </c>
      <c r="F4" s="42" t="s">
        <v>138</v>
      </c>
      <c r="G4" s="53">
        <v>100</v>
      </c>
      <c r="H4" s="53">
        <v>18000</v>
      </c>
      <c r="I4" s="61">
        <f>G4/H4</f>
        <v>5.5555555555555558E-3</v>
      </c>
      <c r="J4" s="66"/>
      <c r="K4" s="64">
        <v>4500</v>
      </c>
      <c r="L4" s="64">
        <v>15000</v>
      </c>
    </row>
    <row r="5" spans="1:12" ht="41.25" customHeight="1">
      <c r="A5" s="87" t="s">
        <v>139</v>
      </c>
      <c r="B5" s="41" t="s">
        <v>140</v>
      </c>
      <c r="C5" s="41" t="s">
        <v>34</v>
      </c>
      <c r="D5" s="42" t="s">
        <v>141</v>
      </c>
      <c r="E5" s="78">
        <v>1</v>
      </c>
      <c r="F5" s="42" t="s">
        <v>142</v>
      </c>
      <c r="G5" s="53">
        <v>300</v>
      </c>
      <c r="H5" s="53">
        <v>28000</v>
      </c>
      <c r="I5" s="61">
        <f t="shared" ref="I5:I10" si="0">G5/H5</f>
        <v>1.0714285714285714E-2</v>
      </c>
      <c r="J5" s="66"/>
      <c r="K5" s="64">
        <v>18000</v>
      </c>
      <c r="L5" s="64">
        <v>26000</v>
      </c>
    </row>
    <row r="6" spans="1:12" ht="41.25" customHeight="1">
      <c r="A6" s="87"/>
      <c r="B6" s="24" t="s">
        <v>143</v>
      </c>
      <c r="C6" s="41" t="s">
        <v>144</v>
      </c>
      <c r="D6" s="42" t="s">
        <v>145</v>
      </c>
      <c r="E6" s="78" t="s">
        <v>146</v>
      </c>
      <c r="F6" s="42" t="s">
        <v>147</v>
      </c>
      <c r="G6" s="53">
        <v>200</v>
      </c>
      <c r="H6" s="53">
        <v>8400</v>
      </c>
      <c r="I6" s="62">
        <f t="shared" si="0"/>
        <v>2.3809523809523808E-2</v>
      </c>
      <c r="J6" s="66"/>
      <c r="K6" s="64">
        <v>2300</v>
      </c>
      <c r="L6" s="65">
        <v>6000</v>
      </c>
    </row>
    <row r="7" spans="1:12" ht="42" customHeight="1">
      <c r="A7" s="87"/>
      <c r="B7" s="42" t="s">
        <v>148</v>
      </c>
      <c r="C7" s="41" t="s">
        <v>149</v>
      </c>
      <c r="D7" s="42" t="s">
        <v>150</v>
      </c>
      <c r="E7" s="78">
        <v>1</v>
      </c>
      <c r="F7" s="42" t="s">
        <v>133</v>
      </c>
      <c r="G7" s="53">
        <v>100</v>
      </c>
      <c r="H7" s="53">
        <v>5000</v>
      </c>
      <c r="I7" s="61">
        <f>G7/H7</f>
        <v>0.02</v>
      </c>
      <c r="J7" s="66"/>
      <c r="K7" s="64">
        <v>3600</v>
      </c>
      <c r="L7" s="64">
        <v>5000</v>
      </c>
    </row>
    <row r="8" spans="1:12" ht="41.25" customHeight="1">
      <c r="A8" s="87"/>
      <c r="B8" s="41" t="s">
        <v>13</v>
      </c>
      <c r="C8" s="41" t="s">
        <v>151</v>
      </c>
      <c r="D8" s="42" t="s">
        <v>152</v>
      </c>
      <c r="E8" s="78" t="s">
        <v>153</v>
      </c>
      <c r="F8" s="42" t="s">
        <v>133</v>
      </c>
      <c r="G8" s="53">
        <v>250</v>
      </c>
      <c r="H8" s="53">
        <v>1190</v>
      </c>
      <c r="I8" s="63">
        <f>G8/H8</f>
        <v>0.21008403361344538</v>
      </c>
      <c r="J8" s="66"/>
      <c r="K8" s="64">
        <v>5000</v>
      </c>
      <c r="L8" s="64">
        <v>20000</v>
      </c>
    </row>
    <row r="9" spans="1:12" ht="41.25" customHeight="1">
      <c r="A9" s="87"/>
      <c r="B9" s="42" t="s">
        <v>154</v>
      </c>
      <c r="C9" s="41" t="s">
        <v>90</v>
      </c>
      <c r="D9" s="42" t="s">
        <v>155</v>
      </c>
      <c r="E9" s="42" t="s">
        <v>156</v>
      </c>
      <c r="F9" s="77" t="s">
        <v>157</v>
      </c>
      <c r="G9" s="53">
        <v>175</v>
      </c>
      <c r="H9" s="53">
        <v>11000</v>
      </c>
      <c r="I9" s="62">
        <f>G9/H9</f>
        <v>1.5909090909090907E-2</v>
      </c>
      <c r="J9" s="67"/>
      <c r="K9" s="64">
        <v>8800</v>
      </c>
      <c r="L9" s="64">
        <v>11200</v>
      </c>
    </row>
    <row r="10" spans="1:12" ht="41.25" customHeight="1">
      <c r="A10" s="87" t="s">
        <v>158</v>
      </c>
      <c r="B10" s="42" t="s">
        <v>159</v>
      </c>
      <c r="C10" s="41" t="s">
        <v>56</v>
      </c>
      <c r="D10" s="42" t="s">
        <v>160</v>
      </c>
      <c r="E10" s="78" t="s">
        <v>153</v>
      </c>
      <c r="F10" s="42" t="s">
        <v>161</v>
      </c>
      <c r="G10" s="53">
        <v>130</v>
      </c>
      <c r="H10" s="53">
        <v>1300</v>
      </c>
      <c r="I10" s="63">
        <f t="shared" si="0"/>
        <v>0.1</v>
      </c>
      <c r="J10" s="66"/>
      <c r="K10" s="64">
        <v>1000</v>
      </c>
      <c r="L10" s="64">
        <v>1500</v>
      </c>
    </row>
    <row r="11" spans="1:12" ht="48" customHeight="1">
      <c r="A11" s="87"/>
      <c r="B11" s="42" t="s">
        <v>162</v>
      </c>
      <c r="C11" s="41" t="s">
        <v>26</v>
      </c>
      <c r="D11" s="42" t="s">
        <v>152</v>
      </c>
      <c r="E11" s="78" t="s">
        <v>163</v>
      </c>
      <c r="F11" s="77" t="s">
        <v>164</v>
      </c>
      <c r="G11" s="53">
        <v>250</v>
      </c>
      <c r="H11" s="53">
        <v>7000</v>
      </c>
      <c r="I11" s="62">
        <f>G11/H11</f>
        <v>3.5714285714285712E-2</v>
      </c>
      <c r="J11" s="66"/>
      <c r="K11" s="64">
        <v>7000</v>
      </c>
      <c r="L11" s="64">
        <v>8500</v>
      </c>
    </row>
    <row r="12" spans="1:12">
      <c r="A12" s="41"/>
      <c r="B12" s="42"/>
      <c r="C12" s="41"/>
      <c r="D12" s="41"/>
      <c r="E12" s="41"/>
      <c r="F12" s="42"/>
      <c r="G12" s="41"/>
      <c r="H12" s="41"/>
      <c r="I12" s="41"/>
    </row>
    <row r="17" spans="2:10">
      <c r="F17" s="52"/>
      <c r="H17" s="34"/>
      <c r="I17" s="34"/>
      <c r="J17" s="34"/>
    </row>
    <row r="18" spans="2:10" ht="27.75" customHeight="1">
      <c r="B18" s="23" t="s">
        <v>117</v>
      </c>
      <c r="C18" s="23" t="s">
        <v>116</v>
      </c>
      <c r="D18" s="23" t="s">
        <v>165</v>
      </c>
      <c r="E18" s="23" t="s">
        <v>166</v>
      </c>
      <c r="F18" s="52"/>
    </row>
    <row r="19" spans="2:10" ht="27.75" customHeight="1">
      <c r="B19" s="31" t="s">
        <v>143</v>
      </c>
      <c r="C19" s="48" t="s">
        <v>139</v>
      </c>
      <c r="D19" s="31">
        <v>157491</v>
      </c>
      <c r="E19" s="31" t="s">
        <v>167</v>
      </c>
      <c r="F19" s="52"/>
    </row>
    <row r="20" spans="2:10" ht="27.75" customHeight="1">
      <c r="B20" s="31" t="s">
        <v>140</v>
      </c>
      <c r="C20" s="48" t="s">
        <v>139</v>
      </c>
      <c r="D20" s="31">
        <v>157491</v>
      </c>
      <c r="E20" s="31" t="s">
        <v>168</v>
      </c>
      <c r="F20" s="31"/>
    </row>
    <row r="21" spans="2:10" ht="27.75" customHeight="1">
      <c r="B21" s="31" t="s">
        <v>148</v>
      </c>
      <c r="C21" s="48" t="s">
        <v>139</v>
      </c>
      <c r="D21" s="31">
        <v>157491</v>
      </c>
      <c r="E21" s="31" t="s">
        <v>167</v>
      </c>
      <c r="F21" s="31"/>
    </row>
    <row r="22" spans="2:10" ht="27.75" customHeight="1">
      <c r="B22" s="31" t="s">
        <v>13</v>
      </c>
      <c r="C22" s="48" t="s">
        <v>139</v>
      </c>
      <c r="D22" s="31">
        <v>157491</v>
      </c>
      <c r="E22" s="31" t="s">
        <v>167</v>
      </c>
      <c r="F22" s="31"/>
    </row>
    <row r="23" spans="2:10" ht="27.75" customHeight="1">
      <c r="B23" s="31" t="s">
        <v>154</v>
      </c>
      <c r="C23" s="48" t="s">
        <v>139</v>
      </c>
      <c r="D23" s="31">
        <v>157491</v>
      </c>
      <c r="E23" s="31" t="s">
        <v>167</v>
      </c>
      <c r="F23" s="31"/>
    </row>
    <row r="24" spans="2:10" ht="27.75" customHeight="1">
      <c r="B24" s="31" t="s">
        <v>169</v>
      </c>
      <c r="C24" s="58" t="s">
        <v>158</v>
      </c>
      <c r="D24" s="31">
        <v>157505</v>
      </c>
      <c r="E24" s="31" t="s">
        <v>170</v>
      </c>
      <c r="F24" s="31"/>
    </row>
    <row r="25" spans="2:10" ht="27.75" customHeight="1">
      <c r="B25" s="31" t="s">
        <v>15</v>
      </c>
      <c r="C25" s="59" t="s">
        <v>130</v>
      </c>
      <c r="D25" s="31">
        <v>157400</v>
      </c>
      <c r="E25" s="31" t="s">
        <v>171</v>
      </c>
      <c r="F25" s="31"/>
    </row>
    <row r="26" spans="2:10" ht="27.75" customHeight="1">
      <c r="B26" s="31" t="s">
        <v>135</v>
      </c>
      <c r="C26" s="60" t="s">
        <v>134</v>
      </c>
      <c r="D26" s="31">
        <v>157605</v>
      </c>
      <c r="E26" s="31" t="s">
        <v>172</v>
      </c>
    </row>
  </sheetData>
  <mergeCells count="7">
    <mergeCell ref="A10:A11"/>
    <mergeCell ref="A5:A9"/>
    <mergeCell ref="D1:E1"/>
    <mergeCell ref="F1:F2"/>
    <mergeCell ref="B1:B2"/>
    <mergeCell ref="C1:C2"/>
    <mergeCell ref="A1:A2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3"/>
  <sheetViews>
    <sheetView zoomScale="80" zoomScaleNormal="80" workbookViewId="0">
      <selection activeCell="B3" sqref="B3:G13"/>
    </sheetView>
  </sheetViews>
  <sheetFormatPr defaultColWidth="11.42578125" defaultRowHeight="14.25"/>
  <cols>
    <col min="1" max="1" width="8.85546875" customWidth="1"/>
    <col min="2" max="2" width="11" customWidth="1"/>
    <col min="3" max="3" width="24" customWidth="1"/>
    <col min="4" max="4" width="19.8554687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0" max="12" width="11.42578125" customWidth="1"/>
    <col min="13" max="13" width="10" customWidth="1"/>
    <col min="14" max="14" width="6" customWidth="1"/>
  </cols>
  <sheetData>
    <row r="2" spans="2:13">
      <c r="B2" s="88" t="s">
        <v>173</v>
      </c>
      <c r="C2" s="89"/>
      <c r="D2" s="89"/>
      <c r="E2" s="89"/>
      <c r="F2" s="89"/>
      <c r="G2" s="89"/>
    </row>
    <row r="3" spans="2:13" ht="28.5" customHeight="1">
      <c r="B3" s="84" t="s">
        <v>116</v>
      </c>
      <c r="C3" s="84" t="s">
        <v>117</v>
      </c>
      <c r="D3" s="84" t="s">
        <v>118</v>
      </c>
      <c r="E3" s="1" t="s">
        <v>174</v>
      </c>
      <c r="F3" s="1" t="s">
        <v>175</v>
      </c>
      <c r="G3" s="1" t="s">
        <v>122</v>
      </c>
      <c r="H3" s="4"/>
      <c r="I3" s="84" t="s">
        <v>117</v>
      </c>
      <c r="J3" s="1" t="s">
        <v>174</v>
      </c>
      <c r="K3" s="1" t="s">
        <v>175</v>
      </c>
      <c r="L3" s="1" t="s">
        <v>122</v>
      </c>
      <c r="M3" s="84" t="s">
        <v>176</v>
      </c>
    </row>
    <row r="4" spans="2:13" ht="15.75" customHeight="1">
      <c r="B4" s="84"/>
      <c r="C4" s="84"/>
      <c r="D4" s="84"/>
      <c r="E4" s="1" t="s">
        <v>126</v>
      </c>
      <c r="F4" s="1" t="s">
        <v>126</v>
      </c>
      <c r="G4" s="1" t="s">
        <v>126</v>
      </c>
      <c r="H4" s="4"/>
      <c r="I4" s="84"/>
      <c r="J4" s="1" t="s">
        <v>126</v>
      </c>
      <c r="K4" s="1" t="s">
        <v>126</v>
      </c>
      <c r="L4" s="1" t="s">
        <v>126</v>
      </c>
      <c r="M4" s="84"/>
    </row>
    <row r="5" spans="2:13" ht="14.25" customHeight="1">
      <c r="B5" s="42" t="s">
        <v>130</v>
      </c>
      <c r="C5" s="41" t="s">
        <v>15</v>
      </c>
      <c r="D5" s="41" t="s">
        <v>131</v>
      </c>
      <c r="E5" s="64">
        <v>500</v>
      </c>
      <c r="F5" s="64">
        <v>1500</v>
      </c>
      <c r="G5" s="53">
        <v>1400</v>
      </c>
      <c r="H5" s="4"/>
      <c r="I5" s="41" t="s">
        <v>15</v>
      </c>
      <c r="J5" s="64">
        <v>500</v>
      </c>
      <c r="K5" s="64">
        <v>1500</v>
      </c>
      <c r="L5" s="53">
        <v>1400</v>
      </c>
      <c r="M5" s="11">
        <f>K5/J5*100-100</f>
        <v>200</v>
      </c>
    </row>
    <row r="6" spans="2:13" ht="28.5" customHeight="1">
      <c r="B6" s="42" t="s">
        <v>134</v>
      </c>
      <c r="C6" s="42" t="s">
        <v>135</v>
      </c>
      <c r="D6" s="41" t="s">
        <v>136</v>
      </c>
      <c r="E6" s="64">
        <v>4500</v>
      </c>
      <c r="F6" s="64">
        <v>18000</v>
      </c>
      <c r="G6" s="53">
        <v>18000</v>
      </c>
      <c r="H6" s="4"/>
      <c r="I6" s="45" t="s">
        <v>135</v>
      </c>
      <c r="J6" s="64">
        <v>4500</v>
      </c>
      <c r="K6" s="64">
        <v>18000</v>
      </c>
      <c r="L6" s="53">
        <v>18000</v>
      </c>
      <c r="M6" s="49">
        <f t="shared" ref="M6:M11" si="0">K6/J6*100-100</f>
        <v>300</v>
      </c>
    </row>
    <row r="7" spans="2:13">
      <c r="B7" s="87" t="s">
        <v>139</v>
      </c>
      <c r="C7" s="41" t="s">
        <v>140</v>
      </c>
      <c r="D7" s="41" t="s">
        <v>34</v>
      </c>
      <c r="E7" s="64">
        <v>18000</v>
      </c>
      <c r="F7" s="64">
        <v>28000</v>
      </c>
      <c r="G7" s="53">
        <v>28000</v>
      </c>
      <c r="H7" s="4"/>
      <c r="I7" s="41" t="s">
        <v>140</v>
      </c>
      <c r="J7" s="64">
        <v>18000</v>
      </c>
      <c r="K7" s="64">
        <v>28000</v>
      </c>
      <c r="L7" s="53">
        <v>28000</v>
      </c>
      <c r="M7" s="11">
        <f t="shared" si="0"/>
        <v>55.555555555555571</v>
      </c>
    </row>
    <row r="8" spans="2:13">
      <c r="B8" s="87"/>
      <c r="C8" s="24" t="s">
        <v>143</v>
      </c>
      <c r="D8" s="41" t="s">
        <v>144</v>
      </c>
      <c r="E8" s="64">
        <v>2300</v>
      </c>
      <c r="F8" s="53">
        <v>8400</v>
      </c>
      <c r="G8" s="53">
        <v>8400</v>
      </c>
      <c r="H8" s="4"/>
      <c r="I8" s="31" t="s">
        <v>143</v>
      </c>
      <c r="J8" s="64">
        <v>2300</v>
      </c>
      <c r="K8" s="53">
        <v>8400</v>
      </c>
      <c r="L8" s="53">
        <v>8400</v>
      </c>
      <c r="M8" s="49">
        <f t="shared" si="0"/>
        <v>265.21739130434781</v>
      </c>
    </row>
    <row r="9" spans="2:13">
      <c r="B9" s="87"/>
      <c r="C9" s="42" t="s">
        <v>148</v>
      </c>
      <c r="D9" s="41" t="s">
        <v>149</v>
      </c>
      <c r="E9" s="64">
        <v>3600</v>
      </c>
      <c r="F9" s="64">
        <v>5000</v>
      </c>
      <c r="G9" s="53">
        <v>5000</v>
      </c>
      <c r="H9" s="4"/>
      <c r="I9" s="45" t="s">
        <v>148</v>
      </c>
      <c r="J9" s="64">
        <v>3600</v>
      </c>
      <c r="K9" s="64">
        <v>5000</v>
      </c>
      <c r="L9" s="53">
        <v>5000</v>
      </c>
      <c r="M9" s="36">
        <f t="shared" si="0"/>
        <v>38.888888888888886</v>
      </c>
    </row>
    <row r="10" spans="2:13">
      <c r="B10" s="87"/>
      <c r="C10" s="41" t="s">
        <v>13</v>
      </c>
      <c r="D10" s="41" t="s">
        <v>151</v>
      </c>
      <c r="E10" s="64">
        <v>500</v>
      </c>
      <c r="F10" s="64">
        <v>2000</v>
      </c>
      <c r="G10" s="53">
        <v>1190</v>
      </c>
      <c r="H10" s="4"/>
      <c r="I10" s="41" t="s">
        <v>13</v>
      </c>
      <c r="J10" s="64">
        <v>500</v>
      </c>
      <c r="K10" s="64">
        <v>2000</v>
      </c>
      <c r="L10" s="53">
        <v>1190</v>
      </c>
      <c r="M10" s="49">
        <f t="shared" si="0"/>
        <v>300</v>
      </c>
    </row>
    <row r="11" spans="2:13">
      <c r="B11" s="87"/>
      <c r="C11" s="42" t="s">
        <v>154</v>
      </c>
      <c r="D11" s="57" t="s">
        <v>90</v>
      </c>
      <c r="E11" s="64">
        <v>8800</v>
      </c>
      <c r="F11" s="64">
        <v>11000</v>
      </c>
      <c r="G11" s="53">
        <v>11000</v>
      </c>
      <c r="H11" s="4"/>
      <c r="I11" s="45" t="s">
        <v>154</v>
      </c>
      <c r="J11" s="64">
        <v>8800</v>
      </c>
      <c r="K11" s="64">
        <v>11000</v>
      </c>
      <c r="L11" s="53">
        <v>11000</v>
      </c>
      <c r="M11" s="36">
        <f t="shared" si="0"/>
        <v>25</v>
      </c>
    </row>
    <row r="12" spans="2:13" ht="25.5">
      <c r="B12" s="87" t="s">
        <v>158</v>
      </c>
      <c r="C12" s="42" t="s">
        <v>159</v>
      </c>
      <c r="D12" s="41" t="s">
        <v>56</v>
      </c>
      <c r="E12" s="64">
        <v>1000</v>
      </c>
      <c r="F12" s="64">
        <v>1500</v>
      </c>
      <c r="G12" s="53">
        <v>1300</v>
      </c>
      <c r="H12" s="4"/>
      <c r="I12" s="45" t="s">
        <v>159</v>
      </c>
      <c r="J12" s="64">
        <v>1000</v>
      </c>
      <c r="K12" s="64">
        <v>1500</v>
      </c>
      <c r="L12" s="53">
        <v>1300</v>
      </c>
      <c r="M12" s="11">
        <f>K12/J12*100-100</f>
        <v>50</v>
      </c>
    </row>
    <row r="13" spans="2:13" ht="25.5">
      <c r="B13" s="87"/>
      <c r="C13" s="42" t="s">
        <v>162</v>
      </c>
      <c r="D13" s="57" t="s">
        <v>26</v>
      </c>
      <c r="E13" s="64">
        <v>7000</v>
      </c>
      <c r="F13" s="64">
        <v>8500</v>
      </c>
      <c r="G13" s="53">
        <v>7000</v>
      </c>
      <c r="I13" s="45" t="s">
        <v>162</v>
      </c>
      <c r="J13" s="64">
        <v>7000</v>
      </c>
      <c r="K13" s="64">
        <v>8500</v>
      </c>
      <c r="L13" s="53">
        <v>7000</v>
      </c>
      <c r="M13" s="36">
        <f>K13/J13*100-100</f>
        <v>21.428571428571416</v>
      </c>
    </row>
  </sheetData>
  <mergeCells count="8">
    <mergeCell ref="B12:B13"/>
    <mergeCell ref="B7:B11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Y33"/>
  <sheetViews>
    <sheetView tabSelected="1" topLeftCell="G1" zoomScale="60" zoomScaleNormal="60" workbookViewId="0">
      <selection activeCell="L11" sqref="L11"/>
    </sheetView>
  </sheetViews>
  <sheetFormatPr defaultColWidth="11.42578125" defaultRowHeight="12.75"/>
  <cols>
    <col min="1" max="1" width="6.140625" style="3" customWidth="1"/>
    <col min="2" max="2" width="25.7109375" style="3" customWidth="1"/>
    <col min="3" max="4" width="13.42578125" style="3" bestFit="1" customWidth="1"/>
    <col min="5" max="5" width="13.5703125" style="3" bestFit="1" customWidth="1"/>
    <col min="6" max="7" width="14.140625" style="3" bestFit="1" customWidth="1"/>
    <col min="8" max="9" width="13.5703125" style="3" bestFit="1" customWidth="1"/>
    <col min="10" max="10" width="12.140625" style="3" bestFit="1" customWidth="1"/>
    <col min="11" max="11" width="13.42578125" style="3" customWidth="1"/>
    <col min="12" max="13" width="11.42578125" style="3"/>
    <col min="14" max="14" width="24.28515625" style="30" bestFit="1" customWidth="1"/>
    <col min="15" max="16384" width="11.42578125" style="3"/>
  </cols>
  <sheetData>
    <row r="2" spans="1:25" ht="25.5">
      <c r="B2" s="37" t="s">
        <v>177</v>
      </c>
      <c r="C2" s="38">
        <v>2019</v>
      </c>
      <c r="D2" s="38">
        <v>2020</v>
      </c>
      <c r="E2" s="38">
        <v>2021</v>
      </c>
      <c r="F2" s="38">
        <v>2022</v>
      </c>
      <c r="G2" s="38">
        <v>2023</v>
      </c>
      <c r="H2" s="39" t="s">
        <v>178</v>
      </c>
      <c r="I2" s="38" t="s">
        <v>179</v>
      </c>
      <c r="K2" s="38" t="s">
        <v>117</v>
      </c>
      <c r="L2" s="38" t="s">
        <v>178</v>
      </c>
      <c r="N2" s="5" t="s">
        <v>117</v>
      </c>
      <c r="O2" s="5" t="s">
        <v>178</v>
      </c>
    </row>
    <row r="3" spans="1:25" ht="34.5" customHeight="1">
      <c r="A3" s="3" t="s">
        <v>180</v>
      </c>
      <c r="B3" s="73" t="s">
        <v>143</v>
      </c>
      <c r="C3" s="43">
        <v>4788.9156083195276</v>
      </c>
      <c r="D3" s="43">
        <v>4726.8234649122815</v>
      </c>
      <c r="E3" s="43">
        <v>5309.6037973091916</v>
      </c>
      <c r="F3" s="43">
        <v>6534.3699757216082</v>
      </c>
      <c r="G3" s="43">
        <v>7862.2383612662943</v>
      </c>
      <c r="H3" s="43">
        <f>AVERAGE(C3:G3)</f>
        <v>5844.3902415057801</v>
      </c>
      <c r="I3" s="43">
        <f t="shared" ref="I3:I11" si="0">(C3+D3+E3+F3+G3)/5</f>
        <v>5844.3902415057801</v>
      </c>
      <c r="J3" s="71"/>
      <c r="K3" s="73" t="s">
        <v>15</v>
      </c>
      <c r="L3" s="43">
        <v>1934.8911315949804</v>
      </c>
      <c r="N3" s="17" t="s">
        <v>181</v>
      </c>
      <c r="O3" s="18">
        <v>8463.8833333333332</v>
      </c>
    </row>
    <row r="4" spans="1:25" ht="34.5" customHeight="1">
      <c r="A4" s="3" t="s">
        <v>182</v>
      </c>
      <c r="B4" s="54" t="s">
        <v>183</v>
      </c>
      <c r="C4" s="43">
        <v>6578</v>
      </c>
      <c r="D4" s="43">
        <v>8083</v>
      </c>
      <c r="E4" s="43">
        <v>7795</v>
      </c>
      <c r="F4" s="43">
        <v>8802</v>
      </c>
      <c r="G4" s="43">
        <v>11985</v>
      </c>
      <c r="H4" s="43">
        <f t="shared" ref="H4:H11" si="1">AVERAGE(C4:G4)</f>
        <v>8648.6</v>
      </c>
      <c r="I4" s="43">
        <f t="shared" si="0"/>
        <v>8648.6</v>
      </c>
      <c r="J4" s="72"/>
      <c r="K4" s="46" t="s">
        <v>13</v>
      </c>
      <c r="L4" s="43">
        <v>2618.5890971804706</v>
      </c>
      <c r="N4" s="17" t="s">
        <v>184</v>
      </c>
      <c r="O4" s="18">
        <v>7303</v>
      </c>
    </row>
    <row r="5" spans="1:25" ht="39" customHeight="1">
      <c r="B5" s="73" t="s">
        <v>15</v>
      </c>
      <c r="C5" s="43">
        <v>1814.375438596491</v>
      </c>
      <c r="D5" s="43">
        <v>1171.8739837398371</v>
      </c>
      <c r="E5" s="43">
        <v>1158.9777777777781</v>
      </c>
      <c r="F5" s="43">
        <v>3398.166666666667</v>
      </c>
      <c r="G5" s="43">
        <v>2131.061791194129</v>
      </c>
      <c r="H5" s="43">
        <f t="shared" si="1"/>
        <v>1934.8911315949804</v>
      </c>
      <c r="I5" s="43">
        <f t="shared" si="0"/>
        <v>1934.8911315949804</v>
      </c>
      <c r="J5" s="71"/>
      <c r="K5" s="46" t="s">
        <v>185</v>
      </c>
      <c r="L5" s="43">
        <v>3370.1225050170797</v>
      </c>
      <c r="N5" s="17" t="s">
        <v>159</v>
      </c>
      <c r="O5" s="18">
        <v>1213.1250806399444</v>
      </c>
    </row>
    <row r="6" spans="1:25" ht="30" customHeight="1">
      <c r="B6" s="46" t="s">
        <v>13</v>
      </c>
      <c r="C6" s="43">
        <v>2174.5251176804049</v>
      </c>
      <c r="D6" s="43">
        <v>1801.458624725359</v>
      </c>
      <c r="E6" s="43">
        <v>1906.6061131441591</v>
      </c>
      <c r="F6" s="43">
        <v>3482.5510286852641</v>
      </c>
      <c r="G6" s="43">
        <v>3727.8046016671651</v>
      </c>
      <c r="H6" s="43">
        <f t="shared" si="1"/>
        <v>2618.5890971804706</v>
      </c>
      <c r="I6" s="43">
        <f t="shared" si="0"/>
        <v>2618.5890971804706</v>
      </c>
      <c r="J6" s="31"/>
      <c r="K6" s="73" t="s">
        <v>143</v>
      </c>
      <c r="L6" s="43">
        <v>5844.3902415057801</v>
      </c>
      <c r="N6" s="17"/>
      <c r="O6" s="18"/>
    </row>
    <row r="7" spans="1:25" ht="34.5" customHeight="1">
      <c r="B7" s="35" t="s">
        <v>135</v>
      </c>
      <c r="C7" s="43">
        <v>6296</v>
      </c>
      <c r="D7" s="43">
        <v>8383</v>
      </c>
      <c r="E7" s="43">
        <v>12158</v>
      </c>
      <c r="F7" s="43">
        <v>17209</v>
      </c>
      <c r="G7" s="43">
        <v>13004</v>
      </c>
      <c r="H7" s="43">
        <f t="shared" si="1"/>
        <v>11410</v>
      </c>
      <c r="I7" s="43">
        <f t="shared" si="0"/>
        <v>11410</v>
      </c>
      <c r="J7" s="72"/>
      <c r="K7" s="54" t="s">
        <v>183</v>
      </c>
      <c r="L7" s="43">
        <v>8648.6</v>
      </c>
      <c r="N7" s="17"/>
      <c r="O7" s="18"/>
    </row>
    <row r="8" spans="1:25" ht="34.5" customHeight="1">
      <c r="B8" s="46" t="s">
        <v>185</v>
      </c>
      <c r="C8" s="43">
        <v>2170.333333333333</v>
      </c>
      <c r="D8" s="43">
        <v>3277.0694444444439</v>
      </c>
      <c r="E8" s="43">
        <v>3901.0509446693659</v>
      </c>
      <c r="F8" s="43">
        <v>3754.416666666667</v>
      </c>
      <c r="G8" s="43">
        <v>3747.7421359715881</v>
      </c>
      <c r="H8" s="43">
        <f t="shared" si="1"/>
        <v>3370.1225050170797</v>
      </c>
      <c r="I8" s="43">
        <f t="shared" si="0"/>
        <v>3370.1225050170797</v>
      </c>
      <c r="J8" s="72"/>
      <c r="K8" s="35" t="s">
        <v>135</v>
      </c>
      <c r="L8" s="43">
        <v>11410</v>
      </c>
      <c r="N8" s="68"/>
      <c r="O8" s="27"/>
    </row>
    <row r="9" spans="1:25" ht="36.75" customHeight="1">
      <c r="B9" s="17" t="s">
        <v>184</v>
      </c>
      <c r="C9" s="43">
        <v>5174</v>
      </c>
      <c r="D9" s="43">
        <v>5481</v>
      </c>
      <c r="E9" s="43">
        <v>7564</v>
      </c>
      <c r="F9" s="43">
        <v>8609</v>
      </c>
      <c r="G9" s="43">
        <v>9687</v>
      </c>
      <c r="H9" s="43">
        <f t="shared" si="1"/>
        <v>7303</v>
      </c>
      <c r="I9" s="43">
        <f t="shared" si="0"/>
        <v>7303</v>
      </c>
      <c r="J9" s="41"/>
      <c r="K9" s="33"/>
      <c r="L9" s="27"/>
      <c r="N9" s="24"/>
      <c r="O9" s="32"/>
    </row>
    <row r="10" spans="1:25" ht="39.75" customHeight="1">
      <c r="B10" s="17" t="s">
        <v>159</v>
      </c>
      <c r="C10" s="43">
        <v>957.89042157946949</v>
      </c>
      <c r="D10" s="43">
        <v>974.33883537062263</v>
      </c>
      <c r="E10" s="43">
        <v>1013.727186941788</v>
      </c>
      <c r="F10" s="43">
        <v>1276.8353003897521</v>
      </c>
      <c r="G10" s="43">
        <v>1842.8336589180899</v>
      </c>
      <c r="H10" s="43">
        <f t="shared" si="1"/>
        <v>1213.1250806399444</v>
      </c>
      <c r="I10" s="43">
        <f t="shared" si="0"/>
        <v>1213.1250806399444</v>
      </c>
      <c r="J10" s="45"/>
      <c r="O10" s="26"/>
      <c r="R10" s="24"/>
      <c r="S10" s="25"/>
      <c r="T10" s="25"/>
      <c r="U10" s="25"/>
      <c r="V10" s="25"/>
      <c r="W10" s="25"/>
      <c r="X10" s="25"/>
      <c r="Y10" s="25"/>
    </row>
    <row r="11" spans="1:25" ht="39.75" customHeight="1">
      <c r="B11" s="17" t="s">
        <v>181</v>
      </c>
      <c r="C11" s="43">
        <v>6411</v>
      </c>
      <c r="D11" s="43">
        <v>6628.5</v>
      </c>
      <c r="E11" s="43">
        <v>8406.9166666666661</v>
      </c>
      <c r="F11" s="43">
        <v>9786</v>
      </c>
      <c r="G11" s="43">
        <v>11087</v>
      </c>
      <c r="H11" s="43">
        <f t="shared" si="1"/>
        <v>8463.8833333333332</v>
      </c>
      <c r="I11" s="43">
        <f t="shared" si="0"/>
        <v>8463.8833333333332</v>
      </c>
      <c r="J11" s="45"/>
      <c r="O11" s="26"/>
      <c r="R11" s="24"/>
      <c r="S11" s="25"/>
      <c r="T11" s="25"/>
      <c r="U11" s="25"/>
      <c r="V11" s="25"/>
      <c r="W11" s="25"/>
      <c r="X11" s="25"/>
      <c r="Y11" s="25"/>
    </row>
    <row r="12" spans="1:25" ht="39.75" customHeight="1">
      <c r="C12" s="3" t="s">
        <v>186</v>
      </c>
      <c r="J12" s="45"/>
      <c r="O12" s="26"/>
      <c r="R12" s="24"/>
      <c r="S12" s="25"/>
      <c r="T12" s="25"/>
      <c r="U12" s="25"/>
      <c r="V12" s="25"/>
      <c r="W12" s="25"/>
      <c r="X12" s="25"/>
      <c r="Y12" s="25"/>
    </row>
    <row r="13" spans="1:25">
      <c r="B13" s="16"/>
      <c r="O13" s="26"/>
    </row>
    <row r="14" spans="1:25" ht="13.5" thickBot="1">
      <c r="B14" s="16"/>
      <c r="J14" s="31"/>
      <c r="O14" s="26"/>
    </row>
    <row r="15" spans="1:25">
      <c r="B15" s="13" t="s">
        <v>187</v>
      </c>
      <c r="C15" s="7"/>
      <c r="D15" s="7"/>
      <c r="E15" s="7"/>
      <c r="F15" s="7"/>
      <c r="G15" s="7"/>
      <c r="H15" s="7"/>
      <c r="I15" s="7"/>
    </row>
    <row r="16" spans="1:25">
      <c r="B16" s="40" t="s">
        <v>188</v>
      </c>
      <c r="C16" s="7"/>
      <c r="D16" s="7"/>
      <c r="E16" s="7"/>
      <c r="F16" s="7"/>
      <c r="G16" s="7"/>
      <c r="H16" s="7"/>
      <c r="I16" s="7"/>
    </row>
    <row r="17" spans="2:9">
      <c r="B17" s="15" t="s">
        <v>189</v>
      </c>
      <c r="D17" s="7"/>
      <c r="E17" s="7"/>
      <c r="F17" s="7"/>
      <c r="G17" s="7"/>
      <c r="H17" s="7"/>
      <c r="I17" s="7"/>
    </row>
    <row r="18" spans="2:9" ht="26.25" thickBot="1">
      <c r="B18" s="14" t="s">
        <v>190</v>
      </c>
      <c r="D18" s="7"/>
      <c r="E18" s="7"/>
      <c r="F18" s="7"/>
      <c r="G18" s="7"/>
      <c r="H18" s="7"/>
      <c r="I18" s="7"/>
    </row>
    <row r="19" spans="2:9">
      <c r="B19" s="16"/>
      <c r="D19" s="7"/>
      <c r="E19" s="7"/>
      <c r="F19" s="7"/>
      <c r="G19" s="7"/>
      <c r="H19" s="7"/>
      <c r="I19" s="7"/>
    </row>
    <row r="20" spans="2:9">
      <c r="B20" s="16"/>
      <c r="D20" s="7"/>
      <c r="E20" s="7"/>
      <c r="F20" s="7"/>
      <c r="G20" s="7"/>
      <c r="H20" s="7"/>
      <c r="I20" s="7"/>
    </row>
    <row r="21" spans="2:9">
      <c r="B21" s="16"/>
      <c r="D21" s="7"/>
      <c r="E21" s="7"/>
      <c r="F21" s="7"/>
      <c r="G21" s="7"/>
      <c r="H21" s="7"/>
      <c r="I21" s="7"/>
    </row>
    <row r="22" spans="2:9">
      <c r="B22" s="16"/>
    </row>
    <row r="23" spans="2:9">
      <c r="B23" s="16"/>
    </row>
    <row r="24" spans="2:9" ht="13.5" thickBot="1">
      <c r="B24" s="5" t="s">
        <v>117</v>
      </c>
      <c r="C24" s="5" t="s">
        <v>178</v>
      </c>
    </row>
    <row r="25" spans="2:9" ht="14.25">
      <c r="B25" s="13" t="s">
        <v>15</v>
      </c>
      <c r="C25" s="43">
        <v>1934.8911315949804</v>
      </c>
    </row>
    <row r="26" spans="2:9" ht="15" thickBot="1">
      <c r="B26" s="46" t="s">
        <v>13</v>
      </c>
      <c r="C26" s="43">
        <v>2618.5890971804706</v>
      </c>
    </row>
    <row r="27" spans="2:9" ht="14.25">
      <c r="B27" s="69" t="s">
        <v>185</v>
      </c>
      <c r="C27" s="43">
        <v>3370.1225050170797</v>
      </c>
    </row>
    <row r="28" spans="2:9" ht="14.25">
      <c r="B28" s="70" t="s">
        <v>143</v>
      </c>
      <c r="C28" s="43">
        <v>5844.3902415057801</v>
      </c>
    </row>
    <row r="29" spans="2:9" ht="14.25">
      <c r="B29" s="54" t="s">
        <v>183</v>
      </c>
      <c r="C29" s="43">
        <v>8648.6</v>
      </c>
    </row>
    <row r="30" spans="2:9" ht="30.75" customHeight="1">
      <c r="B30" s="15" t="s">
        <v>135</v>
      </c>
      <c r="C30" s="43">
        <v>11410</v>
      </c>
    </row>
    <row r="31" spans="2:9" ht="25.5">
      <c r="B31" s="17" t="s">
        <v>181</v>
      </c>
      <c r="C31" s="18">
        <v>8463.8833333333332</v>
      </c>
    </row>
    <row r="32" spans="2:9" ht="14.25">
      <c r="B32" s="17" t="s">
        <v>184</v>
      </c>
      <c r="C32" s="18">
        <v>7303</v>
      </c>
    </row>
    <row r="33" spans="2:3" ht="25.5">
      <c r="B33" s="17" t="s">
        <v>159</v>
      </c>
      <c r="C33" s="18">
        <v>1213.1250806399444</v>
      </c>
    </row>
  </sheetData>
  <autoFilter ref="N2:O5" xr:uid="{00000000-0009-0000-0000-000006000000}">
    <sortState xmlns:xlrd2="http://schemas.microsoft.com/office/spreadsheetml/2017/richdata2" ref="N3:O5">
      <sortCondition descending="1" ref="O2:O5"/>
    </sortState>
  </autoFilter>
  <sortState xmlns:xlrd2="http://schemas.microsoft.com/office/spreadsheetml/2017/richdata2" ref="B29:C33">
    <sortCondition descending="1" ref="C29:C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H22"/>
  <sheetViews>
    <sheetView zoomScale="80" zoomScaleNormal="80" workbookViewId="0">
      <selection activeCell="B25" sqref="B25"/>
    </sheetView>
  </sheetViews>
  <sheetFormatPr defaultColWidth="11.42578125" defaultRowHeight="12.75"/>
  <cols>
    <col min="1" max="1" width="6.42578125" style="3" customWidth="1"/>
    <col min="2" max="2" width="26.7109375" style="3" customWidth="1"/>
    <col min="3" max="8" width="11.42578125" style="3" customWidth="1"/>
    <col min="9" max="16384" width="11.42578125" style="3"/>
  </cols>
  <sheetData>
    <row r="2" spans="2:8" ht="15" customHeight="1">
      <c r="B2" s="8" t="s">
        <v>177</v>
      </c>
      <c r="C2" s="8">
        <v>2019</v>
      </c>
      <c r="D2" s="8">
        <v>2020</v>
      </c>
      <c r="E2" s="8">
        <v>2021</v>
      </c>
      <c r="F2" s="8">
        <v>2022</v>
      </c>
      <c r="G2" s="8">
        <v>2023</v>
      </c>
      <c r="H2" s="8" t="s">
        <v>178</v>
      </c>
    </row>
    <row r="3" spans="2:8" ht="14.25">
      <c r="B3" s="73" t="s">
        <v>143</v>
      </c>
      <c r="C3" s="43">
        <v>4788.9156083195276</v>
      </c>
      <c r="D3" s="43">
        <v>4726.8234649122815</v>
      </c>
      <c r="E3" s="43">
        <v>5309.6037973091916</v>
      </c>
      <c r="F3" s="43">
        <v>6534.3699757216082</v>
      </c>
      <c r="G3" s="43">
        <v>7862.2383612662943</v>
      </c>
      <c r="H3" s="43">
        <f t="shared" ref="H3:H11" si="0">AVERAGE(C3:G3)</f>
        <v>5844.3902415057801</v>
      </c>
    </row>
    <row r="4" spans="2:8" ht="14.25">
      <c r="B4" s="54" t="s">
        <v>183</v>
      </c>
      <c r="C4" s="43">
        <v>6578</v>
      </c>
      <c r="D4" s="43">
        <v>8083</v>
      </c>
      <c r="E4" s="43">
        <v>7795</v>
      </c>
      <c r="F4" s="43">
        <v>8802</v>
      </c>
      <c r="G4" s="43">
        <v>11985</v>
      </c>
      <c r="H4" s="43">
        <f t="shared" si="0"/>
        <v>8648.6</v>
      </c>
    </row>
    <row r="5" spans="2:8" ht="14.25">
      <c r="B5" s="73" t="s">
        <v>15</v>
      </c>
      <c r="C5" s="43">
        <v>1814.375438596491</v>
      </c>
      <c r="D5" s="43">
        <v>1171.8739837398371</v>
      </c>
      <c r="E5" s="43">
        <v>1158.9777777777781</v>
      </c>
      <c r="F5" s="43">
        <v>3398.166666666667</v>
      </c>
      <c r="G5" s="43">
        <v>2131.061791194129</v>
      </c>
      <c r="H5" s="43">
        <f t="shared" si="0"/>
        <v>1934.8911315949804</v>
      </c>
    </row>
    <row r="6" spans="2:8" ht="14.25">
      <c r="B6" s="46" t="s">
        <v>13</v>
      </c>
      <c r="C6" s="43">
        <v>2174.5251176804049</v>
      </c>
      <c r="D6" s="43">
        <v>1801.458624725359</v>
      </c>
      <c r="E6" s="43">
        <v>1906.6061131441591</v>
      </c>
      <c r="F6" s="43">
        <v>3482.5510286852641</v>
      </c>
      <c r="G6" s="43">
        <v>3727.8046016671651</v>
      </c>
      <c r="H6" s="43">
        <f t="shared" si="0"/>
        <v>2618.5890971804706</v>
      </c>
    </row>
    <row r="7" spans="2:8" ht="14.25">
      <c r="B7" s="35" t="s">
        <v>135</v>
      </c>
      <c r="C7" s="43">
        <v>6296</v>
      </c>
      <c r="D7" s="43">
        <v>8383</v>
      </c>
      <c r="E7" s="43">
        <v>12158</v>
      </c>
      <c r="F7" s="43">
        <v>17209</v>
      </c>
      <c r="G7" s="43">
        <v>13004</v>
      </c>
      <c r="H7" s="43">
        <f t="shared" si="0"/>
        <v>11410</v>
      </c>
    </row>
    <row r="8" spans="2:8" ht="14.25">
      <c r="B8" s="46" t="s">
        <v>185</v>
      </c>
      <c r="C8" s="43">
        <v>2170.333333333333</v>
      </c>
      <c r="D8" s="43">
        <v>3277.0694444444439</v>
      </c>
      <c r="E8" s="43">
        <v>3901.0509446693659</v>
      </c>
      <c r="F8" s="43">
        <v>3754.416666666667</v>
      </c>
      <c r="G8" s="43">
        <v>3747.7421359715881</v>
      </c>
      <c r="H8" s="43">
        <f t="shared" si="0"/>
        <v>3370.1225050170797</v>
      </c>
    </row>
    <row r="9" spans="2:8" ht="24.75" customHeight="1">
      <c r="B9" s="17" t="s">
        <v>184</v>
      </c>
      <c r="C9" s="43">
        <v>5174</v>
      </c>
      <c r="D9" s="43">
        <v>5481</v>
      </c>
      <c r="E9" s="43">
        <v>7564</v>
      </c>
      <c r="F9" s="43">
        <v>8609</v>
      </c>
      <c r="G9" s="43">
        <v>9687</v>
      </c>
      <c r="H9" s="43">
        <f t="shared" si="0"/>
        <v>7303</v>
      </c>
    </row>
    <row r="10" spans="2:8" ht="25.5" customHeight="1">
      <c r="B10" s="17" t="s">
        <v>159</v>
      </c>
      <c r="C10" s="43">
        <v>957.89042157946949</v>
      </c>
      <c r="D10" s="43">
        <v>974.33883537062263</v>
      </c>
      <c r="E10" s="43">
        <v>1013.727186941788</v>
      </c>
      <c r="F10" s="43">
        <v>1276.8353003897521</v>
      </c>
      <c r="G10" s="43">
        <v>1842.8336589180899</v>
      </c>
      <c r="H10" s="43">
        <f t="shared" si="0"/>
        <v>1213.1250806399444</v>
      </c>
    </row>
    <row r="11" spans="2:8" ht="25.5">
      <c r="B11" s="17" t="s">
        <v>181</v>
      </c>
      <c r="C11" s="43">
        <v>6411</v>
      </c>
      <c r="D11" s="43">
        <v>6628.5</v>
      </c>
      <c r="E11" s="43">
        <v>8406.9166666666661</v>
      </c>
      <c r="F11" s="43">
        <v>9786</v>
      </c>
      <c r="G11" s="43">
        <v>11087</v>
      </c>
      <c r="H11" s="43">
        <f t="shared" si="0"/>
        <v>8463.8833333333332</v>
      </c>
    </row>
    <row r="12" spans="2:8" ht="14.25">
      <c r="B12" s="42"/>
      <c r="C12" s="43"/>
      <c r="D12" s="43"/>
      <c r="E12" s="43"/>
      <c r="F12" s="43"/>
      <c r="G12" s="43"/>
      <c r="H12" s="50"/>
    </row>
    <row r="13" spans="2:8">
      <c r="B13" s="8" t="s">
        <v>177</v>
      </c>
      <c r="C13" s="8">
        <v>2020</v>
      </c>
      <c r="D13" s="8">
        <v>2021</v>
      </c>
      <c r="E13" s="8">
        <v>2022</v>
      </c>
      <c r="F13" s="8">
        <v>2023</v>
      </c>
      <c r="G13" s="6"/>
      <c r="H13" s="19"/>
    </row>
    <row r="14" spans="2:8">
      <c r="B14" s="73" t="s">
        <v>143</v>
      </c>
      <c r="C14" s="9">
        <f t="shared" ref="C14:F22" si="1">D3/C3*100-100</f>
        <v>-1.2965804471345592</v>
      </c>
      <c r="D14" s="9">
        <f t="shared" si="1"/>
        <v>12.329217215809976</v>
      </c>
      <c r="E14" s="9">
        <f t="shared" si="1"/>
        <v>23.066997560780436</v>
      </c>
      <c r="F14" s="9">
        <f t="shared" si="1"/>
        <v>20.321291730929985</v>
      </c>
      <c r="G14" s="12">
        <f t="array" ref="G14">+AVERAGE(ABS(C14:F14))</f>
        <v>14.253521738663739</v>
      </c>
      <c r="H14" s="19"/>
    </row>
    <row r="15" spans="2:8">
      <c r="B15" s="54" t="s">
        <v>183</v>
      </c>
      <c r="C15" s="9">
        <f t="shared" si="1"/>
        <v>22.879294618425064</v>
      </c>
      <c r="D15" s="9">
        <f t="shared" si="1"/>
        <v>-3.5630335271557527</v>
      </c>
      <c r="E15" s="9">
        <f t="shared" si="1"/>
        <v>12.918537524053875</v>
      </c>
      <c r="F15" s="9">
        <f t="shared" si="1"/>
        <v>36.162235855487381</v>
      </c>
      <c r="G15" s="21">
        <f t="array" ref="G15">+AVERAGE(ABS(C15:F15))</f>
        <v>18.880775381280518</v>
      </c>
      <c r="H15" s="19"/>
    </row>
    <row r="16" spans="2:8">
      <c r="B16" s="73" t="s">
        <v>15</v>
      </c>
      <c r="C16" s="9">
        <f t="shared" si="1"/>
        <v>-35.41171475257957</v>
      </c>
      <c r="D16" s="9">
        <f t="shared" si="1"/>
        <v>-1.1004771964390585</v>
      </c>
      <c r="E16" s="9">
        <f t="shared" si="1"/>
        <v>193.20378110979021</v>
      </c>
      <c r="F16" s="9">
        <f t="shared" si="1"/>
        <v>-37.287896673869383</v>
      </c>
      <c r="G16" s="44">
        <f t="array" ref="G16">+AVERAGE(ABS(C16:F16))</f>
        <v>66.750967433169563</v>
      </c>
      <c r="H16" s="19"/>
    </row>
    <row r="17" spans="2:8">
      <c r="B17" s="46" t="s">
        <v>13</v>
      </c>
      <c r="C17" s="9">
        <f t="shared" si="1"/>
        <v>-17.156228268956525</v>
      </c>
      <c r="D17" s="9">
        <f t="shared" si="1"/>
        <v>5.8367973027873603</v>
      </c>
      <c r="E17" s="9">
        <f t="shared" si="1"/>
        <v>82.657078705272511</v>
      </c>
      <c r="F17" s="9">
        <f t="shared" si="1"/>
        <v>7.0423540376518048</v>
      </c>
      <c r="G17" s="44">
        <f t="array" ref="G17">+AVERAGE(ABS(C17:F17))</f>
        <v>28.17311457866705</v>
      </c>
      <c r="H17" s="19"/>
    </row>
    <row r="18" spans="2:8">
      <c r="B18" s="35" t="s">
        <v>135</v>
      </c>
      <c r="C18" s="9">
        <f t="shared" si="1"/>
        <v>33.148030495552717</v>
      </c>
      <c r="D18" s="9">
        <f t="shared" si="1"/>
        <v>45.031611594894429</v>
      </c>
      <c r="E18" s="9">
        <f t="shared" si="1"/>
        <v>41.544661950978792</v>
      </c>
      <c r="F18" s="9">
        <f t="shared" si="1"/>
        <v>-24.434888721018069</v>
      </c>
      <c r="G18" s="44">
        <f t="array" ref="G18">+AVERAGE(ABS(C18:F18))</f>
        <v>36.039798190611002</v>
      </c>
      <c r="H18" s="19"/>
    </row>
    <row r="19" spans="2:8">
      <c r="B19" s="46" t="s">
        <v>185</v>
      </c>
      <c r="C19" s="9">
        <f t="shared" si="1"/>
        <v>50.993830952746634</v>
      </c>
      <c r="D19" s="9">
        <f t="shared" si="1"/>
        <v>19.040838493146566</v>
      </c>
      <c r="E19" s="9">
        <f t="shared" si="1"/>
        <v>-3.7588403761573232</v>
      </c>
      <c r="F19" s="9">
        <f t="shared" si="1"/>
        <v>-0.17777810210407097</v>
      </c>
      <c r="G19" s="21">
        <f t="array" ref="G19">+AVERAGE(ABS(C19:F19))</f>
        <v>18.492821981038649</v>
      </c>
      <c r="H19" s="20"/>
    </row>
    <row r="20" spans="2:8" ht="22.5" customHeight="1">
      <c r="B20" s="17" t="s">
        <v>184</v>
      </c>
      <c r="C20" s="9">
        <f t="shared" si="1"/>
        <v>5.9335137224584571</v>
      </c>
      <c r="D20" s="9">
        <f t="shared" si="1"/>
        <v>38.004013866082829</v>
      </c>
      <c r="E20" s="9">
        <f t="shared" si="1"/>
        <v>13.815441565309357</v>
      </c>
      <c r="F20" s="9">
        <f t="shared" si="1"/>
        <v>12.521779533046811</v>
      </c>
      <c r="G20" s="12">
        <f t="array" ref="G20">+AVERAGE(ABS(C20:F20))</f>
        <v>17.568687171724363</v>
      </c>
      <c r="H20" s="20"/>
    </row>
    <row r="21" spans="2:8" ht="22.5" customHeight="1">
      <c r="B21" s="17" t="s">
        <v>159</v>
      </c>
      <c r="C21" s="9">
        <f t="shared" si="1"/>
        <v>1.7171498347411358</v>
      </c>
      <c r="D21" s="9">
        <f t="shared" si="1"/>
        <v>4.0425722696543005</v>
      </c>
      <c r="E21" s="9">
        <f t="shared" si="1"/>
        <v>25.954528677652291</v>
      </c>
      <c r="F21" s="9">
        <f t="shared" si="1"/>
        <v>44.328219806859011</v>
      </c>
      <c r="G21" s="21">
        <f t="array" ref="G21">+AVERAGE(ABS(C21:F21))</f>
        <v>19.010617647226685</v>
      </c>
      <c r="H21" s="20"/>
    </row>
    <row r="22" spans="2:8" ht="25.5">
      <c r="B22" s="17" t="s">
        <v>181</v>
      </c>
      <c r="C22" s="9">
        <f t="shared" si="1"/>
        <v>3.3926064576509134</v>
      </c>
      <c r="D22" s="9">
        <f t="shared" si="1"/>
        <v>26.829850896381771</v>
      </c>
      <c r="E22" s="9">
        <f t="shared" si="1"/>
        <v>16.404151343635704</v>
      </c>
      <c r="F22" s="9">
        <f t="shared" si="1"/>
        <v>13.294502350296341</v>
      </c>
      <c r="G22" s="12">
        <f t="array" ref="G22">+AVERAGE(ABS(C22:F22))</f>
        <v>14.980277761991182</v>
      </c>
    </row>
  </sheetData>
  <autoFilter ref="B13:G22" xr:uid="{00000000-0009-0000-0000-000007000000}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dba39584d82166cba059bb2c52e166d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efc7848022a92cc739f97897553905dd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2025-12-12T19:51:04+00:00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32A8000-A734-4C48-9C2A-501041D8C1E1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2025-12-12T19:56:03Z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