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23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iana\Documents\2025 MERCADOS\MUNICIPIOS UAF 2025\2025\LEJANIAS META\"/>
    </mc:Choice>
  </mc:AlternateContent>
  <xr:revisionPtr revIDLastSave="0" documentId="11_1542F423D634B9CA77DEA9A162C035D6A2FEABBC" xr6:coauthVersionLast="47" xr6:coauthVersionMax="47" xr10:uidLastSave="{00000000-0000-0000-0000-000000000000}"/>
  <bookViews>
    <workbookView xWindow="0" yWindow="0" windowWidth="20490" windowHeight="7755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externalReferences>
    <externalReference r:id="rId9"/>
  </externalReferences>
  <definedNames>
    <definedName name="_xlnm._FilterDatabase" localSheetId="4" hidden="1">'4.3.1. % MERCADO FLETE PRODUCTO'!$B$21:$E$29</definedName>
    <definedName name="_xlnm._FilterDatabase" localSheetId="5" hidden="1">'4.3.2. PRECIOS PAGAD PRODUCTOR'!$B$2:$G$6</definedName>
    <definedName name="_xlnm._FilterDatabase" localSheetId="6" hidden="1">'4.3.3. PRECIOS PROMEDIO SIPSA'!$N$2:$O$7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9" l="1"/>
  <c r="F25" i="9" l="1"/>
  <c r="F26" i="9"/>
  <c r="E25" i="9"/>
  <c r="E26" i="9"/>
  <c r="D25" i="9"/>
  <c r="D26" i="9"/>
  <c r="C25" i="9"/>
  <c r="C26" i="9"/>
  <c r="D24" i="9"/>
  <c r="E24" i="9"/>
  <c r="F24" i="9"/>
  <c r="H13" i="9"/>
  <c r="H11" i="9"/>
  <c r="H10" i="9"/>
  <c r="H9" i="9"/>
  <c r="H8" i="9"/>
  <c r="H7" i="9"/>
  <c r="H6" i="9"/>
  <c r="H5" i="9"/>
  <c r="H4" i="9"/>
  <c r="H3" i="9"/>
  <c r="G26" i="9" l="1" a="1"/>
  <c r="G26" i="9" s="1"/>
  <c r="G25" i="9" a="1"/>
  <c r="G25" i="9" s="1"/>
  <c r="I5" i="8"/>
  <c r="I6" i="8"/>
  <c r="I7" i="8"/>
  <c r="I8" i="8"/>
  <c r="I9" i="8"/>
  <c r="I10" i="8"/>
  <c r="I11" i="8"/>
  <c r="I12" i="8"/>
  <c r="I13" i="8"/>
  <c r="H5" i="8"/>
  <c r="H6" i="8"/>
  <c r="H7" i="8"/>
  <c r="H8" i="8"/>
  <c r="H9" i="8"/>
  <c r="H10" i="8"/>
  <c r="H11" i="8"/>
  <c r="H12" i="8"/>
  <c r="H13" i="8"/>
  <c r="M15" i="7" l="1"/>
  <c r="M5" i="7"/>
  <c r="I13" i="6"/>
  <c r="I3" i="6"/>
  <c r="I4" i="8" l="1"/>
  <c r="H4" i="8"/>
  <c r="H3" i="8"/>
  <c r="M6" i="7" l="1"/>
  <c r="C24" i="9" l="1"/>
  <c r="G24" i="9" s="1" a="1"/>
  <c r="G24" i="9" s="1"/>
  <c r="I3" i="8" l="1"/>
  <c r="I5" i="6" l="1"/>
  <c r="I4" i="6"/>
  <c r="I12" i="6" l="1"/>
  <c r="I9" i="6"/>
  <c r="I7" i="6"/>
  <c r="I8" i="6"/>
  <c r="I10" i="6"/>
  <c r="I11" i="6"/>
  <c r="M14" i="7" l="1"/>
  <c r="M13" i="7"/>
  <c r="F17" i="9" l="1"/>
  <c r="F18" i="9"/>
  <c r="F19" i="9"/>
  <c r="F20" i="9"/>
  <c r="F21" i="9"/>
  <c r="F22" i="9"/>
  <c r="F23" i="9"/>
  <c r="E17" i="9"/>
  <c r="E18" i="9"/>
  <c r="E19" i="9"/>
  <c r="E20" i="9"/>
  <c r="E21" i="9"/>
  <c r="E22" i="9"/>
  <c r="E23" i="9"/>
  <c r="D17" i="9"/>
  <c r="D18" i="9"/>
  <c r="D19" i="9"/>
  <c r="D20" i="9"/>
  <c r="D21" i="9"/>
  <c r="D22" i="9"/>
  <c r="D23" i="9"/>
  <c r="D16" i="9"/>
  <c r="E16" i="9"/>
  <c r="F16" i="9"/>
  <c r="C17" i="9"/>
  <c r="C18" i="9"/>
  <c r="C19" i="9"/>
  <c r="C20" i="9"/>
  <c r="C21" i="9"/>
  <c r="C22" i="9"/>
  <c r="C23" i="9"/>
  <c r="C16" i="9"/>
  <c r="I6" i="6"/>
  <c r="M7" i="7"/>
  <c r="M8" i="7"/>
  <c r="M9" i="7"/>
  <c r="M11" i="7"/>
  <c r="M10" i="7"/>
  <c r="M12" i="7"/>
  <c r="G23" i="9" l="1" a="1"/>
  <c r="G23" i="9" s="1"/>
  <c r="G20" i="9" a="1"/>
  <c r="G20" i="9" s="1"/>
  <c r="G22" i="9" a="1"/>
  <c r="G22" i="9" s="1"/>
  <c r="G18" i="9" a="1"/>
  <c r="G18" i="9" s="1"/>
  <c r="G16" i="9" a="1"/>
  <c r="G16" i="9" s="1"/>
  <c r="G19" i="9" a="1"/>
  <c r="G19" i="9" s="1"/>
  <c r="G21" i="9" a="1"/>
  <c r="G21" i="9" s="1"/>
  <c r="G17" i="9" a="1"/>
  <c r="G17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<sst xmlns="http://schemas.openxmlformats.org/spreadsheetml/2006/main" count="470" uniqueCount="172">
  <si>
    <t>Tabla 1. Organizaciones de la Agricultura Familiar (OAF) participantes de los encuentros territoriales en el municipio de Lejanias</t>
  </si>
  <si>
    <t>Nombre y sigla asociación</t>
  </si>
  <si>
    <t>Principales productos comercializados</t>
  </si>
  <si>
    <t>No. de familias asociadas</t>
  </si>
  <si>
    <t>Servicios que presta la OAF</t>
  </si>
  <si>
    <t>Asociación de Caficultores de Lejanías Meta</t>
  </si>
  <si>
    <t>Café Pergamino Seco</t>
  </si>
  <si>
    <t>Comercialización Colectiva</t>
  </si>
  <si>
    <t>Asociación De Productores Frutícolas Del Bajo Guejar Del Bajo Oriente Colombiano</t>
  </si>
  <si>
    <t>Naranja Valencia</t>
  </si>
  <si>
    <t>Asociación de Productores de La Cadena de Aguacate de Lejanías</t>
  </si>
  <si>
    <t>Aguacate</t>
  </si>
  <si>
    <t>Asociación de Mujeres Reconciliando a Lejanías</t>
  </si>
  <si>
    <t>Plátano</t>
  </si>
  <si>
    <t xml:space="preserve">Pollo de Engorde kg en Pie </t>
  </si>
  <si>
    <t>Asociación de Mujeres Campesinas, Negras E Indígenas</t>
  </si>
  <si>
    <t xml:space="preserve">Cerdo Kg En Pie </t>
  </si>
  <si>
    <t>Cacao Seco</t>
  </si>
  <si>
    <t>Asociación Lejaniense de Negritudes</t>
  </si>
  <si>
    <t>Guayaba</t>
  </si>
  <si>
    <t>Piscicultura (Cachama)</t>
  </si>
  <si>
    <t>Asociación de Ganaderos De Lejanías</t>
  </si>
  <si>
    <t xml:space="preserve">Ganaderia Doble Proposito (Res kg en Pie) </t>
  </si>
  <si>
    <t>Ganaderia Doble Proposito (Leche Cruda)</t>
  </si>
  <si>
    <t>Producto(s)</t>
  </si>
  <si>
    <t>Presentación</t>
  </si>
  <si>
    <t>Clientes (%)</t>
  </si>
  <si>
    <t>Contrato y/o acuerdo comercial establecido</t>
  </si>
  <si>
    <t>Forma de pago</t>
  </si>
  <si>
    <t>Primer punto de comercialización  (%)</t>
  </si>
  <si>
    <t>Libra</t>
  </si>
  <si>
    <t>Agroindustria 100%</t>
  </si>
  <si>
    <t>Si</t>
  </si>
  <si>
    <t>Credito</t>
  </si>
  <si>
    <t>Cabecera Municipal 100%</t>
  </si>
  <si>
    <t>canastilla 25 kg</t>
  </si>
  <si>
    <t xml:space="preserve">Intermediario 100% 
</t>
  </si>
  <si>
    <t>No</t>
  </si>
  <si>
    <t>contado</t>
  </si>
  <si>
    <t>Centro poblado Cayacal 100%</t>
  </si>
  <si>
    <t>Lona de 38 kg</t>
  </si>
  <si>
    <t>Contado</t>
  </si>
  <si>
    <t xml:space="preserve">Finca 100% </t>
  </si>
  <si>
    <t>Bolsa de 21 kg</t>
  </si>
  <si>
    <t>Kilogramo</t>
  </si>
  <si>
    <t>Minorista 100%</t>
  </si>
  <si>
    <t>Cerdos de cría de 5 kg</t>
  </si>
  <si>
    <t>Finca 100%</t>
  </si>
  <si>
    <t>Bulto de 50 kg (carga de 125 kg)</t>
  </si>
  <si>
    <t>Mayorista 100%</t>
  </si>
  <si>
    <t>Canastilla de 14 kg</t>
  </si>
  <si>
    <t>Res kg en pie</t>
  </si>
  <si>
    <t>Litro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</si>
  <si>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Lejanias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</si>
  <si>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</si>
  <si>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</si>
  <si>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</si>
  <si>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</si>
  <si>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</si>
  <si>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Frutiverduras La Esquina</t>
  </si>
  <si>
    <t>Minoristas</t>
  </si>
  <si>
    <t xml:space="preserve">Cabecera Municipal Lejanías </t>
  </si>
  <si>
    <t>Centro Poblado Cacayal 100%</t>
  </si>
  <si>
    <t>Estadero El Caporal</t>
  </si>
  <si>
    <t>Centro poblado Los Laureles 100%</t>
  </si>
  <si>
    <t>Autoservicio La Colmena</t>
  </si>
  <si>
    <t>Supermercado</t>
  </si>
  <si>
    <t>El ´Papelillo</t>
  </si>
  <si>
    <t>Centro poblado La 21, EL Vergel 100%</t>
  </si>
  <si>
    <t>Cooperativa Workakao</t>
  </si>
  <si>
    <t>cacao seco</t>
  </si>
  <si>
    <t>Centro Poblado las Camelias 30% Granada 20% San Juan de Arama 20% Puerto Concordia 15% Mapiripan 15%</t>
  </si>
  <si>
    <t>Guayoyo Coffee Lab</t>
  </si>
  <si>
    <t xml:space="preserve">Agroindustria </t>
  </si>
  <si>
    <t>Café pergamino seco</t>
  </si>
  <si>
    <t>Centro poblado La Floresta 100%</t>
  </si>
  <si>
    <t>Asadero de Pollos Tokio de Lejanías</t>
  </si>
  <si>
    <t>Pollo de engorde kg en pie</t>
  </si>
  <si>
    <t>Centro poblado La Cristalina Baja</t>
  </si>
  <si>
    <t>Carnes Danny</t>
  </si>
  <si>
    <t>Centro poblado La 24 100%</t>
  </si>
  <si>
    <t>Cabecera municipal 100%</t>
  </si>
  <si>
    <t xml:space="preserve">Cerdo kg en pie </t>
  </si>
  <si>
    <t>Centro Poblado  Las Delicias 100%</t>
  </si>
  <si>
    <t>Panadería Solo Ricuras</t>
  </si>
  <si>
    <t>Leche cruda</t>
  </si>
  <si>
    <t>Centro poblado El Diamante 100%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</si>
  <si>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Lejanias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</si>
  <si>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</si>
  <si>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</si>
  <si>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</si>
  <si>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</si>
  <si>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</si>
  <si>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</si>
  <si>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Canastilla x 14 kg</t>
  </si>
  <si>
    <t xml:space="preserve">Quincenal </t>
  </si>
  <si>
    <t>Canastilla x 25 kg</t>
  </si>
  <si>
    <t>Cabecera Municipal 50% Centro poblado cayacal 50%</t>
  </si>
  <si>
    <t>Bolsa x 21 kg</t>
  </si>
  <si>
    <t>Diario</t>
  </si>
  <si>
    <t>Bogota 100%</t>
  </si>
  <si>
    <t>Carga de 250 lb</t>
  </si>
  <si>
    <t xml:space="preserve">Mensual </t>
  </si>
  <si>
    <t xml:space="preserve">Semanal </t>
  </si>
  <si>
    <t xml:space="preserve">Cerdo 5 kg en pie </t>
  </si>
  <si>
    <t>UFH</t>
  </si>
  <si>
    <t>Línea productiva</t>
  </si>
  <si>
    <t>Presentación del producto</t>
  </si>
  <si>
    <t>Principales compradores</t>
  </si>
  <si>
    <t>Primer punto de comercialización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</si>
  <si>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</si>
  <si>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</si>
  <si>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</si>
  <si>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</si>
  <si>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</si>
  <si>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</si>
  <si>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</si>
  <si>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minimo</t>
  </si>
  <si>
    <t>Maximo</t>
  </si>
  <si>
    <t>11Uf-23</t>
  </si>
  <si>
    <t>Café</t>
  </si>
  <si>
    <t>Carga x 250 libras</t>
  </si>
  <si>
    <t>Minorista</t>
  </si>
  <si>
    <t xml:space="preserve">100%
</t>
  </si>
  <si>
    <t>08UapL-44</t>
  </si>
  <si>
    <t>Aguacate Lorena</t>
  </si>
  <si>
    <t>Bulto x 40 kg</t>
  </si>
  <si>
    <t xml:space="preserve">Intermediario </t>
  </si>
  <si>
    <t>Cacao Sombrío</t>
  </si>
  <si>
    <t>Centro Poblado 100%</t>
  </si>
  <si>
    <t>Plátano Hartón</t>
  </si>
  <si>
    <t>Piscicultura Cachama</t>
  </si>
  <si>
    <t>09UdL2s1-38</t>
  </si>
  <si>
    <t>Avicultura De Engorde  (Pollo de engorde)</t>
  </si>
  <si>
    <t>Ganadería Doble Propósito (leche)</t>
  </si>
  <si>
    <t>Ganadería Doble Propósito 
(Res kg en pie)</t>
  </si>
  <si>
    <t xml:space="preserve">Res kg en pie </t>
  </si>
  <si>
    <t>11Of-23</t>
  </si>
  <si>
    <t>Porcicultura de Cría</t>
  </si>
  <si>
    <t xml:space="preserve">Cerdo de 5 kg en pie </t>
  </si>
  <si>
    <t>Polígono</t>
  </si>
  <si>
    <t>Corregimiento o vereda</t>
  </si>
  <si>
    <t>EL TOPACIO</t>
  </si>
  <si>
    <t>LAS CAMELIAS</t>
  </si>
  <si>
    <t>INSPECCION CACAYAL</t>
  </si>
  <si>
    <t>LA AURORA</t>
  </si>
  <si>
    <t>LAS MARGARITAS</t>
  </si>
  <si>
    <t>Avicultura De Engorde</t>
  </si>
  <si>
    <t>LA CRISTALINA BAJA</t>
  </si>
  <si>
    <t>Ganadería Doble Propósito</t>
  </si>
  <si>
    <t>EL DIAMANTE</t>
  </si>
  <si>
    <t>Porcicultura De Cría</t>
  </si>
  <si>
    <t>DELICIAS</t>
  </si>
  <si>
    <t>LA FLORESTA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</si>
  <si>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</si>
  <si>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</si>
  <si>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</si>
  <si>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</si>
  <si>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Res kg enn pie </t>
  </si>
  <si>
    <t xml:space="preserve">Línea productiva </t>
  </si>
  <si>
    <t>Promedio</t>
  </si>
  <si>
    <t>Verificar</t>
  </si>
  <si>
    <t>Avicultura De Postura</t>
  </si>
  <si>
    <t xml:space="preserve">Cacao Sombrio </t>
  </si>
  <si>
    <t>Porcicultura de Cría y Levante</t>
  </si>
  <si>
    <t>Ganadería Doble Propósito (Res kg en pie)</t>
  </si>
  <si>
    <t>Ganadería Doble Propósito (Leche)</t>
  </si>
  <si>
    <t xml:space="preserve">Avicultura de engorde (Pollo kg en pie) </t>
  </si>
  <si>
    <t>Precio a escala municipal</t>
  </si>
  <si>
    <t>Precio a escala departamental</t>
  </si>
  <si>
    <t>Precios a escala nacional</t>
  </si>
  <si>
    <t>Precios gremios ( Porkcolombia*, Ffenavi**, Fedegan***)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</si>
</sst>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&quot;$&quot;\ * #,##0_-;\-&quot;$&quot;\ * #,##0_-;_-&quot;$&quot;\ * &quot;-&quot;??_-;_-@"/>
  </numFmts>
  <fonts count="1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sz val="11"/>
      <color theme="1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29C"/>
        <bgColor indexed="64"/>
      </patternFill>
    </fill>
    <fill>
      <patternFill patternType="solid">
        <fgColor rgb="FFFF4F7F"/>
        <bgColor indexed="64"/>
      </patternFill>
    </fill>
    <fill>
      <patternFill patternType="solid">
        <fgColor theme="6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4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0">
    <xf numFmtId="0" fontId="0" fillId="0" borderId="0" xfId="0"/>
    <xf numFmtId="0" fontId="5" fillId="1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8" fillId="6" borderId="1" xfId="0" applyFont="1" applyFill="1" applyBorder="1" applyAlignment="1">
      <alignment horizontal="center" vertical="center" wrapText="1"/>
    </xf>
    <xf numFmtId="165" fontId="7" fillId="0" borderId="1" xfId="1" applyNumberFormat="1" applyFont="1" applyBorder="1" applyAlignment="1">
      <alignment horizontal="center" vertical="center"/>
    </xf>
    <xf numFmtId="165" fontId="7" fillId="0" borderId="0" xfId="1" applyNumberFormat="1" applyFont="1" applyBorder="1"/>
    <xf numFmtId="0" fontId="8" fillId="2" borderId="1" xfId="0" applyFont="1" applyFill="1" applyBorder="1" applyAlignment="1">
      <alignment horizontal="center" vertical="center" wrapText="1"/>
    </xf>
    <xf numFmtId="168" fontId="7" fillId="4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43" fontId="6" fillId="0" borderId="1" xfId="8" applyFont="1" applyFill="1" applyBorder="1" applyAlignment="1">
      <alignment horizontal="center" vertical="center"/>
    </xf>
    <xf numFmtId="165" fontId="7" fillId="0" borderId="0" xfId="1" applyNumberFormat="1" applyFont="1" applyBorder="1" applyAlignment="1">
      <alignment horizontal="center" vertical="center"/>
    </xf>
    <xf numFmtId="43" fontId="7" fillId="5" borderId="1" xfId="8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0" fontId="7" fillId="8" borderId="5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8" borderId="1" xfId="0" applyFont="1" applyFill="1" applyBorder="1" applyAlignment="1">
      <alignment horizontal="center" vertical="center" wrapText="1"/>
    </xf>
    <xf numFmtId="165" fontId="0" fillId="0" borderId="1" xfId="1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167" fontId="6" fillId="0" borderId="0" xfId="7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3" fontId="7" fillId="0" borderId="1" xfId="8" applyFont="1" applyFill="1" applyBorder="1" applyAlignment="1">
      <alignment horizontal="center" vertical="center"/>
    </xf>
    <xf numFmtId="9" fontId="7" fillId="11" borderId="1" xfId="9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10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5" fontId="0" fillId="0" borderId="0" xfId="1" applyNumberFormat="1" applyFont="1" applyFill="1" applyBorder="1"/>
    <xf numFmtId="0" fontId="6" fillId="0" borderId="0" xfId="0" applyFont="1" applyAlignment="1">
      <alignment horizontal="center" vertical="center" wrapText="1"/>
    </xf>
    <xf numFmtId="165" fontId="0" fillId="0" borderId="0" xfId="1" applyNumberFormat="1" applyFont="1" applyBorder="1" applyAlignment="1">
      <alignment horizontal="center" vertical="center"/>
    </xf>
    <xf numFmtId="9" fontId="6" fillId="0" borderId="1" xfId="9" applyFont="1" applyFill="1" applyBorder="1" applyAlignment="1">
      <alignment horizontal="center" vertical="center" wrapText="1"/>
    </xf>
    <xf numFmtId="43" fontId="7" fillId="14" borderId="1" xfId="8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9" fontId="7" fillId="13" borderId="1" xfId="9" applyFont="1" applyFill="1" applyBorder="1" applyAlignment="1">
      <alignment horizontal="center" vertical="center"/>
    </xf>
    <xf numFmtId="43" fontId="6" fillId="0" borderId="6" xfId="8" applyFont="1" applyFill="1" applyBorder="1" applyAlignment="1">
      <alignment horizontal="center" vertical="center"/>
    </xf>
    <xf numFmtId="43" fontId="6" fillId="12" borderId="1" xfId="8" applyFont="1" applyFill="1" applyBorder="1" applyAlignment="1">
      <alignment horizontal="center" vertical="center"/>
    </xf>
    <xf numFmtId="0" fontId="7" fillId="0" borderId="0" xfId="0" applyFont="1" applyAlignment="1">
      <alignment wrapText="1"/>
    </xf>
    <xf numFmtId="0" fontId="6" fillId="3" borderId="0" xfId="0" applyFont="1" applyFill="1" applyAlignment="1">
      <alignment horizontal="center" vertical="center" wrapText="1"/>
    </xf>
    <xf numFmtId="9" fontId="6" fillId="0" borderId="0" xfId="9" applyFont="1" applyFill="1" applyBorder="1" applyAlignment="1">
      <alignment horizontal="center" vertical="center" wrapText="1"/>
    </xf>
    <xf numFmtId="9" fontId="7" fillId="9" borderId="0" xfId="9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65" fontId="0" fillId="0" borderId="1" xfId="1" applyNumberFormat="1" applyFont="1" applyFill="1" applyBorder="1" applyAlignment="1">
      <alignment horizontal="center" vertical="center"/>
    </xf>
    <xf numFmtId="165" fontId="0" fillId="0" borderId="0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9" fontId="7" fillId="0" borderId="10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0" xfId="0" applyFont="1" applyAlignment="1" applyProtection="1">
      <alignment horizontal="center" vertical="center"/>
      <protection locked="0"/>
    </xf>
    <xf numFmtId="0" fontId="7" fillId="5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top"/>
    </xf>
    <xf numFmtId="165" fontId="7" fillId="0" borderId="10" xfId="1" applyNumberFormat="1" applyFont="1" applyBorder="1" applyAlignment="1">
      <alignment horizontal="center" vertical="top" wrapText="1"/>
    </xf>
    <xf numFmtId="165" fontId="7" fillId="0" borderId="10" xfId="1" applyNumberFormat="1" applyFont="1" applyBorder="1" applyAlignment="1">
      <alignment horizontal="center" vertical="center"/>
    </xf>
    <xf numFmtId="165" fontId="7" fillId="0" borderId="10" xfId="1" applyNumberFormat="1" applyFont="1" applyBorder="1" applyAlignment="1">
      <alignment horizontal="center" vertical="top"/>
    </xf>
    <xf numFmtId="165" fontId="7" fillId="0" borderId="10" xfId="1" applyNumberFormat="1" applyFont="1" applyBorder="1" applyAlignment="1">
      <alignment vertical="center"/>
    </xf>
    <xf numFmtId="0" fontId="11" fillId="0" borderId="0" xfId="0" applyFont="1"/>
    <xf numFmtId="169" fontId="11" fillId="0" borderId="0" xfId="0" applyNumberFormat="1" applyFont="1"/>
    <xf numFmtId="165" fontId="7" fillId="0" borderId="0" xfId="1" applyNumberFormat="1" applyFont="1" applyBorder="1" applyAlignment="1">
      <alignment vertical="center"/>
    </xf>
    <xf numFmtId="169" fontId="7" fillId="0" borderId="0" xfId="0" applyNumberFormat="1" applyFont="1" applyAlignment="1">
      <alignment vertical="center"/>
    </xf>
    <xf numFmtId="0" fontId="6" fillId="15" borderId="1" xfId="0" applyFont="1" applyFill="1" applyBorder="1" applyAlignment="1">
      <alignment horizontal="center" vertical="center" wrapText="1"/>
    </xf>
    <xf numFmtId="0" fontId="6" fillId="16" borderId="1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 wrapText="1"/>
    </xf>
    <xf numFmtId="9" fontId="7" fillId="17" borderId="1" xfId="9" applyFont="1" applyFill="1" applyBorder="1" applyAlignment="1">
      <alignment horizontal="center" vertical="center"/>
    </xf>
    <xf numFmtId="43" fontId="6" fillId="5" borderId="1" xfId="8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 wrapText="1"/>
    </xf>
    <xf numFmtId="0" fontId="8" fillId="6" borderId="1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/>
    </xf>
    <xf numFmtId="165" fontId="0" fillId="0" borderId="8" xfId="1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top"/>
    </xf>
    <xf numFmtId="0" fontId="10" fillId="7" borderId="4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65" fontId="6" fillId="0" borderId="1" xfId="1" applyNumberFormat="1" applyFont="1" applyBorder="1" applyAlignment="1">
      <alignment horizontal="center" vertical="center" wrapText="1"/>
    </xf>
    <xf numFmtId="165" fontId="7" fillId="0" borderId="10" xfId="1" applyNumberFormat="1" applyFont="1" applyBorder="1" applyAlignment="1">
      <alignment horizontal="center" vertical="center" wrapText="1"/>
    </xf>
    <xf numFmtId="169" fontId="7" fillId="0" borderId="10" xfId="0" applyNumberFormat="1" applyFont="1" applyBorder="1" applyAlignment="1">
      <alignment horizontal="center" vertical="center" wrapText="1"/>
    </xf>
    <xf numFmtId="165" fontId="0" fillId="0" borderId="0" xfId="1" applyNumberFormat="1" applyFont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10" borderId="1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5" fillId="10" borderId="8" xfId="0" applyFont="1" applyFill="1" applyBorder="1" applyAlignment="1">
      <alignment horizontal="center" vertical="center" wrapText="1"/>
    </xf>
    <xf numFmtId="0" fontId="5" fillId="10" borderId="9" xfId="0" applyFont="1" applyFill="1" applyBorder="1" applyAlignment="1">
      <alignment horizontal="center" vertical="center" wrapText="1"/>
    </xf>
    <xf numFmtId="0" fontId="5" fillId="10" borderId="7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</cellXfs>
  <cellStyles count="11">
    <cellStyle name="Millares" xfId="8" builtinId="3"/>
    <cellStyle name="Millares 2" xfId="10" xr:uid="{00000000-0005-0000-0000-000001000000}"/>
    <cellStyle name="Moneda" xfId="1" builtinId="4"/>
    <cellStyle name="Moneda 2" xfId="6" xr:uid="{00000000-0005-0000-0000-000003000000}"/>
    <cellStyle name="Moneda 2 2" xfId="7" xr:uid="{00000000-0005-0000-0000-000004000000}"/>
    <cellStyle name="Normal" xfId="0" builtinId="0"/>
    <cellStyle name="Normal 2" xfId="2" xr:uid="{00000000-0005-0000-0000-000006000000}"/>
    <cellStyle name="Normal 2 2" xfId="3" xr:uid="{00000000-0005-0000-0000-000007000000}"/>
    <cellStyle name="Porcentaje" xfId="9" builtinId="5"/>
    <cellStyle name="Porcentaje 2 2" xfId="5" xr:uid="{00000000-0005-0000-0000-000009000000}"/>
    <cellStyle name="Porcentaje 2 2 2" xfId="4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56736657917761"/>
          <c:y val="1.5594888373195259E-2"/>
          <c:w val="0.771988188976378"/>
          <c:h val="0.621769127240696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SIPSA'!$C$25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SIPSA'!$B$26:$B$36</c:f>
              <c:strCache>
                <c:ptCount val="11"/>
                <c:pt idx="0">
                  <c:v>Naranja Valencia</c:v>
                </c:pt>
                <c:pt idx="1">
                  <c:v>Guayaba</c:v>
                </c:pt>
                <c:pt idx="2">
                  <c:v>Plátano Hartón</c:v>
                </c:pt>
                <c:pt idx="3">
                  <c:v>Aguacate Lorena</c:v>
                </c:pt>
                <c:pt idx="4">
                  <c:v>Cacao Sombrio </c:v>
                </c:pt>
                <c:pt idx="5">
                  <c:v>Café</c:v>
                </c:pt>
                <c:pt idx="6">
                  <c:v>Avicultura De Postura</c:v>
                </c:pt>
                <c:pt idx="7">
                  <c:v>Piscicultura Cachama</c:v>
                </c:pt>
                <c:pt idx="8">
                  <c:v>Porcicultura de Cría y Levante</c:v>
                </c:pt>
                <c:pt idx="9">
                  <c:v>Ganadería Doble Propósito (Res kg en pie)</c:v>
                </c:pt>
                <c:pt idx="10">
                  <c:v>Ganadería Doble Propósito (Leche)</c:v>
                </c:pt>
              </c:strCache>
            </c:strRef>
          </c:cat>
          <c:val>
            <c:numRef>
              <c:f>'4.3.3. PRECIOS PROMEDIO SIPSA'!$C$26:$C$36</c:f>
              <c:numCache>
                <c:formatCode>_-"$"\ * #,##0_-;\-"$"\ * #,##0_-;_-"$"\ * "-"??_-;_-@_-</c:formatCode>
                <c:ptCount val="11"/>
                <c:pt idx="0">
                  <c:v>1467.8155616118015</c:v>
                </c:pt>
                <c:pt idx="1">
                  <c:v>1979.5088002918535</c:v>
                </c:pt>
                <c:pt idx="2">
                  <c:v>2611.3599609576918</c:v>
                </c:pt>
                <c:pt idx="3">
                  <c:v>5857.7153230075692</c:v>
                </c:pt>
                <c:pt idx="4">
                  <c:v>8648.6</c:v>
                </c:pt>
                <c:pt idx="5">
                  <c:v>11410</c:v>
                </c:pt>
                <c:pt idx="6">
                  <c:v>8463.8833333333332</c:v>
                </c:pt>
                <c:pt idx="7">
                  <c:v>8351.0960908756442</c:v>
                </c:pt>
                <c:pt idx="8">
                  <c:v>7303</c:v>
                </c:pt>
                <c:pt idx="9">
                  <c:v>6276.5833333333339</c:v>
                </c:pt>
                <c:pt idx="10">
                  <c:v>1213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4-4BDB-85E0-1729BF0040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518438880"/>
        <c:axId val="-518444864"/>
      </c:barChart>
      <c:catAx>
        <c:axId val="-5184388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518444864"/>
        <c:crosses val="autoZero"/>
        <c:auto val="1"/>
        <c:lblAlgn val="ctr"/>
        <c:lblOffset val="100"/>
        <c:noMultiLvlLbl val="0"/>
      </c:catAx>
      <c:valAx>
        <c:axId val="-518444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18438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</a:t>
            </a:r>
          </a:p>
          <a:p>
            <a:pPr>
              <a:defRPr/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 de Lejanias.</a:t>
            </a:r>
          </a:p>
          <a:p>
            <a:pPr>
              <a:defRPr/>
            </a:pPr>
            <a:endParaRPr lang="es-CO" sz="900" b="1" i="0" baseline="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922003499562553"/>
          <c:y val="0.19300925925925921"/>
          <c:w val="0.87689107611548556"/>
          <c:h val="0.43246151215626649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MAYOR'!$B$16</c:f>
              <c:strCache>
                <c:ptCount val="1"/>
                <c:pt idx="0">
                  <c:v>Aguacate Lorena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MAYOR'!$C$16:$F$16</c:f>
              <c:numCache>
                <c:formatCode>_-* #,##0_-;\-* #,##0_-;_-* "-"??_-;_-@_-</c:formatCode>
                <c:ptCount val="4"/>
                <c:pt idx="0">
                  <c:v>-1.27574520087569</c:v>
                </c:pt>
                <c:pt idx="1">
                  <c:v>12.777228353617659</c:v>
                </c:pt>
                <c:pt idx="2">
                  <c:v>22.094829304260728</c:v>
                </c:pt>
                <c:pt idx="3">
                  <c:v>20.316837789857999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FF-49CC-AD89-A54DAD154C92}"/>
            </c:ext>
          </c:extLst>
        </c:ser>
        <c:ser>
          <c:idx val="1"/>
          <c:order val="1"/>
          <c:tx>
            <c:strRef>
              <c:f>'4.3.4. VARIACION $ PLAZAS MAYOR'!$B$17</c:f>
              <c:strCache>
                <c:ptCount val="1"/>
                <c:pt idx="0">
                  <c:v>Cacao Sombrio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MAYOR'!$C$17:$F$17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FF-49CC-AD89-A54DAD154C92}"/>
            </c:ext>
          </c:extLst>
        </c:ser>
        <c:ser>
          <c:idx val="2"/>
          <c:order val="2"/>
          <c:tx>
            <c:strRef>
              <c:f>'4.3.4. VARIACION $ PLAZAS MAYOR'!$B$18</c:f>
              <c:strCache>
                <c:ptCount val="1"/>
                <c:pt idx="0">
                  <c:v>Guayaba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MAYOR'!$C$18:$F$18</c:f>
              <c:numCache>
                <c:formatCode>_-* #,##0_-;\-* #,##0_-;_-* "-"??_-;_-@_-</c:formatCode>
                <c:ptCount val="4"/>
                <c:pt idx="0">
                  <c:v>-9.6390095577837798</c:v>
                </c:pt>
                <c:pt idx="1">
                  <c:v>8.2481901993978397</c:v>
                </c:pt>
                <c:pt idx="2">
                  <c:v>17.3760430101823</c:v>
                </c:pt>
                <c:pt idx="3">
                  <c:v>-3.7973464910698453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FF-49CC-AD89-A54DAD154C92}"/>
            </c:ext>
          </c:extLst>
        </c:ser>
        <c:ser>
          <c:idx val="3"/>
          <c:order val="3"/>
          <c:tx>
            <c:strRef>
              <c:f>'4.3.4. VARIACION $ PLAZAS MAYOR'!$B$19</c:f>
              <c:strCache>
                <c:ptCount val="1"/>
                <c:pt idx="0">
                  <c:v>Café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33.148030495552717</c:v>
                </c:pt>
                <c:pt idx="1">
                  <c:v>45.031611594894429</c:v>
                </c:pt>
                <c:pt idx="2">
                  <c:v>41.544661950978792</c:v>
                </c:pt>
                <c:pt idx="3">
                  <c:v>-24.434888721018069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FF-49CC-AD89-A54DAD154C92}"/>
            </c:ext>
          </c:extLst>
        </c:ser>
        <c:ser>
          <c:idx val="4"/>
          <c:order val="4"/>
          <c:tx>
            <c:strRef>
              <c:f>'4.3.4. VARIACION $ PLAZAS MAYOR'!$B$20</c:f>
              <c:strCache>
                <c:ptCount val="1"/>
                <c:pt idx="0">
                  <c:v>Naranja Valencia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4.8564125695383922</c:v>
                </c:pt>
                <c:pt idx="1">
                  <c:v>13.066442292854745</c:v>
                </c:pt>
                <c:pt idx="2">
                  <c:v>36.681882317422378</c:v>
                </c:pt>
                <c:pt idx="3">
                  <c:v>8.9887977394772776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0FF-49CC-AD89-A54DAD154C92}"/>
            </c:ext>
          </c:extLst>
        </c:ser>
        <c:ser>
          <c:idx val="5"/>
          <c:order val="5"/>
          <c:tx>
            <c:strRef>
              <c:f>'4.3.4. VARIACION $ PLAZAS MAYOR'!$B$21</c:f>
              <c:strCache>
                <c:ptCount val="1"/>
                <c:pt idx="0">
                  <c:v>Plátano Hartón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-17.804279369053944</c:v>
                </c:pt>
                <c:pt idx="1">
                  <c:v>10.066725937602513</c:v>
                </c:pt>
                <c:pt idx="2">
                  <c:v>80.695244165121522</c:v>
                </c:pt>
                <c:pt idx="3">
                  <c:v>7.9289324807397747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0FF-49CC-AD89-A54DAD154C92}"/>
            </c:ext>
          </c:extLst>
        </c:ser>
        <c:ser>
          <c:idx val="6"/>
          <c:order val="6"/>
          <c:tx>
            <c:strRef>
              <c:f>'4.3.4. VARIACION $ PLAZAS MAYOR'!$B$22</c:f>
              <c:strCache>
                <c:ptCount val="1"/>
                <c:pt idx="0">
                  <c:v>Piscicultura Cachama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2.5565287845475524</c:v>
                </c:pt>
                <c:pt idx="1">
                  <c:v>13.099566252861933</c:v>
                </c:pt>
                <c:pt idx="2">
                  <c:v>11.508579363242632</c:v>
                </c:pt>
                <c:pt idx="3">
                  <c:v>10.822947488692634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0FF-49CC-AD89-A54DAD154C92}"/>
            </c:ext>
          </c:extLst>
        </c:ser>
        <c:ser>
          <c:idx val="7"/>
          <c:order val="7"/>
          <c:tx>
            <c:strRef>
              <c:f>'4.3.4. VARIACION $ PLAZAS MAYOR'!$B$23</c:f>
              <c:strCache>
                <c:ptCount val="1"/>
                <c:pt idx="0">
                  <c:v>Avicultura de engorde (Pollo kg en pie) 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-5.4555373704310028</c:v>
                </c:pt>
                <c:pt idx="1">
                  <c:v>26.110790536641673</c:v>
                </c:pt>
                <c:pt idx="2">
                  <c:v>34.522992450240224</c:v>
                </c:pt>
                <c:pt idx="3">
                  <c:v>12.65306122448979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0FF-49CC-AD89-A54DAD154C92}"/>
            </c:ext>
          </c:extLst>
        </c:ser>
        <c:ser>
          <c:idx val="8"/>
          <c:order val="8"/>
          <c:tx>
            <c:strRef>
              <c:f>'4.3.4. VARIACION $ PLAZAS MAYOR'!$B$24</c:f>
              <c:strCache>
                <c:ptCount val="1"/>
                <c:pt idx="0">
                  <c:v>Ganadería Doble Propósito (Res kg en pie)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6.4668200049422921</c:v>
                </c:pt>
                <c:pt idx="1">
                  <c:v>38.624149690228364</c:v>
                </c:pt>
                <c:pt idx="2">
                  <c:v>24.064295098013957</c:v>
                </c:pt>
                <c:pt idx="3">
                  <c:v>-2.4032971368062732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C6-4A4C-AD47-C22E75E1F312}"/>
            </c:ext>
          </c:extLst>
        </c:ser>
        <c:ser>
          <c:idx val="9"/>
          <c:order val="9"/>
          <c:tx>
            <c:strRef>
              <c:f>'4.3.4. VARIACION $ PLAZAS MAYOR'!$B$25</c:f>
              <c:strCache>
                <c:ptCount val="1"/>
                <c:pt idx="0">
                  <c:v>Ganadería Doble Propósito (Leche)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1.7171498347411358</c:v>
                </c:pt>
                <c:pt idx="1">
                  <c:v>4.0425722696543005</c:v>
                </c:pt>
                <c:pt idx="2">
                  <c:v>25.954528677652291</c:v>
                </c:pt>
                <c:pt idx="3">
                  <c:v>44.328219806859011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C6-4A4C-AD47-C22E75E1F312}"/>
            </c:ext>
          </c:extLst>
        </c:ser>
        <c:ser>
          <c:idx val="10"/>
          <c:order val="10"/>
          <c:tx>
            <c:strRef>
              <c:f>'4.3.4. VARIACION $ PLAZAS MAYOR'!$B$26</c:f>
              <c:strCache>
                <c:ptCount val="1"/>
                <c:pt idx="0">
                  <c:v>Porcicultura de Cría y Levante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EC6-4A4C-AD47-C22E75E1F3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18444320"/>
        <c:axId val="-518437792"/>
      </c:lineChart>
      <c:catAx>
        <c:axId val="-51844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518437792"/>
        <c:crosses val="autoZero"/>
        <c:auto val="1"/>
        <c:lblAlgn val="ctr"/>
        <c:lblOffset val="100"/>
        <c:noMultiLvlLbl val="0"/>
      </c:catAx>
      <c:valAx>
        <c:axId val="-51843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518444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977713527415872E-2"/>
          <c:y val="0.65006711633465264"/>
          <c:w val="0.77613695148277473"/>
          <c:h val="0.235624454912230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421</xdr:colOff>
      <xdr:row>15</xdr:row>
      <xdr:rowOff>52916</xdr:rowOff>
    </xdr:from>
    <xdr:to>
      <xdr:col>11</xdr:col>
      <xdr:colOff>81642</xdr:colOff>
      <xdr:row>37</xdr:row>
      <xdr:rowOff>129540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BD24A1-38E3-4A5C-855A-2ECDCED181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426355</xdr:colOff>
      <xdr:row>1</xdr:row>
      <xdr:rowOff>108856</xdr:rowOff>
    </xdr:from>
    <xdr:to>
      <xdr:col>15</xdr:col>
      <xdr:colOff>775606</xdr:colOff>
      <xdr:row>24</xdr:row>
      <xdr:rowOff>149677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1AAB8CD-FAE4-42C9-87C6-D7B3A13154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0217_IT_OFERTA_DEMANDA_PRODUCTO_LEJANIAS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Oferta "/>
      <sheetName val="Demanda"/>
      <sheetName val="Producto 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5"/>
  <sheetViews>
    <sheetView topLeftCell="A3" zoomScale="70" zoomScaleNormal="70" workbookViewId="0">
      <selection activeCell="B8" sqref="B8:B9"/>
    </sheetView>
  </sheetViews>
  <sheetFormatPr defaultColWidth="11.42578125" defaultRowHeight="14.25"/>
  <cols>
    <col min="2" max="2" width="27.42578125" style="2" customWidth="1"/>
    <col min="3" max="3" width="24.28515625" style="11" customWidth="1"/>
    <col min="4" max="4" width="11" customWidth="1"/>
    <col min="5" max="5" width="31.5703125" style="26" customWidth="1"/>
  </cols>
  <sheetData>
    <row r="3" spans="2:5" ht="33.75" customHeight="1">
      <c r="B3" s="84" t="s">
        <v>0</v>
      </c>
      <c r="C3" s="84"/>
      <c r="D3" s="84"/>
      <c r="E3" s="84"/>
    </row>
    <row r="4" spans="2:5" ht="38.25">
      <c r="B4" s="1" t="s">
        <v>1</v>
      </c>
      <c r="C4" s="1" t="s">
        <v>2</v>
      </c>
      <c r="D4" s="1" t="s">
        <v>3</v>
      </c>
      <c r="E4" s="1" t="s">
        <v>4</v>
      </c>
    </row>
    <row r="5" spans="2:5" ht="25.5">
      <c r="B5" s="48" t="s">
        <v>5</v>
      </c>
      <c r="C5" s="48" t="s">
        <v>6</v>
      </c>
      <c r="D5" s="79">
        <v>70</v>
      </c>
      <c r="E5" s="43" t="s">
        <v>7</v>
      </c>
    </row>
    <row r="6" spans="2:5" ht="38.25">
      <c r="B6" s="48" t="s">
        <v>8</v>
      </c>
      <c r="C6" s="48" t="s">
        <v>9</v>
      </c>
      <c r="D6" s="79">
        <v>32</v>
      </c>
      <c r="E6" s="43" t="s">
        <v>7</v>
      </c>
    </row>
    <row r="7" spans="2:5" ht="25.5">
      <c r="B7" s="48" t="s">
        <v>10</v>
      </c>
      <c r="C7" s="48" t="s">
        <v>11</v>
      </c>
      <c r="D7" s="79">
        <v>30</v>
      </c>
      <c r="E7" s="43" t="s">
        <v>7</v>
      </c>
    </row>
    <row r="8" spans="2:5" ht="25.5" customHeight="1">
      <c r="B8" s="85" t="s">
        <v>12</v>
      </c>
      <c r="C8" s="48" t="s">
        <v>13</v>
      </c>
      <c r="D8" s="86">
        <v>106</v>
      </c>
      <c r="E8" s="43" t="s">
        <v>7</v>
      </c>
    </row>
    <row r="9" spans="2:5" ht="25.5" customHeight="1">
      <c r="B9" s="85"/>
      <c r="C9" s="48" t="s">
        <v>14</v>
      </c>
      <c r="D9" s="86"/>
      <c r="E9" s="43" t="s">
        <v>7</v>
      </c>
    </row>
    <row r="10" spans="2:5">
      <c r="B10" s="85" t="s">
        <v>15</v>
      </c>
      <c r="C10" s="48" t="s">
        <v>16</v>
      </c>
      <c r="D10" s="85">
        <v>35</v>
      </c>
      <c r="E10" s="43" t="s">
        <v>7</v>
      </c>
    </row>
    <row r="11" spans="2:5">
      <c r="B11" s="85"/>
      <c r="C11" s="48" t="s">
        <v>17</v>
      </c>
      <c r="D11" s="85"/>
      <c r="E11" s="43" t="s">
        <v>7</v>
      </c>
    </row>
    <row r="12" spans="2:5">
      <c r="B12" s="85" t="s">
        <v>18</v>
      </c>
      <c r="C12" s="48" t="s">
        <v>19</v>
      </c>
      <c r="D12" s="86">
        <v>26</v>
      </c>
      <c r="E12" s="43" t="s">
        <v>7</v>
      </c>
    </row>
    <row r="13" spans="2:5">
      <c r="B13" s="85"/>
      <c r="C13" s="48" t="s">
        <v>20</v>
      </c>
      <c r="D13" s="86"/>
      <c r="E13" s="43" t="s">
        <v>7</v>
      </c>
    </row>
    <row r="14" spans="2:5" ht="25.5">
      <c r="B14" s="85" t="s">
        <v>21</v>
      </c>
      <c r="C14" s="48" t="s">
        <v>22</v>
      </c>
      <c r="D14" s="86">
        <v>38</v>
      </c>
      <c r="E14" s="43" t="s">
        <v>7</v>
      </c>
    </row>
    <row r="15" spans="2:5" ht="25.5">
      <c r="B15" s="85"/>
      <c r="C15" s="48" t="s">
        <v>23</v>
      </c>
      <c r="D15" s="86"/>
      <c r="E15" s="43" t="s">
        <v>7</v>
      </c>
    </row>
  </sheetData>
  <mergeCells count="9">
    <mergeCell ref="B3:E3"/>
    <mergeCell ref="B10:B11"/>
    <mergeCell ref="B12:B13"/>
    <mergeCell ref="B14:B15"/>
    <mergeCell ref="B8:B9"/>
    <mergeCell ref="D10:D11"/>
    <mergeCell ref="D12:D13"/>
    <mergeCell ref="D14:D15"/>
    <mergeCell ref="D8:D9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6"/>
  <sheetViews>
    <sheetView topLeftCell="A3" zoomScale="70" zoomScaleNormal="70" workbookViewId="0">
      <selection activeCell="A11" sqref="A11:A12"/>
    </sheetView>
  </sheetViews>
  <sheetFormatPr defaultColWidth="11" defaultRowHeight="14.25"/>
  <cols>
    <col min="1" max="1" width="34.7109375" style="35" customWidth="1"/>
    <col min="2" max="2" width="14.5703125" style="34" customWidth="1"/>
    <col min="3" max="3" width="15.42578125" style="34" customWidth="1"/>
    <col min="4" max="4" width="18.42578125" style="34" customWidth="1"/>
    <col min="5" max="5" width="11" style="34"/>
    <col min="6" max="6" width="9" style="34" customWidth="1"/>
    <col min="7" max="7" width="18.28515625" style="34" customWidth="1"/>
    <col min="8" max="16384" width="11" style="34"/>
  </cols>
  <sheetData>
    <row r="3" spans="1:7">
      <c r="C3" s="87"/>
      <c r="D3" s="87"/>
      <c r="E3" s="87"/>
      <c r="F3" s="87"/>
      <c r="G3" s="87"/>
    </row>
    <row r="4" spans="1:7" ht="38.450000000000003" customHeight="1">
      <c r="A4" s="88" t="s">
        <v>1</v>
      </c>
      <c r="B4" s="88" t="s">
        <v>24</v>
      </c>
      <c r="C4" s="88" t="s">
        <v>25</v>
      </c>
      <c r="D4" s="88" t="s">
        <v>26</v>
      </c>
      <c r="E4" s="88" t="s">
        <v>27</v>
      </c>
      <c r="F4" s="88" t="s">
        <v>28</v>
      </c>
      <c r="G4" s="88" t="s">
        <v>29</v>
      </c>
    </row>
    <row r="5" spans="1:7" ht="22.5" customHeight="1">
      <c r="A5" s="88"/>
      <c r="B5" s="88"/>
      <c r="C5" s="88"/>
      <c r="D5" s="88"/>
      <c r="E5" s="88"/>
      <c r="F5" s="88"/>
      <c r="G5" s="88"/>
    </row>
    <row r="6" spans="1:7" ht="25.5">
      <c r="A6" s="48" t="s">
        <v>5</v>
      </c>
      <c r="B6" s="48" t="s">
        <v>6</v>
      </c>
      <c r="C6" s="10" t="s">
        <v>30</v>
      </c>
      <c r="D6" s="10" t="s">
        <v>31</v>
      </c>
      <c r="E6" s="10" t="s">
        <v>32</v>
      </c>
      <c r="F6" s="10" t="s">
        <v>33</v>
      </c>
      <c r="G6" s="10" t="s">
        <v>34</v>
      </c>
    </row>
    <row r="7" spans="1:7" ht="25.5">
      <c r="A7" s="48" t="s">
        <v>8</v>
      </c>
      <c r="B7" s="48" t="s">
        <v>9</v>
      </c>
      <c r="C7" s="10" t="s">
        <v>35</v>
      </c>
      <c r="D7" s="10" t="s">
        <v>36</v>
      </c>
      <c r="E7" s="10" t="s">
        <v>37</v>
      </c>
      <c r="F7" s="10" t="s">
        <v>38</v>
      </c>
      <c r="G7" s="43" t="s">
        <v>39</v>
      </c>
    </row>
    <row r="8" spans="1:7" ht="25.5">
      <c r="A8" s="48" t="s">
        <v>10</v>
      </c>
      <c r="B8" s="48" t="s">
        <v>11</v>
      </c>
      <c r="C8" s="10" t="s">
        <v>40</v>
      </c>
      <c r="D8" s="10" t="s">
        <v>36</v>
      </c>
      <c r="E8" s="10" t="s">
        <v>37</v>
      </c>
      <c r="F8" s="10" t="s">
        <v>41</v>
      </c>
      <c r="G8" s="43" t="s">
        <v>42</v>
      </c>
    </row>
    <row r="9" spans="1:7" ht="25.5">
      <c r="A9" s="85" t="s">
        <v>12</v>
      </c>
      <c r="B9" s="48" t="s">
        <v>13</v>
      </c>
      <c r="C9" s="10" t="s">
        <v>43</v>
      </c>
      <c r="D9" s="10" t="s">
        <v>36</v>
      </c>
      <c r="E9" s="10" t="s">
        <v>37</v>
      </c>
      <c r="F9" s="10" t="s">
        <v>41</v>
      </c>
      <c r="G9" s="10" t="s">
        <v>34</v>
      </c>
    </row>
    <row r="10" spans="1:7" ht="25.5">
      <c r="A10" s="85"/>
      <c r="B10" s="48" t="s">
        <v>14</v>
      </c>
      <c r="C10" s="10" t="s">
        <v>44</v>
      </c>
      <c r="D10" s="10" t="s">
        <v>45</v>
      </c>
      <c r="E10" s="10" t="s">
        <v>37</v>
      </c>
      <c r="F10" s="10" t="s">
        <v>41</v>
      </c>
      <c r="G10" s="10" t="s">
        <v>34</v>
      </c>
    </row>
    <row r="11" spans="1:7" ht="25.5">
      <c r="A11" s="85" t="s">
        <v>15</v>
      </c>
      <c r="B11" s="48" t="s">
        <v>16</v>
      </c>
      <c r="C11" s="10" t="s">
        <v>46</v>
      </c>
      <c r="D11" s="10" t="s">
        <v>36</v>
      </c>
      <c r="E11" s="10" t="s">
        <v>37</v>
      </c>
      <c r="F11" s="10" t="s">
        <v>41</v>
      </c>
      <c r="G11" s="43" t="s">
        <v>47</v>
      </c>
    </row>
    <row r="12" spans="1:7" ht="25.5">
      <c r="A12" s="85"/>
      <c r="B12" s="48" t="s">
        <v>17</v>
      </c>
      <c r="C12" s="10" t="s">
        <v>48</v>
      </c>
      <c r="D12" s="10" t="s">
        <v>49</v>
      </c>
      <c r="E12" s="10" t="s">
        <v>37</v>
      </c>
      <c r="F12" s="10" t="s">
        <v>33</v>
      </c>
      <c r="G12" s="43" t="s">
        <v>39</v>
      </c>
    </row>
    <row r="13" spans="1:7" ht="25.5">
      <c r="A13" s="85" t="s">
        <v>18</v>
      </c>
      <c r="B13" s="48" t="s">
        <v>19</v>
      </c>
      <c r="C13" s="10" t="s">
        <v>50</v>
      </c>
      <c r="D13" s="10" t="s">
        <v>36</v>
      </c>
      <c r="E13" s="10" t="s">
        <v>37</v>
      </c>
      <c r="F13" s="10" t="s">
        <v>41</v>
      </c>
      <c r="G13" s="43" t="s">
        <v>47</v>
      </c>
    </row>
    <row r="14" spans="1:7" ht="25.5">
      <c r="A14" s="85"/>
      <c r="B14" s="48" t="s">
        <v>20</v>
      </c>
      <c r="C14" s="10" t="s">
        <v>44</v>
      </c>
      <c r="D14" s="10" t="s">
        <v>36</v>
      </c>
      <c r="E14" s="10" t="s">
        <v>37</v>
      </c>
      <c r="F14" s="10" t="s">
        <v>41</v>
      </c>
      <c r="G14" s="43" t="s">
        <v>47</v>
      </c>
    </row>
    <row r="15" spans="1:7" ht="38.25">
      <c r="A15" s="85" t="s">
        <v>21</v>
      </c>
      <c r="B15" s="48" t="s">
        <v>22</v>
      </c>
      <c r="C15" s="10" t="s">
        <v>51</v>
      </c>
      <c r="D15" s="10" t="s">
        <v>36</v>
      </c>
      <c r="E15" s="10" t="s">
        <v>37</v>
      </c>
      <c r="F15" s="10" t="s">
        <v>41</v>
      </c>
      <c r="G15" s="10" t="s">
        <v>34</v>
      </c>
    </row>
    <row r="16" spans="1:7" ht="38.25">
      <c r="A16" s="85"/>
      <c r="B16" s="48" t="s">
        <v>23</v>
      </c>
      <c r="C16" s="10" t="s">
        <v>52</v>
      </c>
      <c r="D16" s="10" t="s">
        <v>31</v>
      </c>
      <c r="E16" s="10" t="s">
        <v>37</v>
      </c>
      <c r="F16" s="10" t="s">
        <v>33</v>
      </c>
      <c r="G16" s="43" t="s">
        <v>42</v>
      </c>
    </row>
  </sheetData>
  <mergeCells count="12">
    <mergeCell ref="A11:A12"/>
    <mergeCell ref="A15:A16"/>
    <mergeCell ref="A9:A10"/>
    <mergeCell ref="A13:A14"/>
    <mergeCell ref="C3:G3"/>
    <mergeCell ref="C4:C5"/>
    <mergeCell ref="E4:E5"/>
    <mergeCell ref="F4:F5"/>
    <mergeCell ref="A4:A5"/>
    <mergeCell ref="B4:B5"/>
    <mergeCell ref="D4:D5"/>
    <mergeCell ref="G4:G5"/>
  </mergeCells>
  <dataValidations count="1">
    <dataValidation type="custom" allowBlank="1" showErrorMessage="1" sqref="C6:C16" xr:uid="{00000000-0002-0000-0100-000000000000}">
      <formula1>AND(GTE(LEN(C6),MIN((0),(20))),LTE(LEN(C6),MAX((0),(20))))</formula1>
    </dataValidation>
  </dataValidation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1000000}">
          <x14:formula1>
            <xm:f>'https://agenciadetierras.sharepoint.com/sites/UAFpoint/Documentos compartidos/MUNICIPIOS PRIORIZADOS/Meta/Lejanías - Meta/10. DTS Consolidado/ANEXOS/[20250217_IT_OFERTA_DEMANDA_PRODUCTO_LEJANIAS V2.xlsx]Hoja1'!#REF!</xm:f>
          </x14:formula1>
          <xm:sqref>E6:F16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6"/>
  <sheetViews>
    <sheetView topLeftCell="A5" zoomScale="60" zoomScaleNormal="60" workbookViewId="0">
      <selection activeCell="D6" sqref="D6:D16"/>
    </sheetView>
  </sheetViews>
  <sheetFormatPr defaultColWidth="11.42578125" defaultRowHeight="14.25"/>
  <cols>
    <col min="2" max="2" width="26.28515625" style="2" customWidth="1"/>
    <col min="3" max="3" width="17.28515625" customWidth="1"/>
    <col min="4" max="4" width="21.140625" customWidth="1"/>
    <col min="5" max="5" width="21.5703125" customWidth="1"/>
    <col min="6" max="6" width="32.7109375" customWidth="1"/>
  </cols>
  <sheetData>
    <row r="4" spans="2:6">
      <c r="B4" s="87" t="s">
        <v>53</v>
      </c>
      <c r="C4" s="87"/>
      <c r="D4" s="87"/>
      <c r="E4" s="87"/>
      <c r="F4" s="87"/>
    </row>
    <row r="5" spans="2:6" ht="25.5">
      <c r="B5" s="1" t="s">
        <v>54</v>
      </c>
      <c r="C5" s="1" t="s">
        <v>55</v>
      </c>
      <c r="D5" s="1" t="s">
        <v>56</v>
      </c>
      <c r="E5" s="1" t="s">
        <v>57</v>
      </c>
      <c r="F5" s="1" t="s">
        <v>58</v>
      </c>
    </row>
    <row r="6" spans="2:6" ht="34.5" customHeight="1">
      <c r="B6" s="48" t="s">
        <v>59</v>
      </c>
      <c r="C6" s="48" t="s">
        <v>60</v>
      </c>
      <c r="D6" s="48" t="s">
        <v>19</v>
      </c>
      <c r="E6" s="43" t="s">
        <v>61</v>
      </c>
      <c r="F6" s="48" t="s">
        <v>62</v>
      </c>
    </row>
    <row r="7" spans="2:6" ht="30" customHeight="1">
      <c r="B7" s="48" t="s">
        <v>63</v>
      </c>
      <c r="C7" s="48" t="s">
        <v>60</v>
      </c>
      <c r="D7" s="48" t="s">
        <v>9</v>
      </c>
      <c r="E7" s="43" t="s">
        <v>61</v>
      </c>
      <c r="F7" s="48" t="s">
        <v>64</v>
      </c>
    </row>
    <row r="8" spans="2:6" ht="22.5" customHeight="1">
      <c r="B8" s="48" t="s">
        <v>65</v>
      </c>
      <c r="C8" s="48" t="s">
        <v>66</v>
      </c>
      <c r="D8" s="48" t="s">
        <v>13</v>
      </c>
      <c r="E8" s="43" t="s">
        <v>61</v>
      </c>
      <c r="F8" s="48" t="s">
        <v>62</v>
      </c>
    </row>
    <row r="9" spans="2:6" ht="39.75" customHeight="1">
      <c r="B9" s="48" t="s">
        <v>67</v>
      </c>
      <c r="C9" s="48" t="s">
        <v>60</v>
      </c>
      <c r="D9" s="48" t="s">
        <v>11</v>
      </c>
      <c r="E9" s="43" t="s">
        <v>61</v>
      </c>
      <c r="F9" s="48" t="s">
        <v>68</v>
      </c>
    </row>
    <row r="10" spans="2:6" ht="72.75" customHeight="1">
      <c r="B10" s="48" t="s">
        <v>69</v>
      </c>
      <c r="C10" s="48" t="s">
        <v>60</v>
      </c>
      <c r="D10" s="48" t="s">
        <v>70</v>
      </c>
      <c r="E10" s="43" t="s">
        <v>61</v>
      </c>
      <c r="F10" s="48" t="s">
        <v>71</v>
      </c>
    </row>
    <row r="11" spans="2:6" ht="25.5">
      <c r="B11" s="48" t="s">
        <v>72</v>
      </c>
      <c r="C11" s="48" t="s">
        <v>73</v>
      </c>
      <c r="D11" s="48" t="s">
        <v>74</v>
      </c>
      <c r="E11" s="43" t="s">
        <v>61</v>
      </c>
      <c r="F11" s="48" t="s">
        <v>75</v>
      </c>
    </row>
    <row r="12" spans="2:6" ht="25.5">
      <c r="B12" s="48" t="s">
        <v>76</v>
      </c>
      <c r="C12" s="48" t="s">
        <v>60</v>
      </c>
      <c r="D12" s="48" t="s">
        <v>77</v>
      </c>
      <c r="E12" s="43" t="s">
        <v>61</v>
      </c>
      <c r="F12" s="48" t="s">
        <v>78</v>
      </c>
    </row>
    <row r="13" spans="2:6" ht="25.5">
      <c r="B13" s="85" t="s">
        <v>79</v>
      </c>
      <c r="C13" s="48" t="s">
        <v>60</v>
      </c>
      <c r="D13" s="48" t="s">
        <v>20</v>
      </c>
      <c r="E13" s="43" t="s">
        <v>61</v>
      </c>
      <c r="F13" s="48" t="s">
        <v>80</v>
      </c>
    </row>
    <row r="14" spans="2:6" ht="25.5">
      <c r="B14" s="85"/>
      <c r="C14" s="48" t="s">
        <v>60</v>
      </c>
      <c r="D14" s="48" t="s">
        <v>51</v>
      </c>
      <c r="E14" s="43" t="s">
        <v>61</v>
      </c>
      <c r="F14" s="48" t="s">
        <v>81</v>
      </c>
    </row>
    <row r="15" spans="2:6" ht="25.5">
      <c r="B15" s="85"/>
      <c r="C15" s="48" t="s">
        <v>60</v>
      </c>
      <c r="D15" s="48" t="s">
        <v>82</v>
      </c>
      <c r="E15" s="43" t="s">
        <v>61</v>
      </c>
      <c r="F15" s="48" t="s">
        <v>83</v>
      </c>
    </row>
    <row r="16" spans="2:6" ht="25.5">
      <c r="B16" s="48" t="s">
        <v>84</v>
      </c>
      <c r="C16" s="48" t="s">
        <v>60</v>
      </c>
      <c r="D16" s="48" t="s">
        <v>85</v>
      </c>
      <c r="E16" s="43" t="s">
        <v>61</v>
      </c>
      <c r="F16" s="48" t="s">
        <v>86</v>
      </c>
    </row>
  </sheetData>
  <mergeCells count="2">
    <mergeCell ref="B4:F4"/>
    <mergeCell ref="B13:B1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6"/>
  <sheetViews>
    <sheetView topLeftCell="B4" zoomScale="77" zoomScaleNormal="77" workbookViewId="0">
      <selection activeCell="E16" sqref="E16"/>
    </sheetView>
  </sheetViews>
  <sheetFormatPr defaultColWidth="11.42578125" defaultRowHeight="14.25"/>
  <cols>
    <col min="2" max="2" width="25" customWidth="1"/>
    <col min="3" max="3" width="14.5703125" customWidth="1"/>
    <col min="4" max="4" width="15.140625" customWidth="1"/>
    <col min="5" max="5" width="11.28515625" customWidth="1"/>
    <col min="7" max="7" width="21.28515625" customWidth="1"/>
  </cols>
  <sheetData>
    <row r="4" spans="2:7">
      <c r="B4" s="87" t="s">
        <v>87</v>
      </c>
      <c r="C4" s="87"/>
      <c r="D4" s="87"/>
      <c r="E4" s="87"/>
      <c r="F4" s="87"/>
      <c r="G4" s="87"/>
    </row>
    <row r="5" spans="2:7" ht="38.25">
      <c r="B5" s="1" t="s">
        <v>88</v>
      </c>
      <c r="C5" s="1" t="s">
        <v>89</v>
      </c>
      <c r="D5" s="1" t="s">
        <v>90</v>
      </c>
      <c r="E5" s="1" t="s">
        <v>91</v>
      </c>
      <c r="F5" s="1" t="s">
        <v>92</v>
      </c>
      <c r="G5" s="1" t="s">
        <v>93</v>
      </c>
    </row>
    <row r="6" spans="2:7" ht="28.5" customHeight="1">
      <c r="B6" s="48" t="s">
        <v>59</v>
      </c>
      <c r="C6" s="48" t="s">
        <v>19</v>
      </c>
      <c r="D6" s="78" t="s">
        <v>94</v>
      </c>
      <c r="E6" s="78" t="s">
        <v>95</v>
      </c>
      <c r="F6" s="78" t="s">
        <v>41</v>
      </c>
      <c r="G6" s="10" t="s">
        <v>34</v>
      </c>
    </row>
    <row r="7" spans="2:7" ht="42" customHeight="1">
      <c r="B7" s="48" t="s">
        <v>63</v>
      </c>
      <c r="C7" s="48" t="s">
        <v>9</v>
      </c>
      <c r="D7" s="78" t="s">
        <v>96</v>
      </c>
      <c r="E7" s="78" t="s">
        <v>95</v>
      </c>
      <c r="F7" s="78" t="s">
        <v>41</v>
      </c>
      <c r="G7" s="10" t="s">
        <v>97</v>
      </c>
    </row>
    <row r="8" spans="2:7">
      <c r="B8" s="48" t="s">
        <v>65</v>
      </c>
      <c r="C8" s="48" t="s">
        <v>13</v>
      </c>
      <c r="D8" s="78" t="s">
        <v>98</v>
      </c>
      <c r="E8" s="78" t="s">
        <v>95</v>
      </c>
      <c r="F8" s="78" t="s">
        <v>41</v>
      </c>
      <c r="G8" s="10" t="s">
        <v>34</v>
      </c>
    </row>
    <row r="9" spans="2:7">
      <c r="B9" s="48" t="s">
        <v>67</v>
      </c>
      <c r="C9" s="48" t="s">
        <v>11</v>
      </c>
      <c r="D9" s="78" t="s">
        <v>44</v>
      </c>
      <c r="E9" s="78" t="s">
        <v>99</v>
      </c>
      <c r="F9" s="78" t="s">
        <v>41</v>
      </c>
      <c r="G9" s="10" t="s">
        <v>100</v>
      </c>
    </row>
    <row r="10" spans="2:7">
      <c r="B10" s="48" t="s">
        <v>69</v>
      </c>
      <c r="C10" s="48" t="s">
        <v>70</v>
      </c>
      <c r="D10" s="78" t="s">
        <v>44</v>
      </c>
      <c r="E10" s="78" t="s">
        <v>99</v>
      </c>
      <c r="F10" s="78" t="s">
        <v>41</v>
      </c>
      <c r="G10" s="10" t="s">
        <v>34</v>
      </c>
    </row>
    <row r="11" spans="2:7" ht="25.5">
      <c r="B11" s="48" t="s">
        <v>72</v>
      </c>
      <c r="C11" s="48" t="s">
        <v>74</v>
      </c>
      <c r="D11" s="78" t="s">
        <v>101</v>
      </c>
      <c r="E11" s="78" t="s">
        <v>102</v>
      </c>
      <c r="F11" s="78" t="s">
        <v>41</v>
      </c>
      <c r="G11" s="10" t="s">
        <v>34</v>
      </c>
    </row>
    <row r="12" spans="2:7" ht="25.5">
      <c r="B12" s="48" t="s">
        <v>76</v>
      </c>
      <c r="C12" s="48" t="s">
        <v>77</v>
      </c>
      <c r="D12" s="78" t="s">
        <v>44</v>
      </c>
      <c r="E12" s="78" t="s">
        <v>103</v>
      </c>
      <c r="F12" s="78" t="s">
        <v>41</v>
      </c>
      <c r="G12" s="10" t="s">
        <v>34</v>
      </c>
    </row>
    <row r="13" spans="2:7" ht="25.5">
      <c r="B13" s="85" t="s">
        <v>79</v>
      </c>
      <c r="C13" s="48" t="s">
        <v>20</v>
      </c>
      <c r="D13" s="78" t="s">
        <v>44</v>
      </c>
      <c r="E13" s="78" t="s">
        <v>95</v>
      </c>
      <c r="F13" s="78" t="s">
        <v>41</v>
      </c>
      <c r="G13" s="10" t="s">
        <v>34</v>
      </c>
    </row>
    <row r="14" spans="2:7">
      <c r="B14" s="85"/>
      <c r="C14" s="48" t="s">
        <v>51</v>
      </c>
      <c r="D14" s="78" t="s">
        <v>44</v>
      </c>
      <c r="E14" s="78" t="s">
        <v>95</v>
      </c>
      <c r="F14" s="78" t="s">
        <v>41</v>
      </c>
      <c r="G14" s="10" t="s">
        <v>34</v>
      </c>
    </row>
    <row r="15" spans="2:7">
      <c r="B15" s="85"/>
      <c r="C15" s="48" t="s">
        <v>82</v>
      </c>
      <c r="D15" s="78" t="s">
        <v>104</v>
      </c>
      <c r="E15" s="78" t="s">
        <v>103</v>
      </c>
      <c r="F15" s="78" t="s">
        <v>41</v>
      </c>
      <c r="G15" s="10" t="s">
        <v>34</v>
      </c>
    </row>
    <row r="16" spans="2:7">
      <c r="B16" s="48" t="s">
        <v>84</v>
      </c>
      <c r="C16" s="48" t="s">
        <v>85</v>
      </c>
      <c r="D16" s="78" t="s">
        <v>52</v>
      </c>
      <c r="E16" s="78" t="s">
        <v>99</v>
      </c>
      <c r="F16" s="78" t="s">
        <v>33</v>
      </c>
      <c r="G16" s="10" t="s">
        <v>34</v>
      </c>
    </row>
  </sheetData>
  <mergeCells count="2">
    <mergeCell ref="B4:G4"/>
    <mergeCell ref="B13:B15"/>
  </mergeCell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300-000000000000}">
          <x14:formula1>
            <xm:f>'https://agenciadetierras.sharepoint.com/sites/UAFpoint/Documentos compartidos/MUNICIPIOS PRIORIZADOS/Meta/Lejanías - Meta/10. DTS Consolidado/ANEXOS/[20250217_IT_OFERTA_DEMANDA_PRODUCTO_LEJANIAS V2.xlsx]Hoja1'!#REF!</xm:f>
          </x14:formula1>
          <xm:sqref>D10 D13 E6:F16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31"/>
  <sheetViews>
    <sheetView topLeftCell="B1" zoomScale="60" zoomScaleNormal="60" workbookViewId="0">
      <selection activeCell="B3" sqref="B3"/>
    </sheetView>
  </sheetViews>
  <sheetFormatPr defaultColWidth="11.42578125" defaultRowHeight="12.75"/>
  <cols>
    <col min="1" max="1" width="14.140625" style="23" customWidth="1"/>
    <col min="2" max="2" width="26.42578125" style="28" customWidth="1"/>
    <col min="3" max="3" width="23.42578125" style="23" customWidth="1"/>
    <col min="4" max="4" width="17.42578125" style="23" customWidth="1"/>
    <col min="5" max="5" width="11.5703125" style="23" customWidth="1"/>
    <col min="6" max="6" width="17.140625" style="23" customWidth="1"/>
    <col min="7" max="7" width="10.85546875" style="23" customWidth="1"/>
    <col min="8" max="8" width="14" style="23" customWidth="1"/>
    <col min="9" max="9" width="12" style="23" customWidth="1"/>
    <col min="10" max="10" width="4.42578125" style="23" customWidth="1"/>
    <col min="11" max="11" width="11.42578125" style="23"/>
    <col min="12" max="12" width="11.28515625" style="23" customWidth="1"/>
    <col min="13" max="16384" width="11.42578125" style="23"/>
  </cols>
  <sheetData>
    <row r="1" spans="1:12" ht="33.6" customHeight="1">
      <c r="A1" s="94" t="s">
        <v>105</v>
      </c>
      <c r="B1" s="94" t="s">
        <v>106</v>
      </c>
      <c r="C1" s="94" t="s">
        <v>107</v>
      </c>
      <c r="D1" s="92" t="s">
        <v>108</v>
      </c>
      <c r="E1" s="93"/>
      <c r="F1" s="94" t="s">
        <v>109</v>
      </c>
      <c r="G1" s="1" t="s">
        <v>110</v>
      </c>
      <c r="H1" s="1" t="s">
        <v>111</v>
      </c>
      <c r="I1" s="1" t="s">
        <v>112</v>
      </c>
    </row>
    <row r="2" spans="1:12">
      <c r="A2" s="95"/>
      <c r="B2" s="95"/>
      <c r="C2" s="95"/>
      <c r="D2" s="1" t="s">
        <v>113</v>
      </c>
      <c r="E2" s="1" t="s">
        <v>114</v>
      </c>
      <c r="F2" s="95"/>
      <c r="G2" s="1" t="s">
        <v>115</v>
      </c>
      <c r="H2" s="1" t="s">
        <v>115</v>
      </c>
      <c r="I2" s="1" t="s">
        <v>116</v>
      </c>
      <c r="K2" s="27" t="s">
        <v>117</v>
      </c>
      <c r="L2" s="27" t="s">
        <v>118</v>
      </c>
    </row>
    <row r="3" spans="1:12" ht="25.5">
      <c r="A3" s="48" t="s">
        <v>119</v>
      </c>
      <c r="B3" s="43" t="s">
        <v>120</v>
      </c>
      <c r="C3" s="78" t="s">
        <v>121</v>
      </c>
      <c r="D3" s="48" t="s">
        <v>122</v>
      </c>
      <c r="E3" s="32" t="s">
        <v>123</v>
      </c>
      <c r="F3" s="48" t="s">
        <v>47</v>
      </c>
      <c r="G3" s="82"/>
      <c r="H3" s="81">
        <v>27000</v>
      </c>
      <c r="I3" s="25">
        <f>G3/H3</f>
        <v>0</v>
      </c>
      <c r="K3" s="51">
        <v>6000</v>
      </c>
      <c r="L3" s="52">
        <v>13500</v>
      </c>
    </row>
    <row r="4" spans="1:12" ht="25.5">
      <c r="A4" s="96" t="s">
        <v>124</v>
      </c>
      <c r="B4" s="43" t="s">
        <v>125</v>
      </c>
      <c r="C4" s="78" t="s">
        <v>126</v>
      </c>
      <c r="D4" s="48" t="s">
        <v>127</v>
      </c>
      <c r="E4" s="32">
        <v>1</v>
      </c>
      <c r="F4" s="48" t="s">
        <v>34</v>
      </c>
      <c r="G4" s="82">
        <v>1000</v>
      </c>
      <c r="H4" s="80">
        <v>5800</v>
      </c>
      <c r="I4" s="36">
        <f t="shared" ref="I4" si="0">G4/H4</f>
        <v>0.17241379310344829</v>
      </c>
      <c r="K4" s="82">
        <v>2500</v>
      </c>
      <c r="L4" s="78">
        <v>5800</v>
      </c>
    </row>
    <row r="5" spans="1:12" ht="25.5">
      <c r="A5" s="97"/>
      <c r="B5" s="43" t="s">
        <v>128</v>
      </c>
      <c r="C5" s="78" t="s">
        <v>44</v>
      </c>
      <c r="D5" s="48" t="s">
        <v>127</v>
      </c>
      <c r="E5" s="32">
        <v>1</v>
      </c>
      <c r="F5" s="48" t="s">
        <v>34</v>
      </c>
      <c r="G5" s="82">
        <v>750</v>
      </c>
      <c r="H5" s="81">
        <v>35000</v>
      </c>
      <c r="I5" s="67">
        <f t="shared" ref="I5:I10" si="1">G5/H5</f>
        <v>2.1428571428571429E-2</v>
      </c>
      <c r="K5" s="51">
        <v>26000</v>
      </c>
      <c r="L5" s="51">
        <v>37000</v>
      </c>
    </row>
    <row r="6" spans="1:12" ht="27.75" customHeight="1">
      <c r="A6" s="97"/>
      <c r="B6" s="78" t="s">
        <v>19</v>
      </c>
      <c r="C6" s="78" t="s">
        <v>94</v>
      </c>
      <c r="D6" s="48" t="s">
        <v>127</v>
      </c>
      <c r="E6" s="32">
        <v>1</v>
      </c>
      <c r="F6" s="48" t="s">
        <v>129</v>
      </c>
      <c r="G6" s="82">
        <v>357</v>
      </c>
      <c r="H6" s="81">
        <v>1900</v>
      </c>
      <c r="I6" s="36">
        <f t="shared" si="1"/>
        <v>0.18789473684210525</v>
      </c>
      <c r="K6" s="51">
        <v>1070</v>
      </c>
      <c r="L6" s="51">
        <v>3900</v>
      </c>
    </row>
    <row r="7" spans="1:12" ht="31.5" customHeight="1">
      <c r="A7" s="97"/>
      <c r="B7" s="78" t="s">
        <v>9</v>
      </c>
      <c r="C7" s="78" t="s">
        <v>96</v>
      </c>
      <c r="D7" s="48" t="s">
        <v>127</v>
      </c>
      <c r="E7" s="32">
        <v>1</v>
      </c>
      <c r="F7" s="48" t="s">
        <v>129</v>
      </c>
      <c r="G7" s="82">
        <v>60</v>
      </c>
      <c r="H7" s="81">
        <v>1300</v>
      </c>
      <c r="I7" s="67">
        <f t="shared" si="1"/>
        <v>4.6153846153846156E-2</v>
      </c>
      <c r="K7" s="51">
        <v>320</v>
      </c>
      <c r="L7" s="51">
        <v>1600</v>
      </c>
    </row>
    <row r="8" spans="1:12" ht="42" customHeight="1">
      <c r="A8" s="97"/>
      <c r="B8" s="43" t="s">
        <v>130</v>
      </c>
      <c r="C8" s="78" t="s">
        <v>98</v>
      </c>
      <c r="D8" s="48" t="s">
        <v>127</v>
      </c>
      <c r="E8" s="32">
        <v>1</v>
      </c>
      <c r="F8" s="48" t="s">
        <v>47</v>
      </c>
      <c r="G8" s="82"/>
      <c r="H8" s="80">
        <v>1190</v>
      </c>
      <c r="I8" s="25">
        <f>G8/H8</f>
        <v>0</v>
      </c>
      <c r="K8" s="82">
        <v>371</v>
      </c>
      <c r="L8" s="82">
        <v>2238</v>
      </c>
    </row>
    <row r="9" spans="1:12" ht="42" customHeight="1">
      <c r="A9" s="97"/>
      <c r="B9" s="43" t="s">
        <v>131</v>
      </c>
      <c r="C9" s="78" t="s">
        <v>44</v>
      </c>
      <c r="D9" s="48" t="s">
        <v>127</v>
      </c>
      <c r="E9" s="32">
        <v>1</v>
      </c>
      <c r="F9" s="48" t="s">
        <v>47</v>
      </c>
      <c r="G9" s="82"/>
      <c r="H9" s="80">
        <v>11000</v>
      </c>
      <c r="I9" s="25">
        <f>G9/H9</f>
        <v>0</v>
      </c>
      <c r="K9" s="51">
        <v>5000</v>
      </c>
      <c r="L9" s="51">
        <v>9800</v>
      </c>
    </row>
    <row r="10" spans="1:12" ht="25.5">
      <c r="A10" s="89" t="s">
        <v>132</v>
      </c>
      <c r="B10" s="43" t="s">
        <v>133</v>
      </c>
      <c r="C10" s="48" t="s">
        <v>77</v>
      </c>
      <c r="D10" s="48" t="s">
        <v>122</v>
      </c>
      <c r="E10" s="32" t="s">
        <v>123</v>
      </c>
      <c r="F10" s="48" t="s">
        <v>129</v>
      </c>
      <c r="G10" s="82">
        <v>715</v>
      </c>
      <c r="H10" s="81">
        <v>13000</v>
      </c>
      <c r="I10" s="36">
        <f t="shared" si="1"/>
        <v>5.5E-2</v>
      </c>
      <c r="K10" s="51">
        <v>8000</v>
      </c>
      <c r="L10" s="52">
        <v>12000</v>
      </c>
    </row>
    <row r="11" spans="1:12" ht="31.5" customHeight="1">
      <c r="A11" s="90"/>
      <c r="B11" s="43" t="s">
        <v>134</v>
      </c>
      <c r="C11" s="78" t="s">
        <v>52</v>
      </c>
      <c r="D11" s="48" t="s">
        <v>73</v>
      </c>
      <c r="E11" s="32">
        <v>1</v>
      </c>
      <c r="F11" s="48" t="s">
        <v>47</v>
      </c>
      <c r="G11" s="82"/>
      <c r="H11" s="81">
        <v>1500</v>
      </c>
      <c r="I11" s="25">
        <f t="shared" ref="I11:I14" si="2">G11/H11</f>
        <v>0</v>
      </c>
      <c r="K11" s="51">
        <v>1400</v>
      </c>
      <c r="L11" s="51">
        <v>1600</v>
      </c>
    </row>
    <row r="12" spans="1:12" ht="29.25" customHeight="1">
      <c r="A12" s="91"/>
      <c r="B12" s="43" t="s">
        <v>135</v>
      </c>
      <c r="C12" s="78" t="s">
        <v>136</v>
      </c>
      <c r="D12" s="48" t="s">
        <v>122</v>
      </c>
      <c r="E12" s="32" t="s">
        <v>123</v>
      </c>
      <c r="F12" s="48" t="s">
        <v>47</v>
      </c>
      <c r="G12" s="82"/>
      <c r="H12" s="81">
        <v>8000</v>
      </c>
      <c r="I12" s="25">
        <f t="shared" si="2"/>
        <v>0</v>
      </c>
      <c r="K12" s="51">
        <v>5000</v>
      </c>
      <c r="L12" s="52">
        <v>8000</v>
      </c>
    </row>
    <row r="13" spans="1:12" ht="29.25" customHeight="1">
      <c r="A13" s="48" t="s">
        <v>137</v>
      </c>
      <c r="B13" s="43" t="s">
        <v>138</v>
      </c>
      <c r="C13" s="78" t="s">
        <v>139</v>
      </c>
      <c r="D13" s="48" t="s">
        <v>127</v>
      </c>
      <c r="E13" s="32">
        <v>1</v>
      </c>
      <c r="F13" s="48" t="s">
        <v>47</v>
      </c>
      <c r="G13" s="82"/>
      <c r="H13" s="81">
        <v>16000</v>
      </c>
      <c r="I13" s="25">
        <f t="shared" si="2"/>
        <v>0</v>
      </c>
      <c r="K13" s="51">
        <v>30000</v>
      </c>
      <c r="L13" s="51">
        <v>40000</v>
      </c>
    </row>
    <row r="14" spans="1:12">
      <c r="B14" s="23"/>
    </row>
    <row r="20" spans="2:12" ht="15">
      <c r="B20" s="60"/>
      <c r="C20" s="60"/>
      <c r="D20" s="30"/>
      <c r="E20" s="41"/>
      <c r="F20" s="30"/>
      <c r="G20" s="61"/>
      <c r="H20" s="62"/>
      <c r="I20" s="42"/>
      <c r="K20" s="63"/>
      <c r="L20" s="63"/>
    </row>
    <row r="21" spans="2:12" ht="25.5">
      <c r="B21" s="1" t="s">
        <v>106</v>
      </c>
      <c r="C21" s="1" t="s">
        <v>105</v>
      </c>
      <c r="D21" s="1" t="s">
        <v>140</v>
      </c>
      <c r="E21" s="1" t="s">
        <v>141</v>
      </c>
      <c r="F21" s="53"/>
      <c r="H21" s="50"/>
      <c r="I21" s="50"/>
      <c r="J21" s="50"/>
      <c r="K21" s="50"/>
      <c r="L21" s="50"/>
    </row>
    <row r="22" spans="2:12">
      <c r="B22" s="43" t="s">
        <v>125</v>
      </c>
      <c r="C22" s="64" t="s">
        <v>124</v>
      </c>
      <c r="D22" s="43">
        <v>72659</v>
      </c>
      <c r="E22" s="43" t="s">
        <v>142</v>
      </c>
      <c r="F22" s="53"/>
    </row>
    <row r="23" spans="2:12" ht="25.5">
      <c r="B23" s="43" t="s">
        <v>128</v>
      </c>
      <c r="C23" s="64" t="s">
        <v>124</v>
      </c>
      <c r="D23" s="43">
        <v>72659</v>
      </c>
      <c r="E23" s="43" t="s">
        <v>143</v>
      </c>
      <c r="F23" s="53"/>
    </row>
    <row r="24" spans="2:12" ht="25.5">
      <c r="B24" s="43" t="s">
        <v>19</v>
      </c>
      <c r="C24" s="64" t="s">
        <v>124</v>
      </c>
      <c r="D24" s="43">
        <v>72659</v>
      </c>
      <c r="E24" s="43" t="s">
        <v>144</v>
      </c>
      <c r="F24" s="40"/>
    </row>
    <row r="25" spans="2:12" ht="25.5">
      <c r="B25" s="43" t="s">
        <v>9</v>
      </c>
      <c r="C25" s="64" t="s">
        <v>124</v>
      </c>
      <c r="D25" s="43">
        <v>72659</v>
      </c>
      <c r="E25" s="43" t="s">
        <v>144</v>
      </c>
      <c r="F25" s="40"/>
    </row>
    <row r="26" spans="2:12">
      <c r="B26" s="43" t="s">
        <v>131</v>
      </c>
      <c r="C26" s="64" t="s">
        <v>124</v>
      </c>
      <c r="D26" s="43">
        <v>72659</v>
      </c>
      <c r="E26" s="43" t="s">
        <v>145</v>
      </c>
      <c r="F26" s="40"/>
    </row>
    <row r="27" spans="2:12" ht="25.5">
      <c r="B27" s="43" t="s">
        <v>130</v>
      </c>
      <c r="C27" s="64" t="s">
        <v>124</v>
      </c>
      <c r="D27" s="43">
        <v>72659</v>
      </c>
      <c r="E27" s="43" t="s">
        <v>146</v>
      </c>
      <c r="F27" s="40"/>
    </row>
    <row r="28" spans="2:12" ht="38.25">
      <c r="B28" s="43" t="s">
        <v>147</v>
      </c>
      <c r="C28" s="49" t="s">
        <v>132</v>
      </c>
      <c r="D28" s="43">
        <v>72668</v>
      </c>
      <c r="E28" s="43" t="s">
        <v>148</v>
      </c>
      <c r="F28" s="40"/>
    </row>
    <row r="29" spans="2:12">
      <c r="B29" s="43" t="s">
        <v>149</v>
      </c>
      <c r="C29" s="49" t="s">
        <v>132</v>
      </c>
      <c r="D29" s="43">
        <v>72667</v>
      </c>
      <c r="E29" s="43" t="s">
        <v>150</v>
      </c>
      <c r="F29" s="40"/>
    </row>
    <row r="30" spans="2:12">
      <c r="B30" s="43" t="s">
        <v>151</v>
      </c>
      <c r="C30" s="65" t="s">
        <v>137</v>
      </c>
      <c r="D30" s="43">
        <v>72630</v>
      </c>
      <c r="E30" s="43" t="s">
        <v>152</v>
      </c>
    </row>
    <row r="31" spans="2:12" ht="25.5">
      <c r="B31" s="43" t="s">
        <v>120</v>
      </c>
      <c r="C31" s="66" t="s">
        <v>119</v>
      </c>
      <c r="D31" s="43">
        <v>72653</v>
      </c>
      <c r="E31" s="43" t="s">
        <v>153</v>
      </c>
    </row>
  </sheetData>
  <autoFilter ref="B21:E29" xr:uid="{00000000-0009-0000-0000-000004000000}"/>
  <mergeCells count="7">
    <mergeCell ref="A10:A12"/>
    <mergeCell ref="D1:E1"/>
    <mergeCell ref="F1:F2"/>
    <mergeCell ref="B1:B2"/>
    <mergeCell ref="C1:C2"/>
    <mergeCell ref="A4:A9"/>
    <mergeCell ref="A1:A2"/>
  </mergeCells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400-000000000000}">
          <x14:formula1>
            <xm:f>'https://agenciadetierras.sharepoint.com/sites/UAFpoint/Documentos compartidos/MUNICIPIOS PRIORIZADOS/Meta/Lejanías - Meta/10. DTS Consolidado/ANEXOS/[20250217_IT_OFERTA_DEMANDA_PRODUCTO_LEJANIAS V2.xlsx]Hoja1'!#REF!</xm:f>
          </x14:formula1>
          <xm:sqref>C5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N15"/>
  <sheetViews>
    <sheetView topLeftCell="B1" zoomScale="80" zoomScaleNormal="80" workbookViewId="0">
      <selection activeCell="B3" sqref="B3:G15"/>
    </sheetView>
  </sheetViews>
  <sheetFormatPr defaultColWidth="11.42578125" defaultRowHeight="14.25"/>
  <cols>
    <col min="1" max="1" width="8.85546875" customWidth="1"/>
    <col min="2" max="2" width="11" customWidth="1"/>
    <col min="3" max="3" width="24" customWidth="1"/>
    <col min="4" max="4" width="19.8554687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0" max="12" width="11.42578125" customWidth="1"/>
    <col min="13" max="13" width="10" customWidth="1"/>
    <col min="14" max="14" width="6" customWidth="1"/>
  </cols>
  <sheetData>
    <row r="2" spans="2:14">
      <c r="B2" s="98" t="s">
        <v>154</v>
      </c>
      <c r="C2" s="99"/>
      <c r="D2" s="99"/>
      <c r="E2" s="99"/>
      <c r="F2" s="99"/>
      <c r="G2" s="99"/>
    </row>
    <row r="3" spans="2:14" ht="28.5" customHeight="1">
      <c r="B3" s="88" t="s">
        <v>105</v>
      </c>
      <c r="C3" s="88" t="s">
        <v>106</v>
      </c>
      <c r="D3" s="88" t="s">
        <v>107</v>
      </c>
      <c r="E3" s="1" t="s">
        <v>155</v>
      </c>
      <c r="F3" s="1" t="s">
        <v>156</v>
      </c>
      <c r="G3" s="1" t="s">
        <v>111</v>
      </c>
      <c r="H3" s="4"/>
      <c r="I3" s="88" t="s">
        <v>106</v>
      </c>
      <c r="J3" s="1" t="s">
        <v>155</v>
      </c>
      <c r="K3" s="1" t="s">
        <v>156</v>
      </c>
      <c r="L3" s="1" t="s">
        <v>111</v>
      </c>
      <c r="M3" s="88" t="s">
        <v>157</v>
      </c>
    </row>
    <row r="4" spans="2:14" ht="15.75" customHeight="1">
      <c r="B4" s="88"/>
      <c r="C4" s="88"/>
      <c r="D4" s="88"/>
      <c r="E4" s="1" t="s">
        <v>115</v>
      </c>
      <c r="F4" s="1" t="s">
        <v>115</v>
      </c>
      <c r="G4" s="1" t="s">
        <v>115</v>
      </c>
      <c r="H4" s="4"/>
      <c r="I4" s="88"/>
      <c r="J4" s="1" t="s">
        <v>115</v>
      </c>
      <c r="K4" s="1" t="s">
        <v>115</v>
      </c>
      <c r="L4" s="1" t="s">
        <v>115</v>
      </c>
      <c r="M4" s="88"/>
    </row>
    <row r="5" spans="2:14">
      <c r="B5" s="48" t="s">
        <v>119</v>
      </c>
      <c r="C5" s="43" t="s">
        <v>120</v>
      </c>
      <c r="D5" s="78" t="s">
        <v>121</v>
      </c>
      <c r="E5" s="57">
        <v>6000</v>
      </c>
      <c r="F5" s="57">
        <v>13500</v>
      </c>
      <c r="G5" s="57">
        <v>27000</v>
      </c>
      <c r="H5" s="3"/>
      <c r="I5" s="43" t="s">
        <v>120</v>
      </c>
      <c r="J5" s="57">
        <v>6000</v>
      </c>
      <c r="K5" s="57">
        <v>13500</v>
      </c>
      <c r="L5" s="57">
        <v>27000</v>
      </c>
      <c r="M5" s="12">
        <f>K5/J5*100-100</f>
        <v>125</v>
      </c>
      <c r="N5" s="3"/>
    </row>
    <row r="6" spans="2:14" ht="14.25" customHeight="1">
      <c r="B6" s="96" t="s">
        <v>124</v>
      </c>
      <c r="C6" s="43" t="s">
        <v>125</v>
      </c>
      <c r="D6" s="78" t="s">
        <v>126</v>
      </c>
      <c r="E6" s="56">
        <v>2500</v>
      </c>
      <c r="F6" s="56">
        <v>5800</v>
      </c>
      <c r="G6" s="80">
        <v>5800</v>
      </c>
      <c r="H6" s="4"/>
      <c r="I6" s="43" t="s">
        <v>125</v>
      </c>
      <c r="J6" s="56">
        <v>2500</v>
      </c>
      <c r="K6" s="56">
        <v>5800</v>
      </c>
      <c r="L6" s="80">
        <v>5800</v>
      </c>
      <c r="M6" s="37">
        <f>K6/J6*100-100</f>
        <v>131.99999999999997</v>
      </c>
      <c r="N6" s="3"/>
    </row>
    <row r="7" spans="2:14" ht="28.5" customHeight="1">
      <c r="B7" s="97"/>
      <c r="C7" s="43" t="s">
        <v>128</v>
      </c>
      <c r="D7" s="78" t="s">
        <v>44</v>
      </c>
      <c r="E7" s="58">
        <v>26000</v>
      </c>
      <c r="F7" s="58">
        <v>37000</v>
      </c>
      <c r="G7" s="58">
        <v>35000</v>
      </c>
      <c r="H7" s="4"/>
      <c r="I7" s="43" t="s">
        <v>128</v>
      </c>
      <c r="J7" s="58">
        <v>26000</v>
      </c>
      <c r="K7" s="58">
        <v>37000</v>
      </c>
      <c r="L7" s="58">
        <v>35000</v>
      </c>
      <c r="M7" s="68">
        <f t="shared" ref="M7:M12" si="0">K7/J7*100-100</f>
        <v>42.307692307692321</v>
      </c>
      <c r="N7" s="3"/>
    </row>
    <row r="8" spans="2:14">
      <c r="B8" s="97"/>
      <c r="C8" s="78" t="s">
        <v>19</v>
      </c>
      <c r="D8" s="78" t="s">
        <v>94</v>
      </c>
      <c r="E8" s="58">
        <v>1070</v>
      </c>
      <c r="F8" s="58">
        <v>3900</v>
      </c>
      <c r="G8" s="58">
        <v>1900</v>
      </c>
      <c r="H8" s="4"/>
      <c r="I8" s="55" t="s">
        <v>19</v>
      </c>
      <c r="J8" s="58">
        <v>1070</v>
      </c>
      <c r="K8" s="58">
        <v>3900</v>
      </c>
      <c r="L8" s="58">
        <v>1900</v>
      </c>
      <c r="M8" s="38">
        <f t="shared" si="0"/>
        <v>264.48598130841123</v>
      </c>
      <c r="N8" s="3"/>
    </row>
    <row r="9" spans="2:14">
      <c r="B9" s="97"/>
      <c r="C9" s="78" t="s">
        <v>9</v>
      </c>
      <c r="D9" s="78" t="s">
        <v>96</v>
      </c>
      <c r="E9" s="58">
        <v>320</v>
      </c>
      <c r="F9" s="58">
        <v>1600</v>
      </c>
      <c r="G9" s="58">
        <v>1300</v>
      </c>
      <c r="H9" s="4"/>
      <c r="I9" s="55" t="s">
        <v>9</v>
      </c>
      <c r="J9" s="58">
        <v>320</v>
      </c>
      <c r="K9" s="58">
        <v>1600</v>
      </c>
      <c r="L9" s="58">
        <v>1300</v>
      </c>
      <c r="M9" s="38">
        <f t="shared" si="0"/>
        <v>400</v>
      </c>
      <c r="N9" s="3"/>
    </row>
    <row r="10" spans="2:14">
      <c r="B10" s="97"/>
      <c r="C10" s="43" t="s">
        <v>130</v>
      </c>
      <c r="D10" s="78" t="s">
        <v>98</v>
      </c>
      <c r="E10" s="56">
        <v>371</v>
      </c>
      <c r="F10" s="56">
        <v>2238</v>
      </c>
      <c r="G10" s="80">
        <v>1190</v>
      </c>
      <c r="H10" s="4"/>
      <c r="I10" s="43" t="s">
        <v>130</v>
      </c>
      <c r="J10" s="56">
        <v>371</v>
      </c>
      <c r="K10" s="56">
        <v>2238</v>
      </c>
      <c r="L10" s="80">
        <v>1190</v>
      </c>
      <c r="M10" s="38">
        <f>K10/J10*100-100</f>
        <v>503.23450134770894</v>
      </c>
      <c r="N10" s="3"/>
    </row>
    <row r="11" spans="2:14">
      <c r="B11" s="97"/>
      <c r="C11" s="43" t="s">
        <v>131</v>
      </c>
      <c r="D11" s="78" t="s">
        <v>44</v>
      </c>
      <c r="E11" s="57">
        <v>5000</v>
      </c>
      <c r="F11" s="57">
        <v>9800</v>
      </c>
      <c r="G11" s="80">
        <v>11000</v>
      </c>
      <c r="H11" s="4"/>
      <c r="I11" s="43" t="s">
        <v>131</v>
      </c>
      <c r="J11" s="57">
        <v>5000</v>
      </c>
      <c r="K11" s="57">
        <v>9800</v>
      </c>
      <c r="L11" s="80">
        <v>11000</v>
      </c>
      <c r="M11" s="37">
        <f t="shared" si="0"/>
        <v>96</v>
      </c>
      <c r="N11" s="3"/>
    </row>
    <row r="12" spans="2:14" ht="25.5">
      <c r="B12" s="89" t="s">
        <v>132</v>
      </c>
      <c r="C12" s="43" t="s">
        <v>133</v>
      </c>
      <c r="D12" s="48" t="s">
        <v>77</v>
      </c>
      <c r="E12" s="58">
        <v>8000</v>
      </c>
      <c r="F12" s="58">
        <v>12000</v>
      </c>
      <c r="G12" s="58">
        <v>13000</v>
      </c>
      <c r="H12" s="4"/>
      <c r="I12" s="43" t="s">
        <v>133</v>
      </c>
      <c r="J12" s="58">
        <v>8000</v>
      </c>
      <c r="K12" s="58">
        <v>12000</v>
      </c>
      <c r="L12" s="58">
        <v>13000</v>
      </c>
      <c r="M12" s="12">
        <f t="shared" si="0"/>
        <v>50</v>
      </c>
      <c r="N12" s="3"/>
    </row>
    <row r="13" spans="2:14" ht="25.5">
      <c r="B13" s="90"/>
      <c r="C13" s="43" t="s">
        <v>134</v>
      </c>
      <c r="D13" s="78" t="s">
        <v>52</v>
      </c>
      <c r="E13" s="58">
        <v>1400</v>
      </c>
      <c r="F13" s="58">
        <v>1600</v>
      </c>
      <c r="G13" s="58">
        <v>1500</v>
      </c>
      <c r="H13" s="4"/>
      <c r="I13" s="43" t="s">
        <v>134</v>
      </c>
      <c r="J13" s="58">
        <v>1400</v>
      </c>
      <c r="K13" s="58">
        <v>1600</v>
      </c>
      <c r="L13" s="58">
        <v>1500</v>
      </c>
      <c r="M13" s="68">
        <f>K13/J13*100-100</f>
        <v>14.285714285714278</v>
      </c>
      <c r="N13" s="3"/>
    </row>
    <row r="14" spans="2:14" ht="25.5">
      <c r="B14" s="91"/>
      <c r="C14" s="43" t="s">
        <v>135</v>
      </c>
      <c r="D14" s="78" t="s">
        <v>158</v>
      </c>
      <c r="E14" s="58">
        <v>5000</v>
      </c>
      <c r="F14" s="58">
        <v>8000</v>
      </c>
      <c r="G14" s="58">
        <v>8000</v>
      </c>
      <c r="H14" s="3"/>
      <c r="I14" s="43" t="s">
        <v>135</v>
      </c>
      <c r="J14" s="58">
        <v>5000</v>
      </c>
      <c r="K14" s="58">
        <v>8000</v>
      </c>
      <c r="L14" s="58">
        <v>8000</v>
      </c>
      <c r="M14" s="12">
        <f t="shared" ref="M14:M15" si="1">K14/J14*100-100</f>
        <v>60</v>
      </c>
      <c r="N14" s="3"/>
    </row>
    <row r="15" spans="2:14">
      <c r="B15" s="48" t="s">
        <v>137</v>
      </c>
      <c r="C15" s="43" t="s">
        <v>138</v>
      </c>
      <c r="D15" s="78" t="s">
        <v>139</v>
      </c>
      <c r="E15" s="59">
        <v>30000</v>
      </c>
      <c r="F15" s="59">
        <v>40000</v>
      </c>
      <c r="G15" s="59">
        <v>16000</v>
      </c>
      <c r="H15" s="3"/>
      <c r="I15" s="43" t="s">
        <v>151</v>
      </c>
      <c r="J15" s="59">
        <v>30000</v>
      </c>
      <c r="K15" s="59">
        <v>40000</v>
      </c>
      <c r="L15" s="59">
        <v>16000</v>
      </c>
      <c r="M15" s="68">
        <f t="shared" si="1"/>
        <v>33.333333333333314</v>
      </c>
      <c r="N15" s="3"/>
    </row>
  </sheetData>
  <mergeCells count="8">
    <mergeCell ref="B12:B14"/>
    <mergeCell ref="B2:G2"/>
    <mergeCell ref="M3:M4"/>
    <mergeCell ref="I3:I4"/>
    <mergeCell ref="B3:B4"/>
    <mergeCell ref="C3:C4"/>
    <mergeCell ref="D3:D4"/>
    <mergeCell ref="B6:B11"/>
  </mergeCells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ErrorMessage="1" xr:uid="{00000000-0002-0000-0500-000000000000}">
          <x14:formula1>
            <xm:f>'https://agenciadetierras.sharepoint.com/sites/UAFpoint/Documentos compartidos/MUNICIPIOS PRIORIZADOS/Meta/Lejanías - Meta/10. DTS Consolidado/ANEXOS/[20250217_IT_OFERTA_DEMANDA_PRODUCTO_LEJANIAS V2.xlsx]Hoja1'!#REF!</xm:f>
          </x14:formula1>
          <xm:sqref>D7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Y36"/>
  <sheetViews>
    <sheetView topLeftCell="A2" zoomScale="60" zoomScaleNormal="60" workbookViewId="0">
      <selection activeCell="B3" sqref="B3:B13"/>
    </sheetView>
  </sheetViews>
  <sheetFormatPr defaultColWidth="11.42578125" defaultRowHeight="12.75"/>
  <cols>
    <col min="1" max="1" width="6.140625" style="3" customWidth="1"/>
    <col min="2" max="2" width="25.7109375" style="3" customWidth="1"/>
    <col min="3" max="4" width="13.42578125" style="3" bestFit="1" customWidth="1"/>
    <col min="5" max="5" width="13.5703125" style="3" bestFit="1" customWidth="1"/>
    <col min="6" max="7" width="14.140625" style="3" bestFit="1" customWidth="1"/>
    <col min="8" max="9" width="13.5703125" style="3" bestFit="1" customWidth="1"/>
    <col min="10" max="10" width="12.140625" style="3" bestFit="1" customWidth="1"/>
    <col min="11" max="11" width="13.42578125" style="3" customWidth="1"/>
    <col min="12" max="13" width="11.42578125" style="3"/>
    <col min="14" max="14" width="24.28515625" style="39" bestFit="1" customWidth="1"/>
    <col min="15" max="16384" width="11.42578125" style="3"/>
  </cols>
  <sheetData>
    <row r="2" spans="2:25" ht="25.5">
      <c r="B2" s="70" t="s">
        <v>159</v>
      </c>
      <c r="C2" s="71">
        <v>2019</v>
      </c>
      <c r="D2" s="71">
        <v>2020</v>
      </c>
      <c r="E2" s="71">
        <v>2021</v>
      </c>
      <c r="F2" s="71">
        <v>2022</v>
      </c>
      <c r="G2" s="71">
        <v>2023</v>
      </c>
      <c r="H2" s="72" t="s">
        <v>160</v>
      </c>
      <c r="I2" s="71" t="s">
        <v>161</v>
      </c>
      <c r="K2" s="5" t="s">
        <v>106</v>
      </c>
      <c r="L2" s="5" t="s">
        <v>160</v>
      </c>
      <c r="N2" s="5" t="s">
        <v>106</v>
      </c>
      <c r="O2" s="5" t="s">
        <v>160</v>
      </c>
    </row>
    <row r="3" spans="2:25" ht="34.5" customHeight="1">
      <c r="B3" s="73" t="s">
        <v>125</v>
      </c>
      <c r="C3" s="20">
        <v>4804.8860578276253</v>
      </c>
      <c r="D3" s="20">
        <v>4743.5879545373446</v>
      </c>
      <c r="E3" s="20">
        <v>5349.6870196432819</v>
      </c>
      <c r="F3" s="20">
        <v>6531.6912349456579</v>
      </c>
      <c r="G3" s="20">
        <v>7858.7243480839406</v>
      </c>
      <c r="H3" s="74">
        <f>AVERAGE(C3:G3)</f>
        <v>5857.7153230075692</v>
      </c>
      <c r="I3" s="20">
        <f t="shared" ref="I3:I13" si="0">(C3+D3+E3+F3+G3)/5</f>
        <v>5857.7153230075692</v>
      </c>
      <c r="J3" s="40"/>
      <c r="K3" s="73" t="s">
        <v>9</v>
      </c>
      <c r="L3" s="20">
        <v>1467.8155616118015</v>
      </c>
      <c r="N3" s="19" t="s">
        <v>162</v>
      </c>
      <c r="O3" s="20">
        <v>8463.8833333333332</v>
      </c>
    </row>
    <row r="4" spans="2:25" ht="39" customHeight="1">
      <c r="B4" s="54" t="s">
        <v>163</v>
      </c>
      <c r="C4" s="20">
        <v>6578</v>
      </c>
      <c r="D4" s="20">
        <v>8083</v>
      </c>
      <c r="E4" s="20">
        <v>7795</v>
      </c>
      <c r="F4" s="20">
        <v>8802</v>
      </c>
      <c r="G4" s="20">
        <v>11985</v>
      </c>
      <c r="H4" s="74">
        <f t="shared" ref="H4:H13" si="1">AVERAGE(C4:G4)</f>
        <v>8648.6</v>
      </c>
      <c r="I4" s="20">
        <f t="shared" si="0"/>
        <v>8648.6</v>
      </c>
      <c r="K4" s="73" t="s">
        <v>19</v>
      </c>
      <c r="L4" s="20">
        <v>1979.5088002918535</v>
      </c>
      <c r="N4" s="77" t="s">
        <v>131</v>
      </c>
      <c r="O4" s="20">
        <v>8351.0960908756442</v>
      </c>
    </row>
    <row r="5" spans="2:25" ht="30" customHeight="1">
      <c r="B5" s="73" t="s">
        <v>19</v>
      </c>
      <c r="C5" s="20">
        <v>1927.7070459459981</v>
      </c>
      <c r="D5" s="20">
        <v>1741.895179541192</v>
      </c>
      <c r="E5" s="20">
        <v>1885.570007023892</v>
      </c>
      <c r="F5" s="20">
        <v>2213.207462431461</v>
      </c>
      <c r="G5" s="20">
        <v>2129.1643065167241</v>
      </c>
      <c r="H5" s="74">
        <f t="shared" si="1"/>
        <v>1979.5088002918535</v>
      </c>
      <c r="I5" s="20">
        <f t="shared" si="0"/>
        <v>1979.5088002918535</v>
      </c>
      <c r="J5" s="75"/>
      <c r="K5" s="73" t="s">
        <v>130</v>
      </c>
      <c r="L5" s="20">
        <v>2611.3599609576918</v>
      </c>
      <c r="N5" s="19" t="s">
        <v>164</v>
      </c>
      <c r="O5" s="20">
        <v>7303</v>
      </c>
    </row>
    <row r="6" spans="2:25" ht="36" customHeight="1">
      <c r="B6" s="54" t="s">
        <v>120</v>
      </c>
      <c r="C6" s="20">
        <v>6296</v>
      </c>
      <c r="D6" s="20">
        <v>8383</v>
      </c>
      <c r="E6" s="20">
        <v>12158</v>
      </c>
      <c r="F6" s="20">
        <v>17209</v>
      </c>
      <c r="G6" s="20">
        <v>13004</v>
      </c>
      <c r="H6" s="74">
        <f t="shared" si="1"/>
        <v>11410</v>
      </c>
      <c r="I6" s="20">
        <f t="shared" si="0"/>
        <v>11410</v>
      </c>
      <c r="K6" s="73" t="s">
        <v>125</v>
      </c>
      <c r="L6" s="20">
        <v>5857.7153230075692</v>
      </c>
      <c r="N6" s="19" t="s">
        <v>165</v>
      </c>
      <c r="O6" s="20">
        <v>6276.5833333333339</v>
      </c>
    </row>
    <row r="7" spans="2:25" ht="34.5" customHeight="1">
      <c r="B7" s="73" t="s">
        <v>9</v>
      </c>
      <c r="C7" s="20">
        <v>1108.5</v>
      </c>
      <c r="D7" s="20">
        <v>1162.333333333333</v>
      </c>
      <c r="E7" s="20">
        <v>1314.208947583948</v>
      </c>
      <c r="F7" s="20">
        <v>1796.285527141727</v>
      </c>
      <c r="G7" s="20">
        <v>1957.75</v>
      </c>
      <c r="H7" s="74">
        <f t="shared" si="1"/>
        <v>1467.8155616118015</v>
      </c>
      <c r="I7" s="20">
        <f t="shared" si="0"/>
        <v>1467.8155616118015</v>
      </c>
      <c r="K7" s="54" t="s">
        <v>163</v>
      </c>
      <c r="L7" s="20">
        <v>8648.6</v>
      </c>
      <c r="N7" s="19" t="s">
        <v>166</v>
      </c>
      <c r="O7" s="20">
        <v>1213</v>
      </c>
    </row>
    <row r="8" spans="2:25" ht="34.5" customHeight="1">
      <c r="B8" s="73" t="s">
        <v>130</v>
      </c>
      <c r="C8" s="20">
        <v>2131.450371143736</v>
      </c>
      <c r="D8" s="20">
        <v>1751.960992452568</v>
      </c>
      <c r="E8" s="20">
        <v>1928.326104096469</v>
      </c>
      <c r="F8" s="20">
        <v>3484.39356209689</v>
      </c>
      <c r="G8" s="20">
        <v>3760.6687749987959</v>
      </c>
      <c r="H8" s="74">
        <f t="shared" si="1"/>
        <v>2611.3599609576918</v>
      </c>
      <c r="I8" s="20">
        <f t="shared" si="0"/>
        <v>2611.3599609576918</v>
      </c>
      <c r="K8" s="54" t="s">
        <v>120</v>
      </c>
      <c r="L8" s="20">
        <v>11410</v>
      </c>
      <c r="N8" s="44"/>
      <c r="O8" s="45"/>
    </row>
    <row r="9" spans="2:25" ht="34.5" customHeight="1">
      <c r="B9" s="73" t="s">
        <v>131</v>
      </c>
      <c r="C9" s="20">
        <v>7062.5277777777774</v>
      </c>
      <c r="D9" s="20">
        <v>7243.083333333333</v>
      </c>
      <c r="E9" s="20">
        <v>8191.895833333333</v>
      </c>
      <c r="F9" s="20">
        <v>9134.6666666666661</v>
      </c>
      <c r="G9" s="20">
        <v>10123.30684326711</v>
      </c>
      <c r="H9" s="74">
        <f t="shared" si="1"/>
        <v>8351.0960908756442</v>
      </c>
      <c r="I9" s="20">
        <f t="shared" si="0"/>
        <v>8351.0960908756442</v>
      </c>
      <c r="K9" s="23"/>
      <c r="L9" s="31"/>
      <c r="N9" s="69"/>
      <c r="O9" s="46"/>
    </row>
    <row r="10" spans="2:25" ht="34.5" customHeight="1">
      <c r="B10" s="19" t="s">
        <v>167</v>
      </c>
      <c r="C10" s="20">
        <v>6411</v>
      </c>
      <c r="D10" s="20">
        <v>6628.5</v>
      </c>
      <c r="E10" s="20">
        <v>8406.9166666666661</v>
      </c>
      <c r="F10" s="20">
        <v>9786</v>
      </c>
      <c r="G10" s="20">
        <v>11087</v>
      </c>
      <c r="H10" s="74">
        <f t="shared" si="1"/>
        <v>8463.8833333333332</v>
      </c>
      <c r="I10" s="20">
        <f t="shared" si="0"/>
        <v>8463.8833333333332</v>
      </c>
      <c r="J10" s="40"/>
      <c r="K10" s="47"/>
      <c r="L10" s="31"/>
      <c r="N10" s="28"/>
      <c r="O10" s="46"/>
    </row>
    <row r="11" spans="2:25" ht="34.5" customHeight="1">
      <c r="B11" s="19" t="s">
        <v>165</v>
      </c>
      <c r="C11" s="20">
        <v>4383.916666666667</v>
      </c>
      <c r="D11" s="20">
        <v>4667.416666666667</v>
      </c>
      <c r="E11" s="20">
        <v>6470.166666666667</v>
      </c>
      <c r="F11" s="20">
        <v>8027.166666666667</v>
      </c>
      <c r="G11" s="20">
        <v>7834.25</v>
      </c>
      <c r="H11" s="74">
        <f t="shared" si="1"/>
        <v>6276.5833333333339</v>
      </c>
      <c r="I11" s="20">
        <f t="shared" si="0"/>
        <v>6276.5833333333339</v>
      </c>
      <c r="J11" s="40"/>
      <c r="K11" s="47"/>
      <c r="L11" s="31"/>
      <c r="N11" s="28"/>
      <c r="O11" s="46"/>
    </row>
    <row r="12" spans="2:25" ht="34.5" customHeight="1">
      <c r="B12" s="19" t="s">
        <v>166</v>
      </c>
      <c r="C12" s="83">
        <v>957.89042157946949</v>
      </c>
      <c r="D12" s="83">
        <v>974.33883537062263</v>
      </c>
      <c r="E12" s="83">
        <v>1013.727186941788</v>
      </c>
      <c r="F12" s="83">
        <v>1276.8353003897521</v>
      </c>
      <c r="G12" s="83">
        <v>1842.8336589180899</v>
      </c>
      <c r="H12" s="74">
        <f t="shared" si="1"/>
        <v>1213.1250806399444</v>
      </c>
      <c r="I12" s="20">
        <f t="shared" si="0"/>
        <v>1213.1250806399444</v>
      </c>
      <c r="J12" s="40"/>
      <c r="K12" s="47"/>
      <c r="L12" s="31"/>
      <c r="N12" s="28"/>
      <c r="O12" s="46"/>
    </row>
    <row r="13" spans="2:25" ht="39.75" customHeight="1">
      <c r="B13" s="19" t="s">
        <v>164</v>
      </c>
      <c r="C13" s="20">
        <v>5174</v>
      </c>
      <c r="D13" s="20">
        <v>5481</v>
      </c>
      <c r="E13" s="20">
        <v>7564</v>
      </c>
      <c r="F13" s="20">
        <v>8609</v>
      </c>
      <c r="G13" s="20">
        <v>9687</v>
      </c>
      <c r="H13" s="74">
        <f t="shared" si="1"/>
        <v>7303</v>
      </c>
      <c r="I13" s="20">
        <f t="shared" si="0"/>
        <v>7303</v>
      </c>
      <c r="J13" s="40"/>
      <c r="O13" s="30"/>
      <c r="R13" s="28"/>
      <c r="S13" s="29"/>
      <c r="T13" s="29"/>
      <c r="U13" s="29"/>
      <c r="V13" s="29"/>
      <c r="W13" s="29"/>
      <c r="X13" s="29"/>
      <c r="Y13" s="29"/>
    </row>
    <row r="14" spans="2:25">
      <c r="B14" s="18"/>
      <c r="J14" s="40"/>
      <c r="O14" s="30"/>
    </row>
    <row r="15" spans="2:25" ht="13.5" thickBot="1">
      <c r="B15" s="18"/>
      <c r="J15" s="40"/>
      <c r="O15" s="30"/>
    </row>
    <row r="16" spans="2:25">
      <c r="B16" s="15" t="s">
        <v>168</v>
      </c>
      <c r="C16" s="7"/>
      <c r="D16" s="7"/>
      <c r="E16" s="7"/>
      <c r="F16" s="7"/>
      <c r="G16" s="7"/>
      <c r="H16" s="7"/>
      <c r="I16" s="7"/>
    </row>
    <row r="17" spans="2:9">
      <c r="B17" s="76" t="s">
        <v>169</v>
      </c>
      <c r="C17" s="7"/>
      <c r="D17" s="7"/>
      <c r="E17" s="7"/>
      <c r="F17" s="7"/>
      <c r="G17" s="7"/>
      <c r="H17" s="7"/>
      <c r="I17" s="7"/>
    </row>
    <row r="18" spans="2:9">
      <c r="B18" s="17" t="s">
        <v>170</v>
      </c>
      <c r="D18" s="7"/>
      <c r="E18" s="7"/>
      <c r="F18" s="7"/>
      <c r="G18" s="7"/>
      <c r="H18" s="7"/>
      <c r="I18" s="7"/>
    </row>
    <row r="19" spans="2:9" ht="26.25" thickBot="1">
      <c r="B19" s="16" t="s">
        <v>171</v>
      </c>
      <c r="D19" s="7"/>
      <c r="E19" s="7"/>
      <c r="F19" s="7"/>
      <c r="G19" s="7"/>
      <c r="H19" s="7"/>
      <c r="I19" s="7"/>
    </row>
    <row r="20" spans="2:9">
      <c r="B20" s="18"/>
      <c r="D20" s="7"/>
      <c r="E20" s="7"/>
      <c r="F20" s="7"/>
      <c r="G20" s="7"/>
      <c r="H20" s="7"/>
      <c r="I20" s="7"/>
    </row>
    <row r="21" spans="2:9">
      <c r="B21" s="18"/>
      <c r="D21" s="7"/>
      <c r="E21" s="7"/>
      <c r="F21" s="7"/>
      <c r="G21" s="7"/>
      <c r="H21" s="7"/>
      <c r="I21" s="7"/>
    </row>
    <row r="22" spans="2:9">
      <c r="B22" s="18"/>
      <c r="D22" s="7"/>
      <c r="E22" s="7"/>
      <c r="F22" s="7"/>
      <c r="G22" s="7"/>
      <c r="H22" s="7"/>
      <c r="I22" s="7"/>
    </row>
    <row r="23" spans="2:9">
      <c r="B23" s="18"/>
    </row>
    <row r="24" spans="2:9">
      <c r="B24" s="18"/>
    </row>
    <row r="25" spans="2:9">
      <c r="B25" s="5" t="s">
        <v>106</v>
      </c>
      <c r="C25" s="5" t="s">
        <v>160</v>
      </c>
    </row>
    <row r="26" spans="2:9" ht="14.25">
      <c r="B26" s="73" t="s">
        <v>9</v>
      </c>
      <c r="C26" s="20">
        <v>1467.8155616118015</v>
      </c>
    </row>
    <row r="27" spans="2:9" ht="14.25">
      <c r="B27" s="73" t="s">
        <v>19</v>
      </c>
      <c r="C27" s="20">
        <v>1979.5088002918535</v>
      </c>
    </row>
    <row r="28" spans="2:9" ht="14.25">
      <c r="B28" s="73" t="s">
        <v>130</v>
      </c>
      <c r="C28" s="20">
        <v>2611.3599609576918</v>
      </c>
    </row>
    <row r="29" spans="2:9" ht="14.25">
      <c r="B29" s="73" t="s">
        <v>125</v>
      </c>
      <c r="C29" s="20">
        <v>5857.7153230075692</v>
      </c>
    </row>
    <row r="30" spans="2:9" ht="14.25">
      <c r="B30" s="54" t="s">
        <v>163</v>
      </c>
      <c r="C30" s="20">
        <v>8648.6</v>
      </c>
    </row>
    <row r="31" spans="2:9" ht="30.75" customHeight="1">
      <c r="B31" s="54" t="s">
        <v>120</v>
      </c>
      <c r="C31" s="20">
        <v>11410</v>
      </c>
    </row>
    <row r="32" spans="2:9" ht="14.25">
      <c r="B32" s="19" t="s">
        <v>162</v>
      </c>
      <c r="C32" s="20">
        <v>8463.8833333333332</v>
      </c>
    </row>
    <row r="33" spans="2:3" ht="14.25">
      <c r="B33" s="77" t="s">
        <v>131</v>
      </c>
      <c r="C33" s="20">
        <v>8351.0960908756442</v>
      </c>
    </row>
    <row r="34" spans="2:3" ht="14.25">
      <c r="B34" s="19" t="s">
        <v>164</v>
      </c>
      <c r="C34" s="20">
        <v>7303</v>
      </c>
    </row>
    <row r="35" spans="2:3" ht="25.5">
      <c r="B35" s="19" t="s">
        <v>165</v>
      </c>
      <c r="C35" s="20">
        <v>6276.5833333333339</v>
      </c>
    </row>
    <row r="36" spans="2:3" ht="25.5">
      <c r="B36" s="19" t="s">
        <v>166</v>
      </c>
      <c r="C36" s="20">
        <v>1213</v>
      </c>
    </row>
  </sheetData>
  <autoFilter ref="N2:O7" xr:uid="{00000000-0009-0000-0000-000006000000}">
    <sortState xmlns:xlrd2="http://schemas.microsoft.com/office/spreadsheetml/2017/richdata2" ref="N3:O7">
      <sortCondition descending="1" ref="O2:O7"/>
    </sortState>
  </autoFilter>
  <sortState xmlns:xlrd2="http://schemas.microsoft.com/office/spreadsheetml/2017/richdata2" ref="B29:C33">
    <sortCondition descending="1" ref="C29:C33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H26"/>
  <sheetViews>
    <sheetView tabSelected="1" topLeftCell="I1" zoomScale="80" zoomScaleNormal="80" workbookViewId="0">
      <selection activeCell="I22" sqref="I22"/>
    </sheetView>
  </sheetViews>
  <sheetFormatPr defaultColWidth="11.42578125" defaultRowHeight="12.75"/>
  <cols>
    <col min="1" max="1" width="6.42578125" style="3" customWidth="1"/>
    <col min="2" max="2" width="26.7109375" style="3" customWidth="1"/>
    <col min="3" max="8" width="11.42578125" style="3" customWidth="1"/>
    <col min="9" max="16384" width="11.42578125" style="3"/>
  </cols>
  <sheetData>
    <row r="2" spans="2:8" ht="15" customHeight="1">
      <c r="B2" s="8" t="s">
        <v>159</v>
      </c>
      <c r="C2" s="8">
        <v>2019</v>
      </c>
      <c r="D2" s="8">
        <v>2020</v>
      </c>
      <c r="E2" s="8">
        <v>2021</v>
      </c>
      <c r="F2" s="8">
        <v>2022</v>
      </c>
      <c r="G2" s="8">
        <v>2023</v>
      </c>
      <c r="H2" s="8" t="s">
        <v>160</v>
      </c>
    </row>
    <row r="3" spans="2:8" ht="14.25">
      <c r="B3" s="73" t="s">
        <v>125</v>
      </c>
      <c r="C3" s="20">
        <v>4804.8860578276253</v>
      </c>
      <c r="D3" s="20">
        <v>4743.5879545373446</v>
      </c>
      <c r="E3" s="20">
        <v>5349.6870196432819</v>
      </c>
      <c r="F3" s="20">
        <v>6531.6912349456579</v>
      </c>
      <c r="G3" s="20">
        <v>7858.7243480839406</v>
      </c>
      <c r="H3" s="74">
        <f>AVERAGE(C3:G3)</f>
        <v>5857.7153230075692</v>
      </c>
    </row>
    <row r="4" spans="2:8" ht="14.25">
      <c r="B4" s="54" t="s">
        <v>163</v>
      </c>
      <c r="C4" s="20">
        <v>6578</v>
      </c>
      <c r="D4" s="20">
        <v>8083</v>
      </c>
      <c r="E4" s="20">
        <v>7795</v>
      </c>
      <c r="F4" s="20">
        <v>8802</v>
      </c>
      <c r="G4" s="20">
        <v>11985</v>
      </c>
      <c r="H4" s="74">
        <f t="shared" ref="H4:H13" si="0">AVERAGE(C4:G4)</f>
        <v>8648.6</v>
      </c>
    </row>
    <row r="5" spans="2:8" ht="14.25">
      <c r="B5" s="73" t="s">
        <v>19</v>
      </c>
      <c r="C5" s="20">
        <v>1927.7070459459981</v>
      </c>
      <c r="D5" s="20">
        <v>1741.895179541192</v>
      </c>
      <c r="E5" s="20">
        <v>1885.570007023892</v>
      </c>
      <c r="F5" s="20">
        <v>2213.207462431461</v>
      </c>
      <c r="G5" s="20">
        <v>2129.1643065167241</v>
      </c>
      <c r="H5" s="74">
        <f t="shared" si="0"/>
        <v>1979.5088002918535</v>
      </c>
    </row>
    <row r="6" spans="2:8" ht="14.25">
      <c r="B6" s="54" t="s">
        <v>120</v>
      </c>
      <c r="C6" s="20">
        <v>6296</v>
      </c>
      <c r="D6" s="20">
        <v>8383</v>
      </c>
      <c r="E6" s="20">
        <v>12158</v>
      </c>
      <c r="F6" s="20">
        <v>17209</v>
      </c>
      <c r="G6" s="20">
        <v>13004</v>
      </c>
      <c r="H6" s="74">
        <f t="shared" si="0"/>
        <v>11410</v>
      </c>
    </row>
    <row r="7" spans="2:8" ht="14.25">
      <c r="B7" s="73" t="s">
        <v>9</v>
      </c>
      <c r="C7" s="20">
        <v>1108.5</v>
      </c>
      <c r="D7" s="20">
        <v>1162.333333333333</v>
      </c>
      <c r="E7" s="20">
        <v>1314.208947583948</v>
      </c>
      <c r="F7" s="20">
        <v>1796.285527141727</v>
      </c>
      <c r="G7" s="20">
        <v>1957.75</v>
      </c>
      <c r="H7" s="74">
        <f t="shared" si="0"/>
        <v>1467.8155616118015</v>
      </c>
    </row>
    <row r="8" spans="2:8" ht="14.25">
      <c r="B8" s="73" t="s">
        <v>130</v>
      </c>
      <c r="C8" s="20">
        <v>2131.450371143736</v>
      </c>
      <c r="D8" s="20">
        <v>1751.960992452568</v>
      </c>
      <c r="E8" s="20">
        <v>1928.326104096469</v>
      </c>
      <c r="F8" s="20">
        <v>3484.39356209689</v>
      </c>
      <c r="G8" s="20">
        <v>3760.6687749987959</v>
      </c>
      <c r="H8" s="74">
        <f t="shared" si="0"/>
        <v>2611.3599609576918</v>
      </c>
    </row>
    <row r="9" spans="2:8" ht="24.75" customHeight="1">
      <c r="B9" s="73" t="s">
        <v>131</v>
      </c>
      <c r="C9" s="20">
        <v>7062.5277777777774</v>
      </c>
      <c r="D9" s="20">
        <v>7243.083333333333</v>
      </c>
      <c r="E9" s="20">
        <v>8191.895833333333</v>
      </c>
      <c r="F9" s="20">
        <v>9134.6666666666661</v>
      </c>
      <c r="G9" s="20">
        <v>10123.30684326711</v>
      </c>
      <c r="H9" s="74">
        <f t="shared" si="0"/>
        <v>8351.0960908756442</v>
      </c>
    </row>
    <row r="10" spans="2:8" ht="25.5" customHeight="1">
      <c r="B10" s="19" t="s">
        <v>167</v>
      </c>
      <c r="C10" s="20">
        <v>305.5</v>
      </c>
      <c r="D10" s="20">
        <v>288.83333333333331</v>
      </c>
      <c r="E10" s="20">
        <v>364.25</v>
      </c>
      <c r="F10" s="20">
        <v>490</v>
      </c>
      <c r="G10" s="20">
        <v>552</v>
      </c>
      <c r="H10" s="74">
        <f t="shared" si="0"/>
        <v>400.11666666666667</v>
      </c>
    </row>
    <row r="11" spans="2:8" ht="25.5">
      <c r="B11" s="19" t="s">
        <v>165</v>
      </c>
      <c r="C11" s="20">
        <v>4383.916666666667</v>
      </c>
      <c r="D11" s="20">
        <v>4667.416666666667</v>
      </c>
      <c r="E11" s="20">
        <v>6470.166666666667</v>
      </c>
      <c r="F11" s="20">
        <v>8027.166666666667</v>
      </c>
      <c r="G11" s="20">
        <v>7834.25</v>
      </c>
      <c r="H11" s="74">
        <f t="shared" si="0"/>
        <v>6276.5833333333339</v>
      </c>
    </row>
    <row r="12" spans="2:8" ht="22.5" customHeight="1">
      <c r="B12" s="19" t="s">
        <v>166</v>
      </c>
      <c r="C12" s="83">
        <v>957.89042157946949</v>
      </c>
      <c r="D12" s="83">
        <v>974.33883537062263</v>
      </c>
      <c r="E12" s="83">
        <v>1013.727186941788</v>
      </c>
      <c r="F12" s="83">
        <v>1276.8353003897521</v>
      </c>
      <c r="G12" s="83">
        <v>1842.8336589180899</v>
      </c>
      <c r="H12" s="74">
        <f t="shared" si="0"/>
        <v>1213.1250806399444</v>
      </c>
    </row>
    <row r="13" spans="2:8" ht="24" customHeight="1">
      <c r="B13" s="19" t="s">
        <v>164</v>
      </c>
      <c r="C13" s="20">
        <v>5174</v>
      </c>
      <c r="D13" s="20">
        <v>5481</v>
      </c>
      <c r="E13" s="20">
        <v>7564</v>
      </c>
      <c r="F13" s="20">
        <v>8609</v>
      </c>
      <c r="G13" s="20">
        <v>9687</v>
      </c>
      <c r="H13" s="74">
        <f t="shared" si="0"/>
        <v>7303</v>
      </c>
    </row>
    <row r="14" spans="2:8">
      <c r="B14" s="21"/>
      <c r="C14" s="22"/>
      <c r="D14" s="13"/>
      <c r="E14" s="13"/>
      <c r="F14" s="13"/>
      <c r="G14" s="13"/>
      <c r="H14" s="22"/>
    </row>
    <row r="15" spans="2:8">
      <c r="B15" s="8" t="s">
        <v>159</v>
      </c>
      <c r="C15" s="8">
        <v>2020</v>
      </c>
      <c r="D15" s="8">
        <v>2021</v>
      </c>
      <c r="E15" s="8">
        <v>2022</v>
      </c>
      <c r="F15" s="8">
        <v>2023</v>
      </c>
      <c r="G15" s="6"/>
      <c r="H15" s="22"/>
    </row>
    <row r="16" spans="2:8">
      <c r="B16" s="73" t="s">
        <v>125</v>
      </c>
      <c r="C16" s="9">
        <f t="shared" ref="C16:F26" si="1">D3/C3*100-100</f>
        <v>-1.27574520087569</v>
      </c>
      <c r="D16" s="9">
        <f t="shared" si="1"/>
        <v>12.777228353617659</v>
      </c>
      <c r="E16" s="9">
        <f t="shared" si="1"/>
        <v>22.094829304260728</v>
      </c>
      <c r="F16" s="9">
        <f t="shared" si="1"/>
        <v>20.316837789857999</v>
      </c>
      <c r="G16" s="33" cm="1">
        <f t="array" ref="G16">+AVERAGE(ABS(C16:F16))</f>
        <v>14.116160162153019</v>
      </c>
      <c r="H16" s="22"/>
    </row>
    <row r="17" spans="2:8">
      <c r="B17" s="54" t="s">
        <v>163</v>
      </c>
      <c r="C17" s="9">
        <f>D4/C4*100-100</f>
        <v>22.879294618425064</v>
      </c>
      <c r="D17" s="9">
        <f>E4/D4*100-100</f>
        <v>-3.5630335271557527</v>
      </c>
      <c r="E17" s="9">
        <f>F4/E4*100-100</f>
        <v>12.918537524053875</v>
      </c>
      <c r="F17" s="9">
        <f>G4/F4*100-100</f>
        <v>36.162235855487381</v>
      </c>
      <c r="G17" s="24" cm="1">
        <f t="array" ref="G17">+AVERAGE(ABS(C17:F17))</f>
        <v>18.880775381280518</v>
      </c>
      <c r="H17" s="22"/>
    </row>
    <row r="18" spans="2:8">
      <c r="B18" s="73" t="s">
        <v>19</v>
      </c>
      <c r="C18" s="9">
        <f>D5/C5*100-100</f>
        <v>-9.6390095577837798</v>
      </c>
      <c r="D18" s="9">
        <f>E5/D5*100-100</f>
        <v>8.2481901993978397</v>
      </c>
      <c r="E18" s="9">
        <f>F5/E5*100-100</f>
        <v>17.3760430101823</v>
      </c>
      <c r="F18" s="9">
        <f>G5/F5*100-100</f>
        <v>-3.7973464910698453</v>
      </c>
      <c r="G18" s="33" cm="1">
        <f t="array" ref="G18">+AVERAGE(ABS(C18:F18))</f>
        <v>9.7651473146084413</v>
      </c>
      <c r="H18" s="22"/>
    </row>
    <row r="19" spans="2:8">
      <c r="B19" s="54" t="s">
        <v>120</v>
      </c>
      <c r="C19" s="9">
        <f>D6/C6*100-100</f>
        <v>33.148030495552717</v>
      </c>
      <c r="D19" s="9">
        <f>E6/D6*100-100</f>
        <v>45.031611594894429</v>
      </c>
      <c r="E19" s="9">
        <f>F6/E6*100-100</f>
        <v>41.544661950978792</v>
      </c>
      <c r="F19" s="9">
        <f>G6/F6*100-100</f>
        <v>-24.434888721018069</v>
      </c>
      <c r="G19" s="14" cm="1">
        <f t="array" ref="G19">+AVERAGE(ABS(C19:F19))</f>
        <v>36.039798190611002</v>
      </c>
      <c r="H19" s="22"/>
    </row>
    <row r="20" spans="2:8">
      <c r="B20" s="73" t="s">
        <v>9</v>
      </c>
      <c r="C20" s="9">
        <f>D7/C7*100-100</f>
        <v>4.8564125695383922</v>
      </c>
      <c r="D20" s="9">
        <f>E7/D7*100-100</f>
        <v>13.066442292854745</v>
      </c>
      <c r="E20" s="9">
        <f>F7/E7*100-100</f>
        <v>36.681882317422378</v>
      </c>
      <c r="F20" s="9">
        <f>G7/F7*100-100</f>
        <v>8.9887977394772776</v>
      </c>
      <c r="G20" s="24" cm="1">
        <f t="array" ref="G20">+AVERAGE(ABS(C20:F20))</f>
        <v>15.898383729823198</v>
      </c>
      <c r="H20" s="22"/>
    </row>
    <row r="21" spans="2:8">
      <c r="B21" s="73" t="s">
        <v>130</v>
      </c>
      <c r="C21" s="9">
        <f>D8/C8*100-100</f>
        <v>-17.804279369053944</v>
      </c>
      <c r="D21" s="9">
        <f>E8/D8*100-100</f>
        <v>10.066725937602513</v>
      </c>
      <c r="E21" s="9">
        <f>F8/E8*100-100</f>
        <v>80.695244165121522</v>
      </c>
      <c r="F21" s="9">
        <f>G8/F8*100-100</f>
        <v>7.9289324807397747</v>
      </c>
      <c r="G21" s="14" cm="1">
        <f t="array" ref="G21">+AVERAGE(ABS(C21:F21))</f>
        <v>29.123795488129439</v>
      </c>
      <c r="H21" s="23"/>
    </row>
    <row r="22" spans="2:8" ht="22.5" customHeight="1">
      <c r="B22" s="73" t="s">
        <v>131</v>
      </c>
      <c r="C22" s="9">
        <f>D9/C9*100-100</f>
        <v>2.5565287845475524</v>
      </c>
      <c r="D22" s="9">
        <f>E9/D9*100-100</f>
        <v>13.099566252861933</v>
      </c>
      <c r="E22" s="9">
        <f>F9/E9*100-100</f>
        <v>11.508579363242632</v>
      </c>
      <c r="F22" s="9">
        <f>G9/F9*100-100</f>
        <v>10.822947488692634</v>
      </c>
      <c r="G22" s="33" cm="1">
        <f t="array" ref="G22">+AVERAGE(ABS(C22:F22))</f>
        <v>9.4969054723361879</v>
      </c>
      <c r="H22" s="23"/>
    </row>
    <row r="23" spans="2:8" ht="22.5" customHeight="1">
      <c r="B23" s="19" t="s">
        <v>167</v>
      </c>
      <c r="C23" s="9">
        <f>D10/C10*100-100</f>
        <v>-5.4555373704310028</v>
      </c>
      <c r="D23" s="9">
        <f>E10/D10*100-100</f>
        <v>26.110790536641673</v>
      </c>
      <c r="E23" s="9">
        <f>F10/E10*100-100</f>
        <v>34.522992450240224</v>
      </c>
      <c r="F23" s="9">
        <f>G10/F10*100-100</f>
        <v>12.65306122448979</v>
      </c>
      <c r="G23" s="14" cm="1">
        <f t="array" ref="G23">+AVERAGE(ABS(C23:F23))</f>
        <v>19.685595395450672</v>
      </c>
      <c r="H23" s="23"/>
    </row>
    <row r="24" spans="2:8" ht="25.5">
      <c r="B24" s="19" t="s">
        <v>165</v>
      </c>
      <c r="C24" s="9">
        <f>D11/C11*100-100</f>
        <v>6.4668200049422921</v>
      </c>
      <c r="D24" s="9">
        <f>E11/D11*100-100</f>
        <v>38.624149690228364</v>
      </c>
      <c r="E24" s="9">
        <f>F11/E11*100-100</f>
        <v>24.064295098013957</v>
      </c>
      <c r="F24" s="9">
        <f>G11/F11*100-100</f>
        <v>-2.4032971368062732</v>
      </c>
      <c r="G24" s="24" cm="1">
        <f t="array" ref="G24">+AVERAGE(ABS(C24:F24))</f>
        <v>17.889640482497722</v>
      </c>
    </row>
    <row r="25" spans="2:8" ht="24" customHeight="1">
      <c r="B25" s="19" t="s">
        <v>166</v>
      </c>
      <c r="C25" s="9">
        <f>D12/C12*100-100</f>
        <v>1.7171498347411358</v>
      </c>
      <c r="D25" s="9">
        <f>E12/D12*100-100</f>
        <v>4.0425722696543005</v>
      </c>
      <c r="E25" s="9">
        <f>F12/E12*100-100</f>
        <v>25.954528677652291</v>
      </c>
      <c r="F25" s="9">
        <f>G12/F12*100-100</f>
        <v>44.328219806859011</v>
      </c>
      <c r="G25" s="24" cm="1">
        <f t="array" ref="G25">+AVERAGE(ABS(C25:F25))</f>
        <v>19.010617647226685</v>
      </c>
    </row>
    <row r="26" spans="2:8">
      <c r="B26" s="19" t="s">
        <v>164</v>
      </c>
      <c r="C26" s="9">
        <f>D13/C13*100-100</f>
        <v>5.9335137224584571</v>
      </c>
      <c r="D26" s="9">
        <f>E13/D13*100-100</f>
        <v>38.004013866082829</v>
      </c>
      <c r="E26" s="9">
        <f>F13/E13*100-100</f>
        <v>13.815441565309357</v>
      </c>
      <c r="F26" s="9">
        <f>G13/F13*100-100</f>
        <v>12.521779533046811</v>
      </c>
      <c r="G26" s="24" cm="1">
        <f t="array" ref="G26">+AVERAGE(ABS(C26:F26))</f>
        <v>17.568687171724363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2025-12-01T17:29:43+00:00</FechayHor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dba39584d82166cba059bb2c52e166d8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efc7848022a92cc739f97897553905dd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E80E8642-9E01-4098-A649-45CC534CC4D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2025-12-01T20:35:34Z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