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codeName="ThisWorkbook" defaultThemeVersion="166925"/>
  <mc:AlternateContent xmlns:mc="http://schemas.openxmlformats.org/markup-compatibility/2006">
    <mc:Choice Requires="x15">
      <x15ac:absPath xmlns:x15ac="http://schemas.microsoft.com/office/spreadsheetml/2010/11/ac" url="https://d.docs.live.net/d4c52b115138cbca/Documentos/AREA DE TRABAJO_UAF/MUNICIPIOS/META/02. LEJANIAS SEP 2025/Aptitud final/"/>
    </mc:Choice>
  </mc:AlternateContent>
  <xr:revisionPtr revIDLastSave="801" documentId="8_{B715F028-8A7C-4BB4-A019-A01852F443C9}" xr6:coauthVersionLast="47" xr6:coauthVersionMax="47" xr10:uidLastSave="{AE42C346-D51F-43B1-8C7D-D8D18C18099B}"/>
  <bookViews>
    <workbookView xWindow="28680" yWindow="-120" windowWidth="29040" windowHeight="15720" firstSheet="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0" hidden="1">SIPRA!$B$1:$G$29</definedName>
    <definedName name="_xlnm._FilterDatabase" localSheetId="1" hidden="1">'Aptitud final'!$A$1:$AT$109</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U102" i="12"/>
  <c r="T102" i="12"/>
  <c r="S102" i="12"/>
  <c r="R102" i="12"/>
  <c r="Q102" i="12"/>
  <c r="P102" i="12"/>
  <c r="O102" i="12"/>
  <c r="N102" i="12"/>
  <c r="M102" i="12"/>
  <c r="L102" i="12"/>
  <c r="K102" i="12"/>
  <c r="J102" i="12"/>
  <c r="I102" i="12"/>
  <c r="H102" i="12"/>
  <c r="G102" i="12"/>
  <c r="F102" i="12"/>
  <c r="E102" i="12"/>
  <c r="D102" i="12"/>
  <c r="C102" i="12"/>
  <c r="B102" i="12"/>
  <c r="AQ102" i="12" s="1"/>
  <c r="AS100" i="12" l="1"/>
  <c r="AS27" i="12"/>
  <c r="AS57"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<sst xmlns="http://schemas.openxmlformats.org/spreadsheetml/2006/main" count="374" uniqueCount="103">
  <si>
    <t>UFH</t>
  </si>
  <si>
    <t> </t>
  </si>
  <si>
    <t>Avicultura engorde</t>
  </si>
  <si>
    <t>Ganaderia doble proposito</t>
  </si>
  <si>
    <t>Porcicultura cria</t>
  </si>
  <si>
    <t>Piscicultura cachama</t>
  </si>
  <si>
    <t>Aguacate</t>
  </si>
  <si>
    <t>Cacao sombrio</t>
  </si>
  <si>
    <t>Café</t>
  </si>
  <si>
    <t>Guayaba</t>
  </si>
  <si>
    <t>Naranja valencia</t>
  </si>
  <si>
    <t>Plátano</t>
  </si>
  <si>
    <t>06UaL-55</t>
  </si>
  <si>
    <t>Área total</t>
  </si>
  <si>
    <t>Apto</t>
  </si>
  <si>
    <t>No apto</t>
  </si>
  <si>
    <t>% aptitud</t>
  </si>
  <si>
    <t>Se habilita aptitud condicionada para aguacate, cacao sombrio, guayaba, naranja valencia y plátano por condiciones edafoclimaticas favorables (anexo 10) y aptitud  cruzada con municipios colindantes.</t>
  </si>
  <si>
    <t>06Uai-55</t>
  </si>
  <si>
    <t>06UbL-55</t>
  </si>
  <si>
    <t>07Uai-49</t>
  </si>
  <si>
    <t>07UaiEL-49</t>
  </si>
  <si>
    <t>Se habilita aptitud condicionada para aguacate, cacao sombrio, naranja valencia y plátano por condiciones edafoclimaticas favorables (anexo 10) y aptitud  cruzada con municipios colindantes.</t>
  </si>
  <si>
    <t>07Uaip-49</t>
  </si>
  <si>
    <t>08OapL-44</t>
  </si>
  <si>
    <t>08OapLs1-44</t>
  </si>
  <si>
    <t>08PdL-44</t>
  </si>
  <si>
    <t>Se habilita aptitud condicionada para aguacate, cacao sombrio, café, guayaba, naranja valencia por condiciones edafoclimaticas favorables (anexo 10) y aptitud  cruzada con municipios colindantes.</t>
  </si>
  <si>
    <t>08UapL-44</t>
  </si>
  <si>
    <t>08UdL-44</t>
  </si>
  <si>
    <t xml:space="preserve">Se habilita aptitud condicionada para guayaba y plátano por condiciones edafoclimaticas favorables (anexo 10) </t>
  </si>
  <si>
    <t>09OdL2s1-38</t>
  </si>
  <si>
    <t>09PdL2s1-38</t>
  </si>
  <si>
    <t>Se habilita aptitud condicionada para aguacate, cacao sombrio y café por condiciones edafoclimaticas favorables (anexo 10).</t>
  </si>
  <si>
    <t>09UdL2s1-38</t>
  </si>
  <si>
    <t>Se habilita aptitud condicionada para plátano por condiciones edafoclimaticas favorables (anexo 10).</t>
  </si>
  <si>
    <t>09UdLs1-38</t>
  </si>
  <si>
    <t>Se habilita aptitud condicionada para plátano por condiciones edafoclimaticas favorables (anexo 10) y aptitud cruzada con municipios colindantes.</t>
  </si>
  <si>
    <t>10OfL-30</t>
  </si>
  <si>
    <t>Se habilita aptitud condicionada para aguacate y café por cumplimiento de criterios de aptitud A3 del anexo 10 y para café por información primaria obtenida durante los encuentros territoriales y consulta con la alcaldia municipal que indican que en esta UFH se desarrolla la actividad productiva.</t>
  </si>
  <si>
    <t>10PfL-30</t>
  </si>
  <si>
    <t>Se habilita aptitud condicionada para aguacate, cacao y café por cumplimiento de criterios de aptitud A3 del anexo 10 y para café por información primaria obtenida durante los encuentros territoriales y consulta con la alcaldia municipal que indican que en esta UFH se desarrolla la actividad productiva.</t>
  </si>
  <si>
    <t>10UdL2s2-30</t>
  </si>
  <si>
    <t>Se habilita aptitud condicionada para aguacate, cacao sombrio y plátano por condiciones edafoclimaticas favorables (anexo 10) y aptitud  cruzada con municipios colindantes.</t>
  </si>
  <si>
    <t>11GgL-23</t>
  </si>
  <si>
    <t>11GgLs1-23</t>
  </si>
  <si>
    <t>11KfL-23</t>
  </si>
  <si>
    <t>Se realizó flexibilizacion de criterios a partir del analisis tecnico realizado a los requerimientos para la avicultura. Se habilita aptitud condicionada para café por cumplimiento de criterios de aptitud A3 del anexo 10 y con información primaria obtenida durante los encuentros territoriales y consulta con la alcaldia municipal que indica que en esta UFH se desarrolla la actividad productiva.</t>
  </si>
  <si>
    <t>11KfLs1-23</t>
  </si>
  <si>
    <t>Se habilita aptitud condicionada para café por cumplimiento de criterios de aptitud A3 del anexo 10 y con información primaria obtenida durante los encuentros territoriales y consulta con la alcaldia municipal que indica que en esta UFH se desarrolla la actividad productiva.</t>
  </si>
  <si>
    <t>11KgL-23</t>
  </si>
  <si>
    <t>11KgLs1-23</t>
  </si>
  <si>
    <t>11Of-23</t>
  </si>
  <si>
    <t>11OfLs1-23</t>
  </si>
  <si>
    <t>11Ofs1-23</t>
  </si>
  <si>
    <t>11OgLs1-23</t>
  </si>
  <si>
    <t>11Pf-23</t>
  </si>
  <si>
    <t>11PfLs1-23</t>
  </si>
  <si>
    <t>11Pfs1-23</t>
  </si>
  <si>
    <t>11PgL-23</t>
  </si>
  <si>
    <t>11PgLs1-23</t>
  </si>
  <si>
    <t>11Uf-23</t>
  </si>
  <si>
    <t>11Ufs1-23</t>
  </si>
  <si>
    <t>13OfLs3-6</t>
  </si>
  <si>
    <t>13Uaips3-6</t>
  </si>
  <si>
    <t>Se habilita aptitud condicionada para aguacate y naranja valencia por cumplimiento de criterios de aptitud A3 del anexo 10.</t>
  </si>
  <si>
    <t>13Uais3-6</t>
  </si>
  <si>
    <t>Se habilita aptitud condicionada para naranja valencia por cumplimiento de criterios de aptitud A3 del anexo 10.</t>
  </si>
  <si>
    <t>13UapLs3-6</t>
  </si>
  <si>
    <t>Café de SIPRA nacional</t>
  </si>
  <si>
    <t>avicultura_engorde</t>
  </si>
  <si>
    <t>ganaderia_doble_proposito</t>
  </si>
  <si>
    <t>porcicultura_cria</t>
  </si>
  <si>
    <t>piscicultura_cachama</t>
  </si>
  <si>
    <t>aguacate_lorena</t>
  </si>
  <si>
    <t>cacao_sombrio</t>
  </si>
  <si>
    <t>cafe</t>
  </si>
  <si>
    <t>guayaba</t>
  </si>
  <si>
    <t>naranja_valencia</t>
  </si>
  <si>
    <t>platano_harton</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</si>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</sst>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font>
      <sz val="11"/>
      <color theme="1"/>
      <name val="Calibri"/>
      <family val="2"/>
      <scheme val="minor"/>
    </font>
    <font>
      <b/>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charset val="1"/>
    </font>
    <font>
      <b/>
      <sz val="11"/>
      <name val="Calibri"/>
    </font>
    <font>
      <sz val="11"/>
      <color rgb="FF006100"/>
      <name val="Calibri"/>
    </font>
    <font>
      <b/>
      <sz val="11"/>
      <color rgb="FFFFFFFF"/>
      <name val="Calibri"/>
    </font>
  </fonts>
  <fills count="2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D0CECE"/>
        <bgColor indexed="64"/>
      </patternFill>
    </fill>
    <fill>
      <patternFill patternType="solid">
        <fgColor theme="0"/>
        <bgColor indexed="64"/>
      </patternFill>
    </fill>
    <fill>
      <patternFill patternType="solid">
        <fgColor rgb="FFD9D9D9"/>
        <bgColor rgb="FF000000"/>
      </patternFill>
    </fill>
    <fill>
      <patternFill patternType="solid">
        <fgColor rgb="FF38D400"/>
        <bgColor rgb="FF000000"/>
      </patternFill>
    </fill>
    <fill>
      <patternFill patternType="solid">
        <fgColor rgb="FFFFFFFF"/>
        <bgColor rgb="FF000000"/>
      </patternFill>
    </fill>
    <fill>
      <patternFill patternType="solid">
        <fgColor rgb="FFC6EFCE"/>
        <bgColor rgb="FF000000"/>
      </patternFill>
    </fill>
    <fill>
      <patternFill patternType="solid">
        <fgColor rgb="FFFCE4D6"/>
        <bgColor rgb="FF000000"/>
      </patternFill>
    </fill>
    <fill>
      <patternFill patternType="solid">
        <fgColor rgb="FFAAFF00"/>
        <bgColor rgb="FF000000"/>
      </patternFill>
    </fill>
    <fill>
      <patternFill patternType="solid">
        <fgColor rgb="FFFFF29C"/>
        <bgColor rgb="FF000000"/>
      </patternFill>
    </fill>
    <fill>
      <patternFill patternType="solid">
        <fgColor rgb="FFFFFF00"/>
        <bgColor rgb="FF000000"/>
      </patternFill>
    </fill>
    <fill>
      <patternFill patternType="solid">
        <fgColor rgb="FFFF8C3C"/>
        <bgColor rgb="FF000000"/>
      </patternFill>
    </fill>
    <fill>
      <patternFill patternType="solid">
        <fgColor rgb="FFFF4F7F"/>
        <bgColor rgb="FF000000"/>
      </patternFill>
    </fill>
    <fill>
      <patternFill patternType="solid">
        <fgColor rgb="FF473626"/>
        <bgColor rgb="FF000000"/>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s>
  <cellStyleXfs count="3">
    <xf numFmtId="0" fontId="0" fillId="0" borderId="0"/>
    <xf numFmtId="0" fontId="4" fillId="0" borderId="0"/>
    <xf numFmtId="0" fontId="10" fillId="0" borderId="0"/>
  </cellStyleXfs>
  <cellXfs count="100">
    <xf numFmtId="0" fontId="0" fillId="0" borderId="0" xfId="0"/>
    <xf numFmtId="0" fontId="0" fillId="0" borderId="0" xfId="0" applyAlignment="1">
      <alignment horizontal="center"/>
    </xf>
    <xf numFmtId="0" fontId="2" fillId="0" borderId="0" xfId="0" applyFont="1" applyAlignment="1">
      <alignment horizontal="center" vertical="center"/>
    </xf>
    <xf numFmtId="0" fontId="2" fillId="0" borderId="0" xfId="0" applyFont="1"/>
    <xf numFmtId="0" fontId="8" fillId="7" borderId="2" xfId="0" applyFont="1" applyFill="1" applyBorder="1" applyAlignment="1">
      <alignment horizontal="left" vertical="center" wrapText="1"/>
    </xf>
    <xf numFmtId="0" fontId="2" fillId="4" borderId="2" xfId="0" applyFont="1" applyFill="1" applyBorder="1" applyAlignment="1">
      <alignment horizontal="left" wrapText="1"/>
    </xf>
    <xf numFmtId="0" fontId="7" fillId="8" borderId="0" xfId="0" applyFont="1" applyFill="1" applyAlignment="1">
      <alignment horizontal="center" vertical="center" wrapText="1"/>
    </xf>
    <xf numFmtId="0" fontId="7" fillId="0" borderId="0" xfId="0" applyFont="1" applyAlignment="1">
      <alignment horizont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xf>
    <xf numFmtId="0" fontId="3" fillId="0" borderId="0" xfId="0" applyFont="1" applyAlignment="1">
      <alignment horizontal="center" vertical="center"/>
    </xf>
    <xf numFmtId="0" fontId="1" fillId="0" borderId="0" xfId="0" applyFont="1" applyAlignment="1">
      <alignment horizontal="center"/>
    </xf>
    <xf numFmtId="0" fontId="7" fillId="9" borderId="1" xfId="0" applyFont="1" applyFill="1" applyBorder="1" applyAlignment="1">
      <alignment horizontal="center" vertical="center"/>
    </xf>
    <xf numFmtId="0" fontId="7" fillId="9" borderId="1" xfId="0" applyFont="1" applyFill="1" applyBorder="1" applyAlignment="1">
      <alignment horizontal="center" vertical="center" wrapText="1"/>
    </xf>
    <xf numFmtId="0" fontId="3" fillId="9" borderId="1" xfId="0" applyFont="1" applyFill="1" applyBorder="1" applyAlignment="1">
      <alignment horizontal="center" vertical="center"/>
    </xf>
    <xf numFmtId="0" fontId="6" fillId="0" borderId="1" xfId="0" applyFont="1" applyBorder="1" applyAlignment="1">
      <alignment horizontal="center" vertical="center" wrapText="1"/>
    </xf>
    <xf numFmtId="0" fontId="2" fillId="0" borderId="1" xfId="0" applyFont="1" applyBorder="1" applyAlignment="1">
      <alignment horizontal="center" vertical="center"/>
    </xf>
    <xf numFmtId="0" fontId="3" fillId="9"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2" fillId="5" borderId="2" xfId="0" applyFont="1" applyFill="1"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2" fillId="5" borderId="2" xfId="0" applyFont="1" applyFill="1" applyBorder="1" applyAlignment="1">
      <alignment horizontal="left" vertical="center" wrapText="1"/>
    </xf>
    <xf numFmtId="0" fontId="11" fillId="0" borderId="1" xfId="0" applyFont="1" applyBorder="1" applyAlignment="1">
      <alignment horizontal="center" vertical="center" wrapText="1"/>
    </xf>
    <xf numFmtId="0" fontId="7" fillId="6" borderId="1" xfId="0" applyFont="1" applyFill="1" applyBorder="1" applyAlignment="1">
      <alignment horizontal="center" vertical="center"/>
    </xf>
    <xf numFmtId="0" fontId="11" fillId="8" borderId="0" xfId="0" applyFont="1" applyFill="1" applyAlignment="1">
      <alignment horizontal="center" vertical="center" wrapText="1"/>
    </xf>
    <xf numFmtId="0" fontId="9" fillId="0" borderId="0" xfId="0" applyFont="1"/>
    <xf numFmtId="0" fontId="11" fillId="8" borderId="0" xfId="0" applyFont="1" applyFill="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wrapText="1"/>
    </xf>
    <xf numFmtId="0" fontId="13"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center"/>
    </xf>
    <xf numFmtId="0" fontId="3" fillId="0" borderId="0" xfId="0" applyFont="1" applyAlignment="1">
      <alignment horizontal="center"/>
    </xf>
    <xf numFmtId="0" fontId="2" fillId="0" borderId="0" xfId="0" applyFont="1" applyAlignment="1">
      <alignment horizontal="left"/>
    </xf>
    <xf numFmtId="0" fontId="8" fillId="0" borderId="0" xfId="0" applyFont="1"/>
    <xf numFmtId="0" fontId="2" fillId="0" borderId="0" xfId="0" applyFont="1" applyAlignment="1">
      <alignment horizontal="center" vertical="center" wrapText="1"/>
    </xf>
    <xf numFmtId="0" fontId="9" fillId="0" borderId="0" xfId="0" applyFont="1" applyAlignment="1">
      <alignment wrapText="1"/>
    </xf>
    <xf numFmtId="164" fontId="11" fillId="9" borderId="1" xfId="0" applyNumberFormat="1" applyFont="1" applyFill="1" applyBorder="1" applyAlignment="1">
      <alignment horizontal="center" vertical="center" wrapText="1"/>
    </xf>
    <xf numFmtId="164" fontId="7" fillId="9" borderId="1" xfId="0" applyNumberFormat="1" applyFont="1" applyFill="1" applyBorder="1" applyAlignment="1">
      <alignment horizontal="center" vertical="center" wrapText="1"/>
    </xf>
    <xf numFmtId="164" fontId="3" fillId="9" borderId="1" xfId="0" applyNumberFormat="1" applyFont="1" applyFill="1" applyBorder="1" applyAlignment="1">
      <alignment horizontal="center" vertical="center"/>
    </xf>
    <xf numFmtId="164" fontId="7" fillId="0" borderId="0" xfId="0" applyNumberFormat="1" applyFont="1" applyAlignment="1">
      <alignment horizontal="center" vertical="center" wrapText="1"/>
    </xf>
    <xf numFmtId="164" fontId="7" fillId="0" borderId="0" xfId="0" applyNumberFormat="1" applyFont="1" applyAlignment="1">
      <alignment horizontal="center" vertical="center"/>
    </xf>
    <xf numFmtId="164" fontId="9" fillId="0" borderId="0" xfId="0" applyNumberFormat="1" applyFont="1" applyAlignment="1">
      <alignment vertical="center" wrapText="1"/>
    </xf>
    <xf numFmtId="164" fontId="2" fillId="0" borderId="0" xfId="0" applyNumberFormat="1" applyFont="1"/>
    <xf numFmtId="164" fontId="2" fillId="0" borderId="0" xfId="0" applyNumberFormat="1" applyFont="1" applyAlignment="1">
      <alignment horizontal="left"/>
    </xf>
    <xf numFmtId="164" fontId="8" fillId="0" borderId="0" xfId="0" applyNumberFormat="1" applyFont="1"/>
    <xf numFmtId="164" fontId="2" fillId="0" borderId="0" xfId="0" applyNumberFormat="1" applyFont="1" applyAlignment="1">
      <alignment horizontal="center" vertical="center"/>
    </xf>
    <xf numFmtId="164" fontId="9" fillId="0" borderId="0" xfId="0" applyNumberFormat="1" applyFont="1"/>
    <xf numFmtId="0" fontId="7" fillId="8" borderId="4" xfId="0" applyFont="1" applyFill="1" applyBorder="1" applyAlignment="1">
      <alignment horizontal="center" vertical="center" wrapText="1"/>
    </xf>
    <xf numFmtId="0" fontId="7" fillId="8" borderId="0" xfId="0" applyFont="1" applyFill="1" applyAlignment="1">
      <alignment horizontal="center" vertical="center"/>
    </xf>
    <xf numFmtId="0" fontId="7" fillId="8" borderId="5" xfId="0" applyFont="1" applyFill="1" applyBorder="1" applyAlignment="1">
      <alignment horizontal="center" wrapText="1"/>
    </xf>
    <xf numFmtId="0" fontId="7" fillId="8" borderId="5" xfId="0" applyFont="1" applyFill="1" applyBorder="1" applyAlignment="1">
      <alignment horizontal="center" vertical="center" wrapText="1"/>
    </xf>
    <xf numFmtId="0" fontId="7"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7" fillId="10" borderId="0" xfId="0" applyFont="1" applyFill="1" applyAlignment="1">
      <alignment horizontal="center" vertical="center" wrapText="1"/>
    </xf>
    <xf numFmtId="0" fontId="7" fillId="0" borderId="1" xfId="0" applyFont="1" applyBorder="1" applyAlignment="1">
      <alignment horizontal="center" vertical="center" wrapText="1"/>
    </xf>
    <xf numFmtId="0" fontId="7" fillId="11" borderId="1" xfId="0" applyFont="1" applyFill="1" applyBorder="1" applyAlignment="1">
      <alignment horizontal="center" vertical="center"/>
    </xf>
    <xf numFmtId="0" fontId="7" fillId="11" borderId="1" xfId="0" applyFont="1" applyFill="1" applyBorder="1" applyAlignment="1">
      <alignment horizontal="center" vertical="center" wrapText="1"/>
    </xf>
    <xf numFmtId="0" fontId="2" fillId="11" borderId="2" xfId="0" applyFont="1" applyFill="1" applyBorder="1" applyAlignment="1">
      <alignment horizontal="center"/>
    </xf>
    <xf numFmtId="0" fontId="9" fillId="11" borderId="2" xfId="0" applyFont="1" applyFill="1" applyBorder="1" applyAlignment="1">
      <alignment horizontal="center"/>
    </xf>
    <xf numFmtId="0" fontId="8" fillId="11" borderId="1" xfId="0" applyFont="1" applyFill="1" applyBorder="1" applyAlignment="1">
      <alignment horizontal="center" vertical="center" wrapText="1"/>
    </xf>
    <xf numFmtId="0" fontId="2" fillId="11" borderId="1" xfId="0" applyFont="1" applyFill="1" applyBorder="1" applyAlignment="1">
      <alignment horizontal="center" vertical="center"/>
    </xf>
    <xf numFmtId="0" fontId="3" fillId="5" borderId="2" xfId="0" applyFont="1" applyFill="1" applyBorder="1" applyAlignment="1">
      <alignment horizontal="center"/>
    </xf>
    <xf numFmtId="0" fontId="2" fillId="4" borderId="2" xfId="0" applyFont="1" applyFill="1" applyBorder="1" applyAlignment="1">
      <alignment horizontal="center"/>
    </xf>
    <xf numFmtId="0" fontId="11" fillId="9" borderId="1" xfId="0" applyFont="1" applyFill="1" applyBorder="1" applyAlignment="1">
      <alignment horizontal="center" vertical="center"/>
    </xf>
    <xf numFmtId="0" fontId="0" fillId="0" borderId="0" xfId="0" applyAlignment="1">
      <alignment horizontal="left" wrapText="1"/>
    </xf>
    <xf numFmtId="0" fontId="2" fillId="0" borderId="8" xfId="0" applyFont="1" applyBorder="1" applyAlignment="1">
      <alignment horizontal="center"/>
    </xf>
    <xf numFmtId="0" fontId="3" fillId="12" borderId="1" xfId="0" applyFont="1" applyFill="1" applyBorder="1"/>
    <xf numFmtId="0" fontId="3" fillId="12" borderId="9" xfId="0" applyFont="1" applyFill="1" applyBorder="1"/>
    <xf numFmtId="0" fontId="3" fillId="12" borderId="9" xfId="0" applyFont="1" applyFill="1" applyBorder="1" applyAlignment="1">
      <alignment wrapText="1"/>
    </xf>
    <xf numFmtId="0" fontId="2" fillId="0" borderId="0" xfId="0" applyFont="1" applyAlignment="1">
      <alignment wrapText="1"/>
    </xf>
    <xf numFmtId="0" fontId="2" fillId="0" borderId="10" xfId="0" applyFont="1" applyBorder="1"/>
    <xf numFmtId="0" fontId="2" fillId="2" borderId="10" xfId="0" applyFont="1" applyFill="1" applyBorder="1"/>
    <xf numFmtId="10" fontId="2" fillId="14" borderId="10" xfId="0" applyNumberFormat="1" applyFont="1" applyFill="1" applyBorder="1"/>
    <xf numFmtId="10" fontId="17" fillId="15" borderId="1" xfId="0" applyNumberFormat="1" applyFont="1" applyFill="1" applyBorder="1"/>
    <xf numFmtId="10" fontId="2" fillId="16" borderId="10" xfId="0" applyNumberFormat="1" applyFont="1" applyFill="1" applyBorder="1"/>
    <xf numFmtId="0" fontId="15" fillId="0" borderId="0" xfId="0" applyFont="1"/>
    <xf numFmtId="0" fontId="18" fillId="22" borderId="6" xfId="0" applyFont="1" applyFill="1" applyBorder="1" applyAlignment="1">
      <alignment wrapText="1"/>
    </xf>
    <xf numFmtId="0" fontId="18" fillId="22" borderId="7" xfId="0" applyFont="1" applyFill="1" applyBorder="1" applyAlignment="1">
      <alignment wrapText="1"/>
    </xf>
    <xf numFmtId="0" fontId="16" fillId="21" borderId="6" xfId="0" applyFont="1" applyFill="1" applyBorder="1" applyAlignment="1">
      <alignment wrapText="1"/>
    </xf>
    <xf numFmtId="0" fontId="16" fillId="21" borderId="7" xfId="0" applyFont="1" applyFill="1" applyBorder="1" applyAlignment="1">
      <alignment wrapText="1"/>
    </xf>
    <xf numFmtId="0" fontId="16" fillId="17" borderId="6" xfId="0" applyFont="1" applyFill="1" applyBorder="1" applyAlignment="1">
      <alignment wrapText="1"/>
    </xf>
    <xf numFmtId="0" fontId="16" fillId="17" borderId="7" xfId="0" applyFont="1" applyFill="1" applyBorder="1" applyAlignment="1">
      <alignment wrapText="1"/>
    </xf>
    <xf numFmtId="0" fontId="16" fillId="18" borderId="6" xfId="0" applyFont="1" applyFill="1" applyBorder="1" applyAlignment="1">
      <alignment wrapText="1"/>
    </xf>
    <xf numFmtId="0" fontId="16" fillId="18" borderId="7" xfId="0" applyFont="1" applyFill="1" applyBorder="1" applyAlignment="1">
      <alignment wrapText="1"/>
    </xf>
    <xf numFmtId="0" fontId="16" fillId="13" borderId="6" xfId="0" applyFont="1" applyFill="1" applyBorder="1" applyAlignment="1">
      <alignment wrapText="1"/>
    </xf>
    <xf numFmtId="0" fontId="16" fillId="13" borderId="7" xfId="0" applyFont="1" applyFill="1" applyBorder="1" applyAlignment="1">
      <alignment wrapText="1"/>
    </xf>
    <xf numFmtId="0" fontId="16" fillId="19" borderId="6" xfId="0" applyFont="1" applyFill="1" applyBorder="1" applyAlignment="1">
      <alignment wrapText="1"/>
    </xf>
    <xf numFmtId="0" fontId="16" fillId="19" borderId="7" xfId="0" applyFont="1" applyFill="1" applyBorder="1" applyAlignment="1">
      <alignment wrapText="1"/>
    </xf>
    <xf numFmtId="0" fontId="16" fillId="20" borderId="6" xfId="0" applyFont="1" applyFill="1" applyBorder="1" applyAlignment="1">
      <alignment wrapText="1"/>
    </xf>
    <xf numFmtId="0" fontId="16" fillId="20" borderId="7" xfId="0" applyFont="1" applyFill="1" applyBorder="1" applyAlignment="1">
      <alignment wrapText="1"/>
    </xf>
    <xf numFmtId="0" fontId="14" fillId="0" borderId="3" xfId="0" applyFont="1" applyBorder="1" applyAlignment="1">
      <alignment horizontal="left" wrapText="1"/>
    </xf>
    <xf numFmtId="0" fontId="14" fillId="0" borderId="0" xfId="0" applyFont="1" applyAlignment="1">
      <alignment horizontal="left" wrapText="1"/>
    </xf>
    <xf numFmtId="10" fontId="2" fillId="4" borderId="10" xfId="0" applyNumberFormat="1" applyFont="1" applyFill="1" applyBorder="1"/>
    <xf numFmtId="10" fontId="2" fillId="11" borderId="10" xfId="0" applyNumberFormat="1" applyFont="1" applyFill="1" applyBorder="1"/>
  </cellXfs>
  <cellStyles count="3">
    <cellStyle name="Normal" xfId="0" builtinId="0"/>
    <cellStyle name="Normal 2" xfId="2" xr:uid="{00000000-0005-0000-0000-000030000000}"/>
    <cellStyle name="Normal 2 2" xfId="1" xr:uid="{22C3CC89-1C23-4790-B118-D85F2A655827}"/>
  </cellStyles>
  <dxfs count="39">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FFFF00"/>
      <color rgb="FFD0CECE"/>
      <color rgb="FF473626"/>
      <color rgb="FF8D4925"/>
      <color rgb="FFFF4F7F"/>
      <color rgb="FFFF8C3C"/>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Diccionario_mdos_SIPSA"/>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caprinos_doble_proposito</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ovinos_doble_proposito</v>
          </cell>
          <cell r="C231" t="str">
            <v>ovinos doble propósito</v>
          </cell>
        </row>
        <row r="232">
          <cell r="A232" t="str">
            <v>pecuaria</v>
          </cell>
          <cell r="B232" t="str">
            <v>ovinos_leche</v>
          </cell>
          <cell r="C232" t="str">
            <v>ovinos de leche</v>
          </cell>
        </row>
        <row r="233">
          <cell r="A233" t="str">
            <v>pecuaria</v>
          </cell>
          <cell r="B233" t="str">
            <v>ovinos_triple_proposito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row r="332">
          <cell r="A332" t="str">
            <v>agricola</v>
          </cell>
          <cell r="B332" t="str">
            <v>yuca_amarilla</v>
          </cell>
          <cell r="C332" t="str">
            <v>yuca amarilla</v>
          </cell>
        </row>
        <row r="333">
          <cell r="A333" t="str">
            <v>agricola</v>
          </cell>
          <cell r="B333" t="str">
            <v>limon_mandarino_limon_criollo</v>
          </cell>
          <cell r="C333" t="str">
            <v>limón mandarino en asocio con limón criollo</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M159"/>
  <sheetViews>
    <sheetView tabSelected="1" zoomScale="120" zoomScaleNormal="120" workbookViewId="0">
      <pane ySplit="1" topLeftCell="A52" activePane="bottomLeft" state="frozen"/>
      <selection pane="bottomLeft" activeCell="C97" sqref="C97"/>
    </sheetView>
  </sheetViews>
  <sheetFormatPr defaultColWidth="11.42578125" defaultRowHeight="15"/>
  <cols>
    <col min="1" max="1" width="16.42578125" style="1" customWidth="1"/>
    <col min="2" max="2" width="11.42578125" style="1"/>
    <col min="3" max="12" width="16.85546875" style="1" customWidth="1"/>
    <col min="13" max="13" width="36.5703125" style="70" bestFit="1" customWidth="1"/>
    <col min="14" max="16384" width="11.42578125" style="1"/>
  </cols>
  <sheetData>
    <row r="1" spans="1:13" ht="30.75">
      <c r="A1" s="72" t="s">
        <v>0</v>
      </c>
      <c r="B1" s="73" t="s">
        <v>1</v>
      </c>
      <c r="C1" s="74" t="s">
        <v>2</v>
      </c>
      <c r="D1" s="74" t="s">
        <v>3</v>
      </c>
      <c r="E1" s="73" t="s">
        <v>4</v>
      </c>
      <c r="F1" s="74" t="s">
        <v>5</v>
      </c>
      <c r="G1" s="73" t="s">
        <v>6</v>
      </c>
      <c r="H1" s="73" t="s">
        <v>7</v>
      </c>
      <c r="I1" s="73" t="s">
        <v>8</v>
      </c>
      <c r="J1" s="73" t="s">
        <v>9</v>
      </c>
      <c r="K1" s="73" t="s">
        <v>10</v>
      </c>
      <c r="L1" s="73" t="s">
        <v>11</v>
      </c>
      <c r="M1" s="75"/>
    </row>
    <row r="2" spans="1:13">
      <c r="A2" s="90" t="s">
        <v>12</v>
      </c>
      <c r="B2" s="76" t="s">
        <v>13</v>
      </c>
      <c r="C2" s="76">
        <v>128.85</v>
      </c>
      <c r="D2" s="76">
        <v>128.84790000000001</v>
      </c>
      <c r="E2" s="76">
        <v>128.84790000000001</v>
      </c>
      <c r="F2" s="76">
        <v>128.85</v>
      </c>
      <c r="G2" s="76">
        <v>128.84790000000001</v>
      </c>
      <c r="H2" s="76">
        <v>128.84790000000001</v>
      </c>
      <c r="I2" s="76">
        <v>128.84790000000001</v>
      </c>
      <c r="J2" s="76">
        <v>128.84790000000001</v>
      </c>
      <c r="K2" s="76">
        <v>128.84790000000001</v>
      </c>
      <c r="L2" s="76">
        <v>128.84790000000001</v>
      </c>
      <c r="M2" s="75"/>
    </row>
    <row r="3" spans="1:13">
      <c r="A3" s="91"/>
      <c r="B3" s="76" t="s">
        <v>14</v>
      </c>
      <c r="C3" s="76">
        <v>0</v>
      </c>
      <c r="D3" s="76">
        <v>85.542000000000002</v>
      </c>
      <c r="E3" s="76">
        <v>100.6966</v>
      </c>
      <c r="F3" s="76">
        <v>101.3</v>
      </c>
      <c r="G3" s="76">
        <v>4.9063999999999997</v>
      </c>
      <c r="H3" s="76">
        <v>3.3304</v>
      </c>
      <c r="I3" s="76">
        <v>2.8611</v>
      </c>
      <c r="J3" s="76">
        <v>2.9939</v>
      </c>
      <c r="K3" s="76">
        <v>4.8055000000000003</v>
      </c>
      <c r="L3" s="76">
        <v>2.6686000000000001</v>
      </c>
      <c r="M3" s="75"/>
    </row>
    <row r="4" spans="1:13">
      <c r="A4" s="91"/>
      <c r="B4" s="76" t="s">
        <v>15</v>
      </c>
      <c r="C4" s="76">
        <v>128.85</v>
      </c>
      <c r="D4" s="76">
        <v>43.305900000000001</v>
      </c>
      <c r="E4" s="76">
        <v>28.151299999999999</v>
      </c>
      <c r="F4" s="76">
        <v>27.55</v>
      </c>
      <c r="G4" s="76">
        <v>123.94159999999999</v>
      </c>
      <c r="H4" s="76">
        <v>125.5175</v>
      </c>
      <c r="I4" s="76">
        <v>125.9868</v>
      </c>
      <c r="J4" s="76">
        <v>125.854</v>
      </c>
      <c r="K4" s="76">
        <v>124.0424</v>
      </c>
      <c r="L4" s="76">
        <v>126.1793</v>
      </c>
      <c r="M4" s="75"/>
    </row>
    <row r="5" spans="1:13">
      <c r="A5" s="91"/>
      <c r="B5" s="77" t="s">
        <v>16</v>
      </c>
      <c r="C5" s="78">
        <v>0</v>
      </c>
      <c r="D5" s="79">
        <v>0.66390000000000005</v>
      </c>
      <c r="E5" s="79">
        <v>0.78149999999999997</v>
      </c>
      <c r="F5" s="79">
        <v>0.78620000000000001</v>
      </c>
      <c r="G5" s="80">
        <v>3.8100000000000002E-2</v>
      </c>
      <c r="H5" s="80">
        <v>2.58E-2</v>
      </c>
      <c r="I5" s="78">
        <v>2.2200000000000001E-2</v>
      </c>
      <c r="J5" s="80">
        <v>2.3199999999999998E-2</v>
      </c>
      <c r="K5" s="80">
        <v>3.73E-2</v>
      </c>
      <c r="L5" s="80">
        <v>2.07E-2</v>
      </c>
      <c r="M5" s="3" t="s">
        <v>17</v>
      </c>
    </row>
    <row r="6" spans="1:13">
      <c r="A6" s="90" t="s">
        <v>18</v>
      </c>
      <c r="B6" s="76" t="s">
        <v>13</v>
      </c>
      <c r="C6" s="76">
        <v>241.08</v>
      </c>
      <c r="D6" s="76">
        <v>241.0804</v>
      </c>
      <c r="E6" s="76">
        <v>241.0804</v>
      </c>
      <c r="F6" s="76">
        <v>241.08</v>
      </c>
      <c r="G6" s="76">
        <v>241.0804</v>
      </c>
      <c r="H6" s="76">
        <v>241.0804</v>
      </c>
      <c r="I6" s="76">
        <v>241.0804</v>
      </c>
      <c r="J6" s="76">
        <v>241.0804</v>
      </c>
      <c r="K6" s="76">
        <v>241.0804</v>
      </c>
      <c r="L6" s="76">
        <v>241.0804</v>
      </c>
      <c r="M6" s="75"/>
    </row>
    <row r="7" spans="1:13">
      <c r="A7" s="91"/>
      <c r="B7" s="76" t="s">
        <v>14</v>
      </c>
      <c r="C7" s="76">
        <v>241.08</v>
      </c>
      <c r="D7" s="76">
        <v>241.0804</v>
      </c>
      <c r="E7" s="76">
        <v>241.0804</v>
      </c>
      <c r="F7" s="76">
        <v>241.08</v>
      </c>
      <c r="G7" s="76">
        <v>22.548999999999999</v>
      </c>
      <c r="H7" s="76">
        <v>241.0804</v>
      </c>
      <c r="I7" s="76">
        <v>1.5114000000000001</v>
      </c>
      <c r="J7" s="76">
        <v>241.0804</v>
      </c>
      <c r="K7" s="76">
        <v>24.673300000000001</v>
      </c>
      <c r="L7" s="76">
        <v>241.0804</v>
      </c>
      <c r="M7" s="75"/>
    </row>
    <row r="8" spans="1:13">
      <c r="A8" s="91"/>
      <c r="B8" s="76" t="s">
        <v>15</v>
      </c>
      <c r="C8" s="76">
        <v>0</v>
      </c>
      <c r="D8" s="76">
        <v>0</v>
      </c>
      <c r="E8" s="76">
        <v>0</v>
      </c>
      <c r="F8" s="76">
        <v>0</v>
      </c>
      <c r="G8" s="76">
        <v>218.53139999999999</v>
      </c>
      <c r="H8" s="76">
        <v>0</v>
      </c>
      <c r="I8" s="76">
        <v>239.56899999999999</v>
      </c>
      <c r="J8" s="76">
        <v>0</v>
      </c>
      <c r="K8" s="76">
        <v>216.40710000000001</v>
      </c>
      <c r="L8" s="76">
        <v>0</v>
      </c>
      <c r="M8" s="75"/>
    </row>
    <row r="9" spans="1:13">
      <c r="A9" s="91"/>
      <c r="B9" s="77" t="s">
        <v>16</v>
      </c>
      <c r="C9" s="79">
        <v>1</v>
      </c>
      <c r="D9" s="79">
        <v>1</v>
      </c>
      <c r="E9" s="79">
        <v>1</v>
      </c>
      <c r="F9" s="79">
        <v>1</v>
      </c>
      <c r="G9" s="78">
        <v>9.35E-2</v>
      </c>
      <c r="H9" s="79">
        <v>1</v>
      </c>
      <c r="I9" s="78">
        <v>6.3E-3</v>
      </c>
      <c r="J9" s="79">
        <v>1</v>
      </c>
      <c r="K9" s="78">
        <v>0.1023</v>
      </c>
      <c r="L9" s="79">
        <v>1</v>
      </c>
      <c r="M9" s="75"/>
    </row>
    <row r="10" spans="1:13">
      <c r="A10" s="90" t="s">
        <v>19</v>
      </c>
      <c r="B10" s="76" t="s">
        <v>13</v>
      </c>
      <c r="C10" s="76">
        <v>793.47</v>
      </c>
      <c r="D10" s="76">
        <v>793.4692</v>
      </c>
      <c r="E10" s="76">
        <v>793.4692</v>
      </c>
      <c r="F10" s="76">
        <v>793.47</v>
      </c>
      <c r="G10" s="76">
        <v>793.4692</v>
      </c>
      <c r="H10" s="76">
        <v>793.4692</v>
      </c>
      <c r="I10" s="76">
        <v>793.4692</v>
      </c>
      <c r="J10" s="76">
        <v>793.4692</v>
      </c>
      <c r="K10" s="76">
        <v>793.4692</v>
      </c>
      <c r="L10" s="76">
        <v>793.4692</v>
      </c>
      <c r="M10" s="75"/>
    </row>
    <row r="11" spans="1:13">
      <c r="A11" s="91"/>
      <c r="B11" s="76" t="s">
        <v>14</v>
      </c>
      <c r="C11" s="76">
        <v>744.28</v>
      </c>
      <c r="D11" s="76">
        <v>721.77260000000001</v>
      </c>
      <c r="E11" s="76">
        <v>747.75170000000003</v>
      </c>
      <c r="F11" s="76">
        <v>757.27</v>
      </c>
      <c r="G11" s="76">
        <v>758.19880000000001</v>
      </c>
      <c r="H11" s="76">
        <v>739.45590000000004</v>
      </c>
      <c r="I11" s="76">
        <v>120.30589999999999</v>
      </c>
      <c r="J11" s="76">
        <v>743.58690000000001</v>
      </c>
      <c r="K11" s="76">
        <v>760.89549999999997</v>
      </c>
      <c r="L11" s="76">
        <v>742.95270000000005</v>
      </c>
      <c r="M11" s="75"/>
    </row>
    <row r="12" spans="1:13">
      <c r="A12" s="91"/>
      <c r="B12" s="76" t="s">
        <v>15</v>
      </c>
      <c r="C12" s="76">
        <v>49.19</v>
      </c>
      <c r="D12" s="76">
        <v>71.6965</v>
      </c>
      <c r="E12" s="76">
        <v>45.717399999999998</v>
      </c>
      <c r="F12" s="76">
        <v>36.200000000000003</v>
      </c>
      <c r="G12" s="76">
        <v>35.270299999999999</v>
      </c>
      <c r="H12" s="76">
        <v>54.013300000000001</v>
      </c>
      <c r="I12" s="76">
        <v>673.16330000000005</v>
      </c>
      <c r="J12" s="76">
        <v>49.882300000000001</v>
      </c>
      <c r="K12" s="76">
        <v>32.573700000000002</v>
      </c>
      <c r="L12" s="76">
        <v>50.516500000000001</v>
      </c>
      <c r="M12" s="75"/>
    </row>
    <row r="13" spans="1:13">
      <c r="A13" s="91"/>
      <c r="B13" s="77" t="s">
        <v>16</v>
      </c>
      <c r="C13" s="79">
        <v>0.93799999999999994</v>
      </c>
      <c r="D13" s="79">
        <v>0.90959999999999996</v>
      </c>
      <c r="E13" s="79">
        <v>0.94240000000000002</v>
      </c>
      <c r="F13" s="79">
        <v>0.95440000000000003</v>
      </c>
      <c r="G13" s="79">
        <v>0.95550000000000002</v>
      </c>
      <c r="H13" s="79">
        <v>0.93189999999999995</v>
      </c>
      <c r="I13" s="78">
        <v>0.15160000000000001</v>
      </c>
      <c r="J13" s="79">
        <v>0.93710000000000004</v>
      </c>
      <c r="K13" s="79">
        <v>0.95889999999999997</v>
      </c>
      <c r="L13" s="79">
        <v>0.93630000000000002</v>
      </c>
      <c r="M13" s="75"/>
    </row>
    <row r="14" spans="1:13">
      <c r="A14" s="86" t="s">
        <v>20</v>
      </c>
      <c r="B14" s="76" t="s">
        <v>13</v>
      </c>
      <c r="C14" s="76">
        <v>216.23</v>
      </c>
      <c r="D14" s="76">
        <v>216.2295</v>
      </c>
      <c r="E14" s="76">
        <v>216.2295</v>
      </c>
      <c r="F14" s="76">
        <v>216.23</v>
      </c>
      <c r="G14" s="76">
        <v>216.2295</v>
      </c>
      <c r="H14" s="76">
        <v>216.2295</v>
      </c>
      <c r="I14" s="76">
        <v>216.2295</v>
      </c>
      <c r="J14" s="76">
        <v>216.2295</v>
      </c>
      <c r="K14" s="76">
        <v>216.2295</v>
      </c>
      <c r="L14" s="76">
        <v>216.2295</v>
      </c>
      <c r="M14" s="75"/>
    </row>
    <row r="15" spans="1:13">
      <c r="A15" s="87"/>
      <c r="B15" s="76" t="s">
        <v>14</v>
      </c>
      <c r="C15" s="76">
        <v>131.06</v>
      </c>
      <c r="D15" s="76">
        <v>141.2131</v>
      </c>
      <c r="E15" s="76">
        <v>151.292</v>
      </c>
      <c r="F15" s="76">
        <v>159.28</v>
      </c>
      <c r="G15" s="76">
        <v>60.529000000000003</v>
      </c>
      <c r="H15" s="76">
        <v>160.72200000000001</v>
      </c>
      <c r="I15" s="76">
        <v>9.9337</v>
      </c>
      <c r="J15" s="76">
        <v>154.7423</v>
      </c>
      <c r="K15" s="76">
        <v>61.210599999999999</v>
      </c>
      <c r="L15" s="76">
        <v>154.5985</v>
      </c>
      <c r="M15" s="75"/>
    </row>
    <row r="16" spans="1:13">
      <c r="A16" s="87"/>
      <c r="B16" s="76" t="s">
        <v>15</v>
      </c>
      <c r="C16" s="76">
        <v>85.17</v>
      </c>
      <c r="D16" s="76">
        <v>75.016400000000004</v>
      </c>
      <c r="E16" s="76">
        <v>64.937399999999997</v>
      </c>
      <c r="F16" s="76">
        <v>56.95</v>
      </c>
      <c r="G16" s="76">
        <v>155.70050000000001</v>
      </c>
      <c r="H16" s="76">
        <v>55.507399999999997</v>
      </c>
      <c r="I16" s="76">
        <v>206.29580000000001</v>
      </c>
      <c r="J16" s="76">
        <v>61.487200000000001</v>
      </c>
      <c r="K16" s="76">
        <v>155.0189</v>
      </c>
      <c r="L16" s="76">
        <v>61.631</v>
      </c>
      <c r="M16" s="75"/>
    </row>
    <row r="17" spans="1:13">
      <c r="A17" s="87"/>
      <c r="B17" s="77" t="s">
        <v>16</v>
      </c>
      <c r="C17" s="79">
        <v>0.60609999999999997</v>
      </c>
      <c r="D17" s="79">
        <v>0.65310000000000001</v>
      </c>
      <c r="E17" s="79">
        <v>0.69969999999999999</v>
      </c>
      <c r="F17" s="79">
        <v>0.73660000000000003</v>
      </c>
      <c r="G17" s="79">
        <v>0.27989999999999998</v>
      </c>
      <c r="H17" s="79">
        <v>0.74329999999999996</v>
      </c>
      <c r="I17" s="78">
        <v>4.5900000000000003E-2</v>
      </c>
      <c r="J17" s="79">
        <v>0.71560000000000001</v>
      </c>
      <c r="K17" s="79">
        <v>0.28310000000000002</v>
      </c>
      <c r="L17" s="79">
        <v>0.71499999999999997</v>
      </c>
      <c r="M17" s="75"/>
    </row>
    <row r="18" spans="1:13">
      <c r="A18" s="86" t="s">
        <v>21</v>
      </c>
      <c r="B18" s="76" t="s">
        <v>13</v>
      </c>
      <c r="C18" s="76">
        <v>10.4</v>
      </c>
      <c r="D18" s="76">
        <v>10.4018</v>
      </c>
      <c r="E18" s="76">
        <v>10.4018</v>
      </c>
      <c r="F18" s="76">
        <v>10.4</v>
      </c>
      <c r="G18" s="76">
        <v>10.4018</v>
      </c>
      <c r="H18" s="76">
        <v>10.4018</v>
      </c>
      <c r="I18" s="76">
        <v>10.4018</v>
      </c>
      <c r="J18" s="76">
        <v>10.4018</v>
      </c>
      <c r="K18" s="76">
        <v>10.4018</v>
      </c>
      <c r="L18" s="76">
        <v>10.4018</v>
      </c>
      <c r="M18" s="75"/>
    </row>
    <row r="19" spans="1:13">
      <c r="A19" s="87"/>
      <c r="B19" s="76" t="s">
        <v>14</v>
      </c>
      <c r="C19" s="76">
        <v>0</v>
      </c>
      <c r="D19" s="76">
        <v>3.2157</v>
      </c>
      <c r="E19" s="76">
        <v>5.8003999999999998</v>
      </c>
      <c r="F19" s="76">
        <v>10.4</v>
      </c>
      <c r="G19" s="76">
        <v>0</v>
      </c>
      <c r="H19" s="76">
        <v>0</v>
      </c>
      <c r="I19" s="76">
        <v>0</v>
      </c>
      <c r="J19" s="76">
        <v>0</v>
      </c>
      <c r="K19" s="76">
        <v>0</v>
      </c>
      <c r="L19" s="76">
        <v>0</v>
      </c>
      <c r="M19" s="75"/>
    </row>
    <row r="20" spans="1:13">
      <c r="A20" s="87"/>
      <c r="B20" s="76" t="s">
        <v>15</v>
      </c>
      <c r="C20" s="76">
        <v>10.4</v>
      </c>
      <c r="D20" s="76">
        <v>7.1859999999999999</v>
      </c>
      <c r="E20" s="76">
        <v>4.6013999999999999</v>
      </c>
      <c r="F20" s="76">
        <v>0</v>
      </c>
      <c r="G20" s="76">
        <v>10.4018</v>
      </c>
      <c r="H20" s="76">
        <v>10.4018</v>
      </c>
      <c r="I20" s="76">
        <v>10.4018</v>
      </c>
      <c r="J20" s="76">
        <v>10.4018</v>
      </c>
      <c r="K20" s="76">
        <v>10.4018</v>
      </c>
      <c r="L20" s="76">
        <v>10.4018</v>
      </c>
      <c r="M20" s="75"/>
    </row>
    <row r="21" spans="1:13">
      <c r="A21" s="87"/>
      <c r="B21" s="77" t="s">
        <v>16</v>
      </c>
      <c r="C21" s="78">
        <v>0</v>
      </c>
      <c r="D21" s="79">
        <v>0.30919999999999997</v>
      </c>
      <c r="E21" s="79">
        <v>0.55759999999999998</v>
      </c>
      <c r="F21" s="79">
        <v>1</v>
      </c>
      <c r="G21" s="80">
        <v>0</v>
      </c>
      <c r="H21" s="80">
        <v>0</v>
      </c>
      <c r="I21" s="78">
        <v>0</v>
      </c>
      <c r="J21" s="78">
        <v>0</v>
      </c>
      <c r="K21" s="80">
        <v>0</v>
      </c>
      <c r="L21" s="80">
        <v>0</v>
      </c>
      <c r="M21" s="3" t="s">
        <v>22</v>
      </c>
    </row>
    <row r="22" spans="1:13">
      <c r="A22" s="86" t="s">
        <v>23</v>
      </c>
      <c r="B22" s="76" t="s">
        <v>13</v>
      </c>
      <c r="C22" s="76">
        <v>432.79</v>
      </c>
      <c r="D22" s="76">
        <v>432.79169999999999</v>
      </c>
      <c r="E22" s="76">
        <v>432.79169999999999</v>
      </c>
      <c r="F22" s="76">
        <v>432.79</v>
      </c>
      <c r="G22" s="76">
        <v>432.79160000000002</v>
      </c>
      <c r="H22" s="76">
        <v>432.79160000000002</v>
      </c>
      <c r="I22" s="76">
        <v>432.79169999999999</v>
      </c>
      <c r="J22" s="76">
        <v>432.79169999999999</v>
      </c>
      <c r="K22" s="76">
        <v>432.79160000000002</v>
      </c>
      <c r="L22" s="76">
        <v>432.79169999999999</v>
      </c>
      <c r="M22" s="75"/>
    </row>
    <row r="23" spans="1:13">
      <c r="A23" s="87"/>
      <c r="B23" s="76" t="s">
        <v>14</v>
      </c>
      <c r="C23" s="76">
        <v>315.01</v>
      </c>
      <c r="D23" s="76">
        <v>113.5311</v>
      </c>
      <c r="E23" s="76">
        <v>260.16180000000003</v>
      </c>
      <c r="F23" s="76">
        <v>271.95999999999998</v>
      </c>
      <c r="G23" s="76">
        <v>28.977599999999999</v>
      </c>
      <c r="H23" s="76">
        <v>257.46929999999998</v>
      </c>
      <c r="I23" s="76">
        <v>5.2821999999999996</v>
      </c>
      <c r="J23" s="76">
        <v>0</v>
      </c>
      <c r="K23" s="76">
        <v>37.8367</v>
      </c>
      <c r="L23" s="76">
        <v>0</v>
      </c>
      <c r="M23" s="75"/>
    </row>
    <row r="24" spans="1:13">
      <c r="A24" s="87"/>
      <c r="B24" s="76" t="s">
        <v>15</v>
      </c>
      <c r="C24" s="76">
        <v>117.78</v>
      </c>
      <c r="D24" s="76">
        <v>319.26060000000001</v>
      </c>
      <c r="E24" s="76">
        <v>172.62989999999999</v>
      </c>
      <c r="F24" s="76">
        <v>160.83000000000001</v>
      </c>
      <c r="G24" s="76">
        <v>403.81400000000002</v>
      </c>
      <c r="H24" s="76">
        <v>175.32230000000001</v>
      </c>
      <c r="I24" s="76">
        <v>427.5095</v>
      </c>
      <c r="J24" s="76">
        <v>432.79169999999999</v>
      </c>
      <c r="K24" s="76">
        <v>394.95490000000001</v>
      </c>
      <c r="L24" s="76">
        <v>432.79169999999999</v>
      </c>
      <c r="M24" s="75"/>
    </row>
    <row r="25" spans="1:13">
      <c r="A25" s="87"/>
      <c r="B25" s="77" t="s">
        <v>16</v>
      </c>
      <c r="C25" s="79">
        <v>0.72789999999999999</v>
      </c>
      <c r="D25" s="79">
        <v>0.26229999999999998</v>
      </c>
      <c r="E25" s="79">
        <v>0.60109999999999997</v>
      </c>
      <c r="F25" s="79">
        <v>0.62839999999999996</v>
      </c>
      <c r="G25" s="78">
        <v>6.7000000000000004E-2</v>
      </c>
      <c r="H25" s="79">
        <v>0.59489999999999998</v>
      </c>
      <c r="I25" s="78">
        <v>1.2200000000000001E-2</v>
      </c>
      <c r="J25" s="78">
        <v>0</v>
      </c>
      <c r="K25" s="78">
        <v>8.7400000000000005E-2</v>
      </c>
      <c r="L25" s="78">
        <v>0</v>
      </c>
      <c r="M25" s="75"/>
    </row>
    <row r="26" spans="1:13">
      <c r="A26" s="88" t="s">
        <v>24</v>
      </c>
      <c r="B26" s="76" t="s">
        <v>13</v>
      </c>
      <c r="C26" s="76">
        <v>301.98</v>
      </c>
      <c r="D26" s="76">
        <v>301.98250000000002</v>
      </c>
      <c r="E26" s="76">
        <v>301.98250000000002</v>
      </c>
      <c r="F26" s="76">
        <v>301.98</v>
      </c>
      <c r="G26" s="76">
        <v>301.98250000000002</v>
      </c>
      <c r="H26" s="76">
        <v>301.98250000000002</v>
      </c>
      <c r="I26" s="76">
        <v>301.98239999999998</v>
      </c>
      <c r="J26" s="76">
        <v>301.98250000000002</v>
      </c>
      <c r="K26" s="76">
        <v>301.98250000000002</v>
      </c>
      <c r="L26" s="76">
        <v>301.98250000000002</v>
      </c>
      <c r="M26" s="75"/>
    </row>
    <row r="27" spans="1:13">
      <c r="A27" s="89"/>
      <c r="B27" s="76" t="s">
        <v>14</v>
      </c>
      <c r="C27" s="76">
        <v>271.24</v>
      </c>
      <c r="D27" s="76">
        <v>239.10409999999999</v>
      </c>
      <c r="E27" s="76">
        <v>266.9119</v>
      </c>
      <c r="F27" s="76">
        <v>262.27999999999997</v>
      </c>
      <c r="G27" s="76">
        <v>280.71780000000001</v>
      </c>
      <c r="H27" s="76">
        <v>253.44290000000001</v>
      </c>
      <c r="I27" s="76">
        <v>178.41630000000001</v>
      </c>
      <c r="J27" s="76">
        <v>0</v>
      </c>
      <c r="K27" s="76">
        <v>272.83580000000001</v>
      </c>
      <c r="L27" s="76">
        <v>0</v>
      </c>
      <c r="M27" s="75"/>
    </row>
    <row r="28" spans="1:13">
      <c r="A28" s="89"/>
      <c r="B28" s="76" t="s">
        <v>15</v>
      </c>
      <c r="C28" s="76">
        <v>30.74</v>
      </c>
      <c r="D28" s="76">
        <v>62.878300000000003</v>
      </c>
      <c r="E28" s="76">
        <v>35.070599999999999</v>
      </c>
      <c r="F28" s="76">
        <v>39.700000000000003</v>
      </c>
      <c r="G28" s="76">
        <v>21.264700000000001</v>
      </c>
      <c r="H28" s="76">
        <v>48.5396</v>
      </c>
      <c r="I28" s="76">
        <v>123.56610000000001</v>
      </c>
      <c r="J28" s="76">
        <v>301.98250000000002</v>
      </c>
      <c r="K28" s="76">
        <v>29.146599999999999</v>
      </c>
      <c r="L28" s="76">
        <v>301.98250000000002</v>
      </c>
      <c r="M28" s="75"/>
    </row>
    <row r="29" spans="1:13">
      <c r="A29" s="89"/>
      <c r="B29" s="77" t="s">
        <v>16</v>
      </c>
      <c r="C29" s="79">
        <v>0.8982</v>
      </c>
      <c r="D29" s="79">
        <v>0.79179999999999995</v>
      </c>
      <c r="E29" s="79">
        <v>0.88390000000000002</v>
      </c>
      <c r="F29" s="79">
        <v>0.86850000000000005</v>
      </c>
      <c r="G29" s="79">
        <v>0.92959999999999998</v>
      </c>
      <c r="H29" s="79">
        <v>0.83930000000000005</v>
      </c>
      <c r="I29" s="79">
        <v>0.59079999999999999</v>
      </c>
      <c r="J29" s="78">
        <v>0</v>
      </c>
      <c r="K29" s="79">
        <v>0.90349999999999997</v>
      </c>
      <c r="L29" s="78">
        <v>0</v>
      </c>
      <c r="M29" s="75"/>
    </row>
    <row r="30" spans="1:13">
      <c r="A30" s="88" t="s">
        <v>25</v>
      </c>
      <c r="B30" s="76" t="s">
        <v>13</v>
      </c>
      <c r="C30" s="76">
        <v>50.66</v>
      </c>
      <c r="D30" s="76">
        <v>50.664200000000001</v>
      </c>
      <c r="E30" s="76">
        <v>50.664200000000001</v>
      </c>
      <c r="F30" s="76">
        <v>50.66</v>
      </c>
      <c r="G30" s="76">
        <v>50.664200000000001</v>
      </c>
      <c r="H30" s="76">
        <v>50.664200000000001</v>
      </c>
      <c r="I30" s="76">
        <v>50.664200000000001</v>
      </c>
      <c r="J30" s="76">
        <v>50.664200000000001</v>
      </c>
      <c r="K30" s="76">
        <v>50.664200000000001</v>
      </c>
      <c r="L30" s="76">
        <v>50.664200000000001</v>
      </c>
      <c r="M30" s="75"/>
    </row>
    <row r="31" spans="1:13">
      <c r="A31" s="89"/>
      <c r="B31" s="76" t="s">
        <v>14</v>
      </c>
      <c r="C31" s="76">
        <v>28.65</v>
      </c>
      <c r="D31" s="76">
        <v>31.892099999999999</v>
      </c>
      <c r="E31" s="76">
        <v>36.454700000000003</v>
      </c>
      <c r="F31" s="76">
        <v>15.64</v>
      </c>
      <c r="G31" s="76">
        <v>17.7882</v>
      </c>
      <c r="H31" s="76">
        <v>29.530999999999999</v>
      </c>
      <c r="I31" s="76">
        <v>29.341899999999999</v>
      </c>
      <c r="J31" s="76">
        <v>0</v>
      </c>
      <c r="K31" s="76">
        <v>16.8948</v>
      </c>
      <c r="L31" s="76">
        <v>0</v>
      </c>
      <c r="M31" s="75"/>
    </row>
    <row r="32" spans="1:13">
      <c r="A32" s="89"/>
      <c r="B32" s="76" t="s">
        <v>15</v>
      </c>
      <c r="C32" s="76">
        <v>22.02</v>
      </c>
      <c r="D32" s="76">
        <v>18.772099999999998</v>
      </c>
      <c r="E32" s="76">
        <v>14.2095</v>
      </c>
      <c r="F32" s="76">
        <v>35.03</v>
      </c>
      <c r="G32" s="76">
        <v>32.875999999999998</v>
      </c>
      <c r="H32" s="76">
        <v>21.133099999999999</v>
      </c>
      <c r="I32" s="76">
        <v>21.322199999999999</v>
      </c>
      <c r="J32" s="76">
        <v>50.664200000000001</v>
      </c>
      <c r="K32" s="76">
        <v>33.769399999999997</v>
      </c>
      <c r="L32" s="76">
        <v>50.664200000000001</v>
      </c>
      <c r="M32" s="75"/>
    </row>
    <row r="33" spans="1:13">
      <c r="A33" s="89"/>
      <c r="B33" s="77" t="s">
        <v>16</v>
      </c>
      <c r="C33" s="79">
        <v>0.5655</v>
      </c>
      <c r="D33" s="79">
        <v>0.62949999999999995</v>
      </c>
      <c r="E33" s="79">
        <v>0.71950000000000003</v>
      </c>
      <c r="F33" s="79">
        <v>0.30859999999999999</v>
      </c>
      <c r="G33" s="79">
        <v>0.35110000000000002</v>
      </c>
      <c r="H33" s="79">
        <v>0.58289999999999997</v>
      </c>
      <c r="I33" s="79">
        <v>0.57909999999999995</v>
      </c>
      <c r="J33" s="78">
        <v>0</v>
      </c>
      <c r="K33" s="79">
        <v>0.33350000000000002</v>
      </c>
      <c r="L33" s="78">
        <v>0</v>
      </c>
      <c r="M33" s="75"/>
    </row>
    <row r="34" spans="1:13">
      <c r="A34" s="88" t="s">
        <v>26</v>
      </c>
      <c r="B34" s="76" t="s">
        <v>13</v>
      </c>
      <c r="C34" s="76">
        <v>143.1</v>
      </c>
      <c r="D34" s="76">
        <v>143.096</v>
      </c>
      <c r="E34" s="76">
        <v>143.096</v>
      </c>
      <c r="F34" s="76">
        <v>143.1</v>
      </c>
      <c r="G34" s="76">
        <v>143.096</v>
      </c>
      <c r="H34" s="76">
        <v>143.096</v>
      </c>
      <c r="I34" s="76">
        <v>143.096</v>
      </c>
      <c r="J34" s="76">
        <v>143.096</v>
      </c>
      <c r="K34" s="76">
        <v>143.096</v>
      </c>
      <c r="L34" s="76">
        <v>143.096</v>
      </c>
      <c r="M34" s="75"/>
    </row>
    <row r="35" spans="1:13">
      <c r="A35" s="89"/>
      <c r="B35" s="76" t="s">
        <v>14</v>
      </c>
      <c r="C35" s="76">
        <v>143.1</v>
      </c>
      <c r="D35" s="76">
        <v>8.43E-2</v>
      </c>
      <c r="E35" s="76">
        <v>0.32329999999999998</v>
      </c>
      <c r="F35" s="76">
        <v>130.22</v>
      </c>
      <c r="G35" s="76">
        <v>0.32329999999999998</v>
      </c>
      <c r="H35" s="76">
        <v>0.32329999999999998</v>
      </c>
      <c r="I35" s="76">
        <v>7.4499999999999997E-2</v>
      </c>
      <c r="J35" s="76">
        <v>0</v>
      </c>
      <c r="K35" s="76">
        <v>0.32329999999999998</v>
      </c>
      <c r="L35" s="76">
        <v>0</v>
      </c>
      <c r="M35" s="75"/>
    </row>
    <row r="36" spans="1:13">
      <c r="A36" s="89"/>
      <c r="B36" s="76" t="s">
        <v>15</v>
      </c>
      <c r="C36" s="76">
        <v>0</v>
      </c>
      <c r="D36" s="76">
        <v>143.01169999999999</v>
      </c>
      <c r="E36" s="76">
        <v>142.77269999999999</v>
      </c>
      <c r="F36" s="76">
        <v>12.87</v>
      </c>
      <c r="G36" s="76">
        <v>142.77269999999999</v>
      </c>
      <c r="H36" s="76">
        <v>142.77269999999999</v>
      </c>
      <c r="I36" s="76">
        <v>143.02160000000001</v>
      </c>
      <c r="J36" s="76">
        <v>143.096</v>
      </c>
      <c r="K36" s="76">
        <v>142.77269999999999</v>
      </c>
      <c r="L36" s="76">
        <v>143.096</v>
      </c>
      <c r="M36" s="75"/>
    </row>
    <row r="37" spans="1:13">
      <c r="A37" s="89"/>
      <c r="B37" s="77" t="s">
        <v>16</v>
      </c>
      <c r="C37" s="79">
        <v>1</v>
      </c>
      <c r="D37" s="80">
        <v>5.9999999999999995E-4</v>
      </c>
      <c r="E37" s="78">
        <v>2.3E-3</v>
      </c>
      <c r="F37" s="79">
        <v>0.91</v>
      </c>
      <c r="G37" s="80">
        <v>2.3E-3</v>
      </c>
      <c r="H37" s="80">
        <v>2.3E-3</v>
      </c>
      <c r="I37" s="80">
        <v>5.0000000000000001E-4</v>
      </c>
      <c r="J37" s="80">
        <v>0</v>
      </c>
      <c r="K37" s="80">
        <v>2.3E-3</v>
      </c>
      <c r="L37" s="78">
        <v>0</v>
      </c>
      <c r="M37" s="3" t="s">
        <v>27</v>
      </c>
    </row>
    <row r="38" spans="1:13">
      <c r="A38" s="88" t="s">
        <v>28</v>
      </c>
      <c r="B38" s="76" t="s">
        <v>13</v>
      </c>
      <c r="C38" s="76">
        <v>8835.91</v>
      </c>
      <c r="D38" s="76">
        <v>8835.9130000000005</v>
      </c>
      <c r="E38" s="76">
        <v>8835.9130000000005</v>
      </c>
      <c r="F38" s="76">
        <v>8835.91</v>
      </c>
      <c r="G38" s="76">
        <v>8835.9130000000005</v>
      </c>
      <c r="H38" s="76">
        <v>8835.9130000000005</v>
      </c>
      <c r="I38" s="76">
        <v>8835.9130000000005</v>
      </c>
      <c r="J38" s="76">
        <v>8835.9130000000005</v>
      </c>
      <c r="K38" s="76">
        <v>8835.9130000000005</v>
      </c>
      <c r="L38" s="76">
        <v>8835.9130000000005</v>
      </c>
      <c r="M38" s="75"/>
    </row>
    <row r="39" spans="1:13">
      <c r="A39" s="89"/>
      <c r="B39" s="76" t="s">
        <v>14</v>
      </c>
      <c r="C39" s="76">
        <v>6974.34</v>
      </c>
      <c r="D39" s="76">
        <v>8083.4359999999997</v>
      </c>
      <c r="E39" s="76">
        <v>8307.6136000000006</v>
      </c>
      <c r="F39" s="76">
        <v>8312.3700000000008</v>
      </c>
      <c r="G39" s="76">
        <v>8239.1563000000006</v>
      </c>
      <c r="H39" s="76">
        <v>8231.5303000000004</v>
      </c>
      <c r="I39" s="76">
        <v>6566.5775000000003</v>
      </c>
      <c r="J39" s="76">
        <v>7410.8936999999996</v>
      </c>
      <c r="K39" s="76">
        <v>8308.7574000000004</v>
      </c>
      <c r="L39" s="76">
        <v>7408.8932999999997</v>
      </c>
      <c r="M39" s="75"/>
    </row>
    <row r="40" spans="1:13">
      <c r="A40" s="89"/>
      <c r="B40" s="76" t="s">
        <v>15</v>
      </c>
      <c r="C40" s="76">
        <v>1861.58</v>
      </c>
      <c r="D40" s="76">
        <v>752.47699999999998</v>
      </c>
      <c r="E40" s="76">
        <v>528.29939999999999</v>
      </c>
      <c r="F40" s="76">
        <v>523.54</v>
      </c>
      <c r="G40" s="76">
        <v>596.75670000000002</v>
      </c>
      <c r="H40" s="76">
        <v>604.3827</v>
      </c>
      <c r="I40" s="76">
        <v>2269.3355000000001</v>
      </c>
      <c r="J40" s="76">
        <v>1425.0192999999999</v>
      </c>
      <c r="K40" s="76">
        <v>527.15560000000005</v>
      </c>
      <c r="L40" s="76">
        <v>1427.0197000000001</v>
      </c>
      <c r="M40" s="75"/>
    </row>
    <row r="41" spans="1:13">
      <c r="A41" s="89"/>
      <c r="B41" s="77" t="s">
        <v>16</v>
      </c>
      <c r="C41" s="79">
        <v>0.7893</v>
      </c>
      <c r="D41" s="79">
        <v>0.91479999999999995</v>
      </c>
      <c r="E41" s="79">
        <v>0.94020000000000004</v>
      </c>
      <c r="F41" s="79">
        <v>0.94069999999999998</v>
      </c>
      <c r="G41" s="79">
        <v>0.9325</v>
      </c>
      <c r="H41" s="79">
        <v>0.93159999999999998</v>
      </c>
      <c r="I41" s="79">
        <v>0.74319999999999997</v>
      </c>
      <c r="J41" s="79">
        <v>0.8387</v>
      </c>
      <c r="K41" s="79">
        <v>0.94030000000000002</v>
      </c>
      <c r="L41" s="79">
        <v>0.83850000000000002</v>
      </c>
      <c r="M41" s="75"/>
    </row>
    <row r="42" spans="1:13">
      <c r="A42" s="88" t="s">
        <v>29</v>
      </c>
      <c r="B42" s="76" t="s">
        <v>13</v>
      </c>
      <c r="C42" s="76">
        <v>790.43</v>
      </c>
      <c r="D42" s="76">
        <v>790.43230000000005</v>
      </c>
      <c r="E42" s="76">
        <v>790.43230000000005</v>
      </c>
      <c r="F42" s="76">
        <v>790.43</v>
      </c>
      <c r="G42" s="76">
        <v>790.43230000000005</v>
      </c>
      <c r="H42" s="76">
        <v>790.43230000000005</v>
      </c>
      <c r="I42" s="76">
        <v>790.43230000000005</v>
      </c>
      <c r="J42" s="76">
        <v>790.43230000000005</v>
      </c>
      <c r="K42" s="76">
        <v>790.43230000000005</v>
      </c>
      <c r="L42" s="76">
        <v>790.43230000000005</v>
      </c>
      <c r="M42" s="75"/>
    </row>
    <row r="43" spans="1:13">
      <c r="A43" s="89"/>
      <c r="B43" s="76" t="s">
        <v>14</v>
      </c>
      <c r="C43" s="76">
        <v>613.54999999999995</v>
      </c>
      <c r="D43" s="76">
        <v>560.08450000000005</v>
      </c>
      <c r="E43" s="76">
        <v>585.83029999999997</v>
      </c>
      <c r="F43" s="76">
        <v>531.37</v>
      </c>
      <c r="G43" s="76">
        <v>738.60540000000003</v>
      </c>
      <c r="H43" s="76">
        <v>579.01760000000002</v>
      </c>
      <c r="I43" s="76">
        <v>464.78649999999999</v>
      </c>
      <c r="J43" s="76">
        <v>0</v>
      </c>
      <c r="K43" s="76">
        <v>749.8972</v>
      </c>
      <c r="L43" s="76">
        <v>0</v>
      </c>
      <c r="M43" s="75"/>
    </row>
    <row r="44" spans="1:13">
      <c r="A44" s="89"/>
      <c r="B44" s="76" t="s">
        <v>15</v>
      </c>
      <c r="C44" s="76">
        <v>176.88</v>
      </c>
      <c r="D44" s="76">
        <v>230.34780000000001</v>
      </c>
      <c r="E44" s="76">
        <v>204.6019</v>
      </c>
      <c r="F44" s="76">
        <v>259.06</v>
      </c>
      <c r="G44" s="76">
        <v>51.826900000000002</v>
      </c>
      <c r="H44" s="76">
        <v>211.41470000000001</v>
      </c>
      <c r="I44" s="76">
        <v>325.64580000000001</v>
      </c>
      <c r="J44" s="76">
        <v>790.43230000000005</v>
      </c>
      <c r="K44" s="76">
        <v>40.534999999999997</v>
      </c>
      <c r="L44" s="76">
        <v>790.43230000000005</v>
      </c>
      <c r="M44" s="75"/>
    </row>
    <row r="45" spans="1:13">
      <c r="A45" s="89"/>
      <c r="B45" s="77" t="s">
        <v>16</v>
      </c>
      <c r="C45" s="79">
        <v>0.7762</v>
      </c>
      <c r="D45" s="79">
        <v>0.70860000000000001</v>
      </c>
      <c r="E45" s="79">
        <v>0.74119999999999997</v>
      </c>
      <c r="F45" s="79">
        <v>0.67230000000000001</v>
      </c>
      <c r="G45" s="79">
        <v>0.93440000000000001</v>
      </c>
      <c r="H45" s="79">
        <v>0.73250000000000004</v>
      </c>
      <c r="I45" s="79">
        <v>0.58799999999999997</v>
      </c>
      <c r="J45" s="80">
        <v>0</v>
      </c>
      <c r="K45" s="79">
        <v>0.94869999999999999</v>
      </c>
      <c r="L45" s="80">
        <v>0</v>
      </c>
      <c r="M45" s="3" t="s">
        <v>30</v>
      </c>
    </row>
    <row r="46" spans="1:13">
      <c r="A46" s="92" t="s">
        <v>31</v>
      </c>
      <c r="B46" s="76" t="s">
        <v>13</v>
      </c>
      <c r="C46" s="76">
        <v>1342.6</v>
      </c>
      <c r="D46" s="76">
        <v>1342.6036999999999</v>
      </c>
      <c r="E46" s="76">
        <v>1342.6036999999999</v>
      </c>
      <c r="F46" s="76">
        <v>1342.6</v>
      </c>
      <c r="G46" s="76">
        <v>1342.6036999999999</v>
      </c>
      <c r="H46" s="76">
        <v>1342.6036999999999</v>
      </c>
      <c r="I46" s="76">
        <v>1342.6036999999999</v>
      </c>
      <c r="J46" s="76">
        <v>1342.6036999999999</v>
      </c>
      <c r="K46" s="76">
        <v>1342.6036999999999</v>
      </c>
      <c r="L46" s="76">
        <v>1342.6036999999999</v>
      </c>
      <c r="M46" s="75"/>
    </row>
    <row r="47" spans="1:13">
      <c r="A47" s="93"/>
      <c r="B47" s="76" t="s">
        <v>14</v>
      </c>
      <c r="C47" s="76">
        <v>891.21</v>
      </c>
      <c r="D47" s="76">
        <v>308.57220000000001</v>
      </c>
      <c r="E47" s="76">
        <v>442.69799999999998</v>
      </c>
      <c r="F47" s="76">
        <v>381.96</v>
      </c>
      <c r="G47" s="76">
        <v>483.35489999999999</v>
      </c>
      <c r="H47" s="76">
        <v>389.66820000000001</v>
      </c>
      <c r="I47" s="76">
        <v>441.2346</v>
      </c>
      <c r="J47" s="76">
        <v>0</v>
      </c>
      <c r="K47" s="76">
        <v>443.38499999999999</v>
      </c>
      <c r="L47" s="76">
        <v>0</v>
      </c>
      <c r="M47" s="75"/>
    </row>
    <row r="48" spans="1:13">
      <c r="A48" s="93"/>
      <c r="B48" s="76" t="s">
        <v>15</v>
      </c>
      <c r="C48" s="76">
        <v>451.4</v>
      </c>
      <c r="D48" s="76">
        <v>1034.0315000000001</v>
      </c>
      <c r="E48" s="76">
        <v>899.9058</v>
      </c>
      <c r="F48" s="76">
        <v>960.64</v>
      </c>
      <c r="G48" s="76">
        <v>859.24890000000005</v>
      </c>
      <c r="H48" s="76">
        <v>952.93560000000002</v>
      </c>
      <c r="I48" s="76">
        <v>901.36919999999998</v>
      </c>
      <c r="J48" s="76">
        <v>1342.6036999999999</v>
      </c>
      <c r="K48" s="76">
        <v>899.21870000000001</v>
      </c>
      <c r="L48" s="76">
        <v>1342.6036999999999</v>
      </c>
      <c r="M48" s="75"/>
    </row>
    <row r="49" spans="1:13">
      <c r="A49" s="93"/>
      <c r="B49" s="77" t="s">
        <v>16</v>
      </c>
      <c r="C49" s="79">
        <v>0.66379999999999995</v>
      </c>
      <c r="D49" s="80">
        <v>0.2298</v>
      </c>
      <c r="E49" s="79">
        <v>0.32969999999999999</v>
      </c>
      <c r="F49" s="79">
        <v>0.28449999999999998</v>
      </c>
      <c r="G49" s="79">
        <v>0.36</v>
      </c>
      <c r="H49" s="79">
        <v>0.29020000000000001</v>
      </c>
      <c r="I49" s="79">
        <v>0.3286</v>
      </c>
      <c r="J49" s="78">
        <v>0</v>
      </c>
      <c r="K49" s="79">
        <v>0.33019999999999999</v>
      </c>
      <c r="L49" s="78">
        <v>0</v>
      </c>
      <c r="M49" s="75"/>
    </row>
    <row r="50" spans="1:13">
      <c r="A50" s="92" t="s">
        <v>32</v>
      </c>
      <c r="B50" s="76" t="s">
        <v>13</v>
      </c>
      <c r="C50" s="76">
        <v>391.79</v>
      </c>
      <c r="D50" s="76">
        <v>391.79090000000002</v>
      </c>
      <c r="E50" s="76">
        <v>391.79090000000002</v>
      </c>
      <c r="F50" s="76">
        <v>391.79</v>
      </c>
      <c r="G50" s="76">
        <v>391.79090000000002</v>
      </c>
      <c r="H50" s="76">
        <v>391.79090000000002</v>
      </c>
      <c r="I50" s="76">
        <v>391.79090000000002</v>
      </c>
      <c r="J50" s="76">
        <v>391.79090000000002</v>
      </c>
      <c r="K50" s="76">
        <v>391.79090000000002</v>
      </c>
      <c r="L50" s="76">
        <v>391.79090000000002</v>
      </c>
      <c r="M50" s="75"/>
    </row>
    <row r="51" spans="1:13">
      <c r="A51" s="93"/>
      <c r="B51" s="76" t="s">
        <v>14</v>
      </c>
      <c r="C51" s="76">
        <v>326.74</v>
      </c>
      <c r="D51" s="76">
        <v>11.670199999999999</v>
      </c>
      <c r="E51" s="76">
        <v>12.735099999999999</v>
      </c>
      <c r="F51" s="76">
        <v>111.39</v>
      </c>
      <c r="G51" s="76">
        <v>8.7502999999999993</v>
      </c>
      <c r="H51" s="76">
        <v>12.9369</v>
      </c>
      <c r="I51" s="76">
        <v>7.8014999999999999</v>
      </c>
      <c r="J51" s="76">
        <v>0</v>
      </c>
      <c r="K51" s="76">
        <v>6.8475999999999999</v>
      </c>
      <c r="L51" s="76">
        <v>0</v>
      </c>
      <c r="M51" s="75"/>
    </row>
    <row r="52" spans="1:13">
      <c r="A52" s="93"/>
      <c r="B52" s="76" t="s">
        <v>15</v>
      </c>
      <c r="C52" s="76">
        <v>65.05</v>
      </c>
      <c r="D52" s="76">
        <v>380.1207</v>
      </c>
      <c r="E52" s="76">
        <v>379.05579999999998</v>
      </c>
      <c r="F52" s="76">
        <v>280.39999999999998</v>
      </c>
      <c r="G52" s="76">
        <v>383.04059999999998</v>
      </c>
      <c r="H52" s="76">
        <v>378.85399999999998</v>
      </c>
      <c r="I52" s="76">
        <v>383.98939999999999</v>
      </c>
      <c r="J52" s="76">
        <v>391.79090000000002</v>
      </c>
      <c r="K52" s="76">
        <v>384.94330000000002</v>
      </c>
      <c r="L52" s="76">
        <v>391.79090000000002</v>
      </c>
      <c r="M52" s="75"/>
    </row>
    <row r="53" spans="1:13">
      <c r="A53" s="93"/>
      <c r="B53" s="77" t="s">
        <v>16</v>
      </c>
      <c r="C53" s="79">
        <v>0.83399999999999996</v>
      </c>
      <c r="D53" s="80">
        <v>2.98E-2</v>
      </c>
      <c r="E53" s="78">
        <v>3.2500000000000001E-2</v>
      </c>
      <c r="F53" s="79">
        <v>0.2843</v>
      </c>
      <c r="G53" s="80">
        <v>2.23E-2</v>
      </c>
      <c r="H53" s="80">
        <v>3.3000000000000002E-2</v>
      </c>
      <c r="I53" s="80">
        <v>1.9900000000000001E-2</v>
      </c>
      <c r="J53" s="78">
        <v>0</v>
      </c>
      <c r="K53" s="78">
        <v>1.7500000000000002E-2</v>
      </c>
      <c r="L53" s="78">
        <v>0</v>
      </c>
      <c r="M53" s="3" t="s">
        <v>33</v>
      </c>
    </row>
    <row r="54" spans="1:13">
      <c r="A54" s="92" t="s">
        <v>34</v>
      </c>
      <c r="B54" s="76" t="s">
        <v>13</v>
      </c>
      <c r="C54" s="76">
        <v>6190.2</v>
      </c>
      <c r="D54" s="76">
        <v>6190.1980000000003</v>
      </c>
      <c r="E54" s="76">
        <v>6190.1980000000003</v>
      </c>
      <c r="F54" s="76">
        <v>6190.2</v>
      </c>
      <c r="G54" s="76">
        <v>6190.1980000000003</v>
      </c>
      <c r="H54" s="76">
        <v>6190.1980000000003</v>
      </c>
      <c r="I54" s="76">
        <v>6190.1980999999996</v>
      </c>
      <c r="J54" s="76">
        <v>6190.1980000000003</v>
      </c>
      <c r="K54" s="76">
        <v>6190.1980000000003</v>
      </c>
      <c r="L54" s="76">
        <v>6190.1980000000003</v>
      </c>
      <c r="M54" s="75"/>
    </row>
    <row r="55" spans="1:13">
      <c r="A55" s="93"/>
      <c r="B55" s="76" t="s">
        <v>14</v>
      </c>
      <c r="C55" s="76">
        <v>4301.43</v>
      </c>
      <c r="D55" s="76">
        <v>3504.9461000000001</v>
      </c>
      <c r="E55" s="76">
        <v>4054.4611</v>
      </c>
      <c r="F55" s="76">
        <v>4191.46</v>
      </c>
      <c r="G55" s="76">
        <v>4064.0529000000001</v>
      </c>
      <c r="H55" s="76">
        <v>4001.9803000000002</v>
      </c>
      <c r="I55" s="76">
        <v>2120.5949000000001</v>
      </c>
      <c r="J55" s="76">
        <v>1.2552000000000001</v>
      </c>
      <c r="K55" s="76">
        <v>4194.7546000000002</v>
      </c>
      <c r="L55" s="76">
        <v>1.0826</v>
      </c>
      <c r="M55" s="75"/>
    </row>
    <row r="56" spans="1:13">
      <c r="A56" s="93"/>
      <c r="B56" s="76" t="s">
        <v>15</v>
      </c>
      <c r="C56" s="76">
        <v>1888.77</v>
      </c>
      <c r="D56" s="76">
        <v>2685.2519000000002</v>
      </c>
      <c r="E56" s="76">
        <v>2135.7368999999999</v>
      </c>
      <c r="F56" s="76">
        <v>1998.74</v>
      </c>
      <c r="G56" s="76">
        <v>2126.1451000000002</v>
      </c>
      <c r="H56" s="76">
        <v>2188.2177000000001</v>
      </c>
      <c r="I56" s="76">
        <v>4069.6030999999998</v>
      </c>
      <c r="J56" s="76">
        <v>6188.9429</v>
      </c>
      <c r="K56" s="76">
        <v>1995.4434000000001</v>
      </c>
      <c r="L56" s="76">
        <v>6189.1153999999997</v>
      </c>
      <c r="M56" s="75"/>
    </row>
    <row r="57" spans="1:13">
      <c r="A57" s="93"/>
      <c r="B57" s="77" t="s">
        <v>16</v>
      </c>
      <c r="C57" s="79">
        <v>0.69489999999999996</v>
      </c>
      <c r="D57" s="79">
        <v>0.56620000000000004</v>
      </c>
      <c r="E57" s="79">
        <v>0.65500000000000003</v>
      </c>
      <c r="F57" s="79">
        <v>0.67710000000000004</v>
      </c>
      <c r="G57" s="79">
        <v>0.65649999999999997</v>
      </c>
      <c r="H57" s="79">
        <v>0.64649999999999996</v>
      </c>
      <c r="I57" s="79">
        <v>0.34260000000000002</v>
      </c>
      <c r="J57" s="78">
        <v>2.0000000000000001E-4</v>
      </c>
      <c r="K57" s="79">
        <v>0.67759999999999998</v>
      </c>
      <c r="L57" s="80">
        <v>2.0000000000000001E-4</v>
      </c>
      <c r="M57" s="81" t="s">
        <v>35</v>
      </c>
    </row>
    <row r="58" spans="1:13">
      <c r="A58" s="92" t="s">
        <v>36</v>
      </c>
      <c r="B58" s="76" t="s">
        <v>13</v>
      </c>
      <c r="C58" s="76">
        <v>35.97</v>
      </c>
      <c r="D58" s="76">
        <v>35.970399999999998</v>
      </c>
      <c r="E58" s="76">
        <v>35.970399999999998</v>
      </c>
      <c r="F58" s="76">
        <v>35.97</v>
      </c>
      <c r="G58" s="76">
        <v>35.970399999999998</v>
      </c>
      <c r="H58" s="76">
        <v>35.970399999999998</v>
      </c>
      <c r="I58" s="76">
        <v>35.970399999999998</v>
      </c>
      <c r="J58" s="76">
        <v>35.970399999999998</v>
      </c>
      <c r="K58" s="76">
        <v>35.970399999999998</v>
      </c>
      <c r="L58" s="76">
        <v>35.970399999999998</v>
      </c>
      <c r="M58" s="75"/>
    </row>
    <row r="59" spans="1:13">
      <c r="A59" s="93"/>
      <c r="B59" s="76" t="s">
        <v>14</v>
      </c>
      <c r="C59" s="76">
        <v>35.97</v>
      </c>
      <c r="D59" s="76">
        <v>35.029000000000003</v>
      </c>
      <c r="E59" s="76">
        <v>35.154600000000002</v>
      </c>
      <c r="F59" s="76">
        <v>6.34</v>
      </c>
      <c r="G59" s="76">
        <v>35.154600000000002</v>
      </c>
      <c r="H59" s="76">
        <v>35.154600000000002</v>
      </c>
      <c r="I59" s="76">
        <v>14.427099999999999</v>
      </c>
      <c r="J59" s="76">
        <v>0</v>
      </c>
      <c r="K59" s="76">
        <v>35.154600000000002</v>
      </c>
      <c r="L59" s="76">
        <v>0</v>
      </c>
      <c r="M59" s="75"/>
    </row>
    <row r="60" spans="1:13">
      <c r="A60" s="93"/>
      <c r="B60" s="76" t="s">
        <v>15</v>
      </c>
      <c r="C60" s="76">
        <v>0</v>
      </c>
      <c r="D60" s="76">
        <v>0.94140000000000001</v>
      </c>
      <c r="E60" s="76">
        <v>0.81579999999999997</v>
      </c>
      <c r="F60" s="76">
        <v>29.63</v>
      </c>
      <c r="G60" s="76">
        <v>0.81579999999999997</v>
      </c>
      <c r="H60" s="76">
        <v>0.81579999999999997</v>
      </c>
      <c r="I60" s="76">
        <v>21.543299999999999</v>
      </c>
      <c r="J60" s="76">
        <v>35.970399999999998</v>
      </c>
      <c r="K60" s="76">
        <v>0.81579999999999997</v>
      </c>
      <c r="L60" s="76">
        <v>35.970399999999998</v>
      </c>
      <c r="M60" s="75"/>
    </row>
    <row r="61" spans="1:13">
      <c r="A61" s="93"/>
      <c r="B61" s="77" t="s">
        <v>16</v>
      </c>
      <c r="C61" s="79">
        <v>1</v>
      </c>
      <c r="D61" s="79">
        <v>0.9738</v>
      </c>
      <c r="E61" s="79">
        <v>0.97729999999999995</v>
      </c>
      <c r="F61" s="80">
        <v>0.17630000000000001</v>
      </c>
      <c r="G61" s="79">
        <v>0.97729999999999995</v>
      </c>
      <c r="H61" s="79">
        <v>0.97729999999999995</v>
      </c>
      <c r="I61" s="79">
        <v>0.40110000000000001</v>
      </c>
      <c r="J61" s="78">
        <v>0</v>
      </c>
      <c r="K61" s="79">
        <v>0.97729999999999995</v>
      </c>
      <c r="L61" s="80">
        <v>0</v>
      </c>
      <c r="M61" s="81" t="s">
        <v>37</v>
      </c>
    </row>
    <row r="62" spans="1:13">
      <c r="A62" s="94" t="s">
        <v>38</v>
      </c>
      <c r="B62" s="76" t="s">
        <v>13</v>
      </c>
      <c r="C62" s="76">
        <v>547.19000000000005</v>
      </c>
      <c r="D62" s="76">
        <v>547.18719999999996</v>
      </c>
      <c r="E62" s="76">
        <v>547.18719999999996</v>
      </c>
      <c r="F62" s="76">
        <v>547.19000000000005</v>
      </c>
      <c r="G62" s="76">
        <v>547.18719999999996</v>
      </c>
      <c r="H62" s="76">
        <v>547.18719999999996</v>
      </c>
      <c r="I62" s="76">
        <v>547.18719999999996</v>
      </c>
      <c r="J62" s="76">
        <v>547.18719999999996</v>
      </c>
      <c r="K62" s="76">
        <v>547.18719999999996</v>
      </c>
      <c r="L62" s="76">
        <v>547.18719999999996</v>
      </c>
      <c r="M62" s="75"/>
    </row>
    <row r="63" spans="1:13">
      <c r="A63" s="95"/>
      <c r="B63" s="76" t="s">
        <v>14</v>
      </c>
      <c r="C63" s="76">
        <v>2.04</v>
      </c>
      <c r="D63" s="76">
        <v>0</v>
      </c>
      <c r="E63" s="76">
        <v>0</v>
      </c>
      <c r="F63" s="76">
        <v>0</v>
      </c>
      <c r="G63" s="76">
        <v>0</v>
      </c>
      <c r="H63" s="76">
        <v>0</v>
      </c>
      <c r="I63" s="76">
        <v>0</v>
      </c>
      <c r="J63" s="76">
        <v>0</v>
      </c>
      <c r="K63" s="76">
        <v>0</v>
      </c>
      <c r="L63" s="76">
        <v>0</v>
      </c>
      <c r="M63" s="75"/>
    </row>
    <row r="64" spans="1:13">
      <c r="A64" s="95"/>
      <c r="B64" s="76" t="s">
        <v>15</v>
      </c>
      <c r="C64" s="76">
        <v>545.14</v>
      </c>
      <c r="D64" s="76">
        <v>547.18719999999996</v>
      </c>
      <c r="E64" s="76">
        <v>547.18719999999996</v>
      </c>
      <c r="F64" s="76">
        <v>547.19000000000005</v>
      </c>
      <c r="G64" s="76">
        <v>547.18719999999996</v>
      </c>
      <c r="H64" s="76">
        <v>547.18719999999996</v>
      </c>
      <c r="I64" s="76">
        <v>547.18719999999996</v>
      </c>
      <c r="J64" s="76">
        <v>547.18719999999996</v>
      </c>
      <c r="K64" s="76">
        <v>547.18719999999996</v>
      </c>
      <c r="L64" s="76">
        <v>547.18719999999996</v>
      </c>
      <c r="M64" s="75"/>
    </row>
    <row r="65" spans="1:13">
      <c r="A65" s="95"/>
      <c r="B65" s="77" t="s">
        <v>16</v>
      </c>
      <c r="C65" s="98">
        <v>3.7000000000000002E-3</v>
      </c>
      <c r="D65" s="78">
        <v>0</v>
      </c>
      <c r="E65" s="80">
        <v>0</v>
      </c>
      <c r="F65" s="78">
        <v>0</v>
      </c>
      <c r="G65" s="80">
        <v>0</v>
      </c>
      <c r="H65" s="78">
        <v>0</v>
      </c>
      <c r="I65" s="80">
        <v>0</v>
      </c>
      <c r="J65" s="78">
        <v>0</v>
      </c>
      <c r="K65" s="78">
        <v>0</v>
      </c>
      <c r="L65" s="78">
        <v>0</v>
      </c>
      <c r="M65" s="3" t="s">
        <v>39</v>
      </c>
    </row>
    <row r="66" spans="1:13">
      <c r="A66" s="94" t="s">
        <v>40</v>
      </c>
      <c r="B66" s="76" t="s">
        <v>13</v>
      </c>
      <c r="C66" s="76">
        <v>275.57</v>
      </c>
      <c r="D66" s="76">
        <v>275.57249999999999</v>
      </c>
      <c r="E66" s="76">
        <v>275.57249999999999</v>
      </c>
      <c r="F66" s="76">
        <v>275.57</v>
      </c>
      <c r="G66" s="76">
        <v>275.57249999999999</v>
      </c>
      <c r="H66" s="76">
        <v>275.57249999999999</v>
      </c>
      <c r="I66" s="76">
        <v>275.57249999999999</v>
      </c>
      <c r="J66" s="76">
        <v>275.57249999999999</v>
      </c>
      <c r="K66" s="76">
        <v>275.57249999999999</v>
      </c>
      <c r="L66" s="76">
        <v>275.57249999999999</v>
      </c>
      <c r="M66" s="75"/>
    </row>
    <row r="67" spans="1:13">
      <c r="A67" s="95"/>
      <c r="B67" s="76" t="s">
        <v>14</v>
      </c>
      <c r="C67" s="76">
        <v>0</v>
      </c>
      <c r="D67" s="76">
        <v>0</v>
      </c>
      <c r="E67" s="76">
        <v>0</v>
      </c>
      <c r="F67" s="76">
        <v>0</v>
      </c>
      <c r="G67" s="76">
        <v>0</v>
      </c>
      <c r="H67" s="76">
        <v>0</v>
      </c>
      <c r="I67" s="76">
        <v>0</v>
      </c>
      <c r="J67" s="76">
        <v>0</v>
      </c>
      <c r="K67" s="76">
        <v>0</v>
      </c>
      <c r="L67" s="76">
        <v>0</v>
      </c>
      <c r="M67" s="75"/>
    </row>
    <row r="68" spans="1:13">
      <c r="A68" s="95"/>
      <c r="B68" s="76" t="s">
        <v>15</v>
      </c>
      <c r="C68" s="76">
        <v>275.57</v>
      </c>
      <c r="D68" s="76">
        <v>275.57249999999999</v>
      </c>
      <c r="E68" s="76">
        <v>275.57249999999999</v>
      </c>
      <c r="F68" s="76">
        <v>275.57</v>
      </c>
      <c r="G68" s="76">
        <v>275.57249999999999</v>
      </c>
      <c r="H68" s="76">
        <v>275.57249999999999</v>
      </c>
      <c r="I68" s="76">
        <v>275.57249999999999</v>
      </c>
      <c r="J68" s="76">
        <v>275.57249999999999</v>
      </c>
      <c r="K68" s="76">
        <v>275.57249999999999</v>
      </c>
      <c r="L68" s="76">
        <v>275.57249999999999</v>
      </c>
      <c r="M68" s="75"/>
    </row>
    <row r="69" spans="1:13">
      <c r="A69" s="95"/>
      <c r="B69" s="77" t="s">
        <v>16</v>
      </c>
      <c r="C69" s="78">
        <v>0</v>
      </c>
      <c r="D69" s="78">
        <v>0</v>
      </c>
      <c r="E69" s="78">
        <v>0</v>
      </c>
      <c r="F69" s="78">
        <v>0</v>
      </c>
      <c r="G69" s="80">
        <v>0</v>
      </c>
      <c r="H69" s="80">
        <v>0</v>
      </c>
      <c r="I69" s="80">
        <v>0</v>
      </c>
      <c r="J69" s="78">
        <v>0</v>
      </c>
      <c r="K69" s="78">
        <v>0</v>
      </c>
      <c r="L69" s="78">
        <v>0</v>
      </c>
      <c r="M69" s="3" t="s">
        <v>41</v>
      </c>
    </row>
    <row r="70" spans="1:13">
      <c r="A70" s="94" t="s">
        <v>42</v>
      </c>
      <c r="B70" s="76" t="s">
        <v>13</v>
      </c>
      <c r="C70" s="76">
        <v>61.95</v>
      </c>
      <c r="D70" s="76">
        <v>61.946899999999999</v>
      </c>
      <c r="E70" s="76">
        <v>61.946899999999999</v>
      </c>
      <c r="F70" s="76">
        <v>61.95</v>
      </c>
      <c r="G70" s="76">
        <v>61.946899999999999</v>
      </c>
      <c r="H70" s="76">
        <v>61.946899999999999</v>
      </c>
      <c r="I70" s="76">
        <v>61.946899999999999</v>
      </c>
      <c r="J70" s="76">
        <v>61.946899999999999</v>
      </c>
      <c r="K70" s="76">
        <v>61.946899999999999</v>
      </c>
      <c r="L70" s="76">
        <v>61.946899999999999</v>
      </c>
      <c r="M70" s="75"/>
    </row>
    <row r="71" spans="1:13">
      <c r="A71" s="95"/>
      <c r="B71" s="76" t="s">
        <v>14</v>
      </c>
      <c r="C71" s="76">
        <v>27.75</v>
      </c>
      <c r="D71" s="76">
        <v>0.29299999999999998</v>
      </c>
      <c r="E71" s="76">
        <v>54.598500000000001</v>
      </c>
      <c r="F71" s="76">
        <v>59.92</v>
      </c>
      <c r="G71" s="76">
        <v>2.4573</v>
      </c>
      <c r="H71" s="76">
        <v>0.38150000000000001</v>
      </c>
      <c r="I71" s="76">
        <v>0</v>
      </c>
      <c r="J71" s="76">
        <v>0</v>
      </c>
      <c r="K71" s="76">
        <v>2.6221999999999999</v>
      </c>
      <c r="L71" s="76">
        <v>0</v>
      </c>
      <c r="M71" s="75"/>
    </row>
    <row r="72" spans="1:13">
      <c r="A72" s="95"/>
      <c r="B72" s="76" t="s">
        <v>15</v>
      </c>
      <c r="C72" s="76">
        <v>34.200000000000003</v>
      </c>
      <c r="D72" s="76">
        <v>61.654000000000003</v>
      </c>
      <c r="E72" s="76">
        <v>7.3483999999999998</v>
      </c>
      <c r="F72" s="76">
        <v>2.0299999999999998</v>
      </c>
      <c r="G72" s="76">
        <v>59.489600000000003</v>
      </c>
      <c r="H72" s="76">
        <v>61.565399999999997</v>
      </c>
      <c r="I72" s="76">
        <v>61.946899999999999</v>
      </c>
      <c r="J72" s="76">
        <v>61.946899999999999</v>
      </c>
      <c r="K72" s="76">
        <v>59.3247</v>
      </c>
      <c r="L72" s="76">
        <v>61.946899999999999</v>
      </c>
      <c r="M72" s="75"/>
    </row>
    <row r="73" spans="1:13">
      <c r="A73" s="95"/>
      <c r="B73" s="77" t="s">
        <v>16</v>
      </c>
      <c r="C73" s="79">
        <v>0.44790000000000002</v>
      </c>
      <c r="D73" s="80">
        <v>4.7000000000000002E-3</v>
      </c>
      <c r="E73" s="79">
        <v>0.88139999999999996</v>
      </c>
      <c r="F73" s="79">
        <v>0.96719999999999995</v>
      </c>
      <c r="G73" s="80">
        <v>3.9699999999999999E-2</v>
      </c>
      <c r="H73" s="80">
        <v>6.1999999999999998E-3</v>
      </c>
      <c r="I73" s="78">
        <v>0</v>
      </c>
      <c r="J73" s="78">
        <v>0</v>
      </c>
      <c r="K73" s="78">
        <v>4.2299999999999997E-2</v>
      </c>
      <c r="L73" s="80">
        <v>0</v>
      </c>
      <c r="M73" s="3" t="s">
        <v>43</v>
      </c>
    </row>
    <row r="74" spans="1:13">
      <c r="A74" s="84" t="s">
        <v>44</v>
      </c>
      <c r="B74" s="76" t="s">
        <v>13</v>
      </c>
      <c r="C74" s="76">
        <v>1004.55</v>
      </c>
      <c r="D74" s="76">
        <v>1004.5476</v>
      </c>
      <c r="E74" s="76">
        <v>1004.5476</v>
      </c>
      <c r="F74" s="76">
        <v>1004.55</v>
      </c>
      <c r="G74" s="76">
        <v>1004.5476</v>
      </c>
      <c r="H74" s="76">
        <v>1004.5476</v>
      </c>
      <c r="I74" s="76">
        <v>1004.5476</v>
      </c>
      <c r="J74" s="76">
        <v>1004.5476</v>
      </c>
      <c r="K74" s="76">
        <v>1004.5476</v>
      </c>
      <c r="L74" s="76">
        <v>1004.5476</v>
      </c>
      <c r="M74" s="75"/>
    </row>
    <row r="75" spans="1:13">
      <c r="A75" s="85"/>
      <c r="B75" s="76" t="s">
        <v>14</v>
      </c>
      <c r="C75" s="76">
        <v>0</v>
      </c>
      <c r="D75" s="76">
        <v>0</v>
      </c>
      <c r="E75" s="76">
        <v>0</v>
      </c>
      <c r="F75" s="76">
        <v>0</v>
      </c>
      <c r="G75" s="76">
        <v>0</v>
      </c>
      <c r="H75" s="76">
        <v>0</v>
      </c>
      <c r="I75" s="76">
        <v>0</v>
      </c>
      <c r="J75" s="76">
        <v>0</v>
      </c>
      <c r="K75" s="76">
        <v>0</v>
      </c>
      <c r="L75" s="76">
        <v>0</v>
      </c>
      <c r="M75" s="75"/>
    </row>
    <row r="76" spans="1:13">
      <c r="A76" s="85"/>
      <c r="B76" s="76" t="s">
        <v>15</v>
      </c>
      <c r="C76" s="76">
        <v>1004.55</v>
      </c>
      <c r="D76" s="76">
        <v>1004.5476</v>
      </c>
      <c r="E76" s="76">
        <v>1004.5476</v>
      </c>
      <c r="F76" s="76">
        <v>1004.55</v>
      </c>
      <c r="G76" s="76">
        <v>1004.5476</v>
      </c>
      <c r="H76" s="76">
        <v>1004.5476</v>
      </c>
      <c r="I76" s="76">
        <v>1004.5476</v>
      </c>
      <c r="J76" s="76">
        <v>1004.5476</v>
      </c>
      <c r="K76" s="76">
        <v>1004.5476</v>
      </c>
      <c r="L76" s="76">
        <v>1004.5476</v>
      </c>
      <c r="M76" s="75"/>
    </row>
    <row r="77" spans="1:13">
      <c r="A77" s="85"/>
      <c r="B77" s="77" t="s">
        <v>16</v>
      </c>
      <c r="C77" s="78">
        <v>0</v>
      </c>
      <c r="D77" s="78">
        <v>0</v>
      </c>
      <c r="E77" s="78">
        <v>0</v>
      </c>
      <c r="F77" s="78">
        <v>0</v>
      </c>
      <c r="G77" s="78">
        <v>0</v>
      </c>
      <c r="H77" s="78">
        <v>0</v>
      </c>
      <c r="I77" s="78">
        <v>0</v>
      </c>
      <c r="J77" s="78">
        <v>0</v>
      </c>
      <c r="K77" s="78">
        <v>0</v>
      </c>
      <c r="L77" s="78">
        <v>0</v>
      </c>
      <c r="M77" s="75"/>
    </row>
    <row r="78" spans="1:13">
      <c r="A78" s="84" t="s">
        <v>45</v>
      </c>
      <c r="B78" s="76" t="s">
        <v>13</v>
      </c>
      <c r="C78" s="76">
        <v>543.38</v>
      </c>
      <c r="D78" s="76">
        <v>543.38099999999997</v>
      </c>
      <c r="E78" s="76">
        <v>543.38099999999997</v>
      </c>
      <c r="F78" s="76">
        <v>543.38</v>
      </c>
      <c r="G78" s="76">
        <v>543.38099999999997</v>
      </c>
      <c r="H78" s="76">
        <v>543.38099999999997</v>
      </c>
      <c r="I78" s="76">
        <v>543.38099999999997</v>
      </c>
      <c r="J78" s="76">
        <v>543.38099999999997</v>
      </c>
      <c r="K78" s="76">
        <v>543.38099999999997</v>
      </c>
      <c r="L78" s="76">
        <v>543.38099999999997</v>
      </c>
      <c r="M78" s="75"/>
    </row>
    <row r="79" spans="1:13">
      <c r="A79" s="85"/>
      <c r="B79" s="76" t="s">
        <v>14</v>
      </c>
      <c r="C79" s="76">
        <v>0</v>
      </c>
      <c r="D79" s="76">
        <v>0</v>
      </c>
      <c r="E79" s="76">
        <v>0</v>
      </c>
      <c r="F79" s="76">
        <v>0</v>
      </c>
      <c r="G79" s="76">
        <v>0</v>
      </c>
      <c r="H79" s="76">
        <v>0</v>
      </c>
      <c r="I79" s="76">
        <v>0</v>
      </c>
      <c r="J79" s="76">
        <v>0</v>
      </c>
      <c r="K79" s="76">
        <v>0</v>
      </c>
      <c r="L79" s="76">
        <v>0</v>
      </c>
      <c r="M79" s="75"/>
    </row>
    <row r="80" spans="1:13">
      <c r="A80" s="85"/>
      <c r="B80" s="76" t="s">
        <v>15</v>
      </c>
      <c r="C80" s="76">
        <v>543.38</v>
      </c>
      <c r="D80" s="76">
        <v>543.38099999999997</v>
      </c>
      <c r="E80" s="76">
        <v>543.38099999999997</v>
      </c>
      <c r="F80" s="76">
        <v>543.38</v>
      </c>
      <c r="G80" s="76">
        <v>543.38099999999997</v>
      </c>
      <c r="H80" s="76">
        <v>543.38099999999997</v>
      </c>
      <c r="I80" s="76">
        <v>543.38099999999997</v>
      </c>
      <c r="J80" s="76">
        <v>543.38099999999997</v>
      </c>
      <c r="K80" s="76">
        <v>543.38099999999997</v>
      </c>
      <c r="L80" s="76">
        <v>543.38099999999997</v>
      </c>
      <c r="M80" s="75"/>
    </row>
    <row r="81" spans="1:13">
      <c r="A81" s="85"/>
      <c r="B81" s="77" t="s">
        <v>16</v>
      </c>
      <c r="C81" s="78">
        <v>0</v>
      </c>
      <c r="D81" s="78">
        <v>0</v>
      </c>
      <c r="E81" s="78">
        <v>0</v>
      </c>
      <c r="F81" s="78">
        <v>0</v>
      </c>
      <c r="G81" s="78">
        <v>0</v>
      </c>
      <c r="H81" s="78">
        <v>0</v>
      </c>
      <c r="I81" s="78">
        <v>0</v>
      </c>
      <c r="J81" s="78">
        <v>0</v>
      </c>
      <c r="K81" s="78">
        <v>0</v>
      </c>
      <c r="L81" s="78">
        <v>0</v>
      </c>
      <c r="M81" s="75"/>
    </row>
    <row r="82" spans="1:13">
      <c r="A82" s="84" t="s">
        <v>46</v>
      </c>
      <c r="B82" s="76" t="s">
        <v>13</v>
      </c>
      <c r="C82" s="76">
        <v>470.8</v>
      </c>
      <c r="D82" s="76">
        <v>470.80360000000002</v>
      </c>
      <c r="E82" s="76">
        <v>470.80360000000002</v>
      </c>
      <c r="F82" s="76">
        <v>470.8</v>
      </c>
      <c r="G82" s="76">
        <v>470.80360000000002</v>
      </c>
      <c r="H82" s="76">
        <v>470.80360000000002</v>
      </c>
      <c r="I82" s="76">
        <v>470.80360000000002</v>
      </c>
      <c r="J82" s="76">
        <v>470.80360000000002</v>
      </c>
      <c r="K82" s="76">
        <v>470.80360000000002</v>
      </c>
      <c r="L82" s="76">
        <v>470.80360000000002</v>
      </c>
      <c r="M82" s="75"/>
    </row>
    <row r="83" spans="1:13">
      <c r="A83" s="85"/>
      <c r="B83" s="76" t="s">
        <v>14</v>
      </c>
      <c r="C83" s="76">
        <v>0</v>
      </c>
      <c r="D83" s="76">
        <v>0</v>
      </c>
      <c r="E83" s="76">
        <v>0</v>
      </c>
      <c r="F83" s="76">
        <v>0</v>
      </c>
      <c r="G83" s="76">
        <v>0</v>
      </c>
      <c r="H83" s="76">
        <v>0</v>
      </c>
      <c r="I83" s="76">
        <v>0</v>
      </c>
      <c r="J83" s="76">
        <v>0</v>
      </c>
      <c r="K83" s="76">
        <v>0</v>
      </c>
      <c r="L83" s="76">
        <v>0</v>
      </c>
      <c r="M83" s="75"/>
    </row>
    <row r="84" spans="1:13">
      <c r="A84" s="85"/>
      <c r="B84" s="76" t="s">
        <v>15</v>
      </c>
      <c r="C84" s="76">
        <v>470.8</v>
      </c>
      <c r="D84" s="76">
        <v>470.80360000000002</v>
      </c>
      <c r="E84" s="76">
        <v>470.80360000000002</v>
      </c>
      <c r="F84" s="76">
        <v>470.8</v>
      </c>
      <c r="G84" s="76">
        <v>470.80360000000002</v>
      </c>
      <c r="H84" s="76">
        <v>470.80360000000002</v>
      </c>
      <c r="I84" s="76">
        <v>470.80360000000002</v>
      </c>
      <c r="J84" s="76">
        <v>470.80360000000002</v>
      </c>
      <c r="K84" s="76">
        <v>470.80360000000002</v>
      </c>
      <c r="L84" s="76">
        <v>470.80360000000002</v>
      </c>
      <c r="M84" s="75"/>
    </row>
    <row r="85" spans="1:13">
      <c r="A85" s="85"/>
      <c r="B85" s="77" t="s">
        <v>16</v>
      </c>
      <c r="C85" s="80">
        <v>0</v>
      </c>
      <c r="D85" s="78">
        <v>0</v>
      </c>
      <c r="E85" s="78">
        <v>0</v>
      </c>
      <c r="F85" s="78">
        <v>0</v>
      </c>
      <c r="G85" s="78">
        <v>0</v>
      </c>
      <c r="H85" s="78">
        <v>0</v>
      </c>
      <c r="I85" s="80">
        <v>0</v>
      </c>
      <c r="J85" s="78">
        <v>0</v>
      </c>
      <c r="K85" s="78">
        <v>0</v>
      </c>
      <c r="L85" s="78">
        <v>0</v>
      </c>
      <c r="M85" s="3" t="s">
        <v>47</v>
      </c>
    </row>
    <row r="86" spans="1:13">
      <c r="A86" s="84" t="s">
        <v>48</v>
      </c>
      <c r="B86" s="76" t="s">
        <v>13</v>
      </c>
      <c r="C86" s="76">
        <v>1836.16</v>
      </c>
      <c r="D86" s="76">
        <v>1836.1624999999999</v>
      </c>
      <c r="E86" s="76">
        <v>1836.1624999999999</v>
      </c>
      <c r="F86" s="76">
        <v>1836.16</v>
      </c>
      <c r="G86" s="76">
        <v>1836.1624999999999</v>
      </c>
      <c r="H86" s="76">
        <v>1836.1624999999999</v>
      </c>
      <c r="I86" s="76">
        <v>1836.1624999999999</v>
      </c>
      <c r="J86" s="76">
        <v>1836.1624999999999</v>
      </c>
      <c r="K86" s="76">
        <v>1836.1624999999999</v>
      </c>
      <c r="L86" s="76">
        <v>1836.1624999999999</v>
      </c>
      <c r="M86" s="75"/>
    </row>
    <row r="87" spans="1:13">
      <c r="A87" s="85"/>
      <c r="B87" s="76" t="s">
        <v>14</v>
      </c>
      <c r="C87" s="76">
        <v>199.94</v>
      </c>
      <c r="D87" s="76">
        <v>0</v>
      </c>
      <c r="E87" s="76">
        <v>0</v>
      </c>
      <c r="F87" s="76">
        <v>0</v>
      </c>
      <c r="G87" s="76">
        <v>0</v>
      </c>
      <c r="H87" s="76">
        <v>0</v>
      </c>
      <c r="I87" s="76">
        <v>0</v>
      </c>
      <c r="J87" s="76">
        <v>0</v>
      </c>
      <c r="K87" s="76">
        <v>0</v>
      </c>
      <c r="L87" s="76">
        <v>0</v>
      </c>
      <c r="M87" s="75"/>
    </row>
    <row r="88" spans="1:13">
      <c r="A88" s="85"/>
      <c r="B88" s="76" t="s">
        <v>15</v>
      </c>
      <c r="C88" s="76">
        <v>1636.22</v>
      </c>
      <c r="D88" s="76">
        <v>1836.1624999999999</v>
      </c>
      <c r="E88" s="76">
        <v>1836.1624999999999</v>
      </c>
      <c r="F88" s="76">
        <v>1836.16</v>
      </c>
      <c r="G88" s="76">
        <v>1836.1624999999999</v>
      </c>
      <c r="H88" s="76">
        <v>1836.1624999999999</v>
      </c>
      <c r="I88" s="76">
        <v>1836.1624999999999</v>
      </c>
      <c r="J88" s="76">
        <v>1836.1624999999999</v>
      </c>
      <c r="K88" s="76">
        <v>1836.1624999999999</v>
      </c>
      <c r="L88" s="76">
        <v>1836.1624999999999</v>
      </c>
      <c r="M88" s="75"/>
    </row>
    <row r="89" spans="1:13">
      <c r="A89" s="85"/>
      <c r="B89" s="77" t="s">
        <v>16</v>
      </c>
      <c r="C89" s="80">
        <v>0.1089</v>
      </c>
      <c r="D89" s="78">
        <v>0</v>
      </c>
      <c r="E89" s="78">
        <v>0</v>
      </c>
      <c r="F89" s="78">
        <v>0</v>
      </c>
      <c r="G89" s="78">
        <v>0</v>
      </c>
      <c r="H89" s="78">
        <v>0</v>
      </c>
      <c r="I89" s="80">
        <v>0</v>
      </c>
      <c r="J89" s="78">
        <v>0</v>
      </c>
      <c r="K89" s="78">
        <v>0</v>
      </c>
      <c r="L89" s="78">
        <v>0</v>
      </c>
      <c r="M89" s="3" t="s">
        <v>49</v>
      </c>
    </row>
    <row r="90" spans="1:13">
      <c r="A90" s="84" t="s">
        <v>50</v>
      </c>
      <c r="B90" s="76" t="s">
        <v>13</v>
      </c>
      <c r="C90" s="76">
        <v>3597.45</v>
      </c>
      <c r="D90" s="76">
        <v>3597.45</v>
      </c>
      <c r="E90" s="76">
        <v>3597.45</v>
      </c>
      <c r="F90" s="76">
        <v>3597.45</v>
      </c>
      <c r="G90" s="76">
        <v>3597.45</v>
      </c>
      <c r="H90" s="76">
        <v>3597.45</v>
      </c>
      <c r="I90" s="76">
        <v>3597.45</v>
      </c>
      <c r="J90" s="76">
        <v>3597.45</v>
      </c>
      <c r="K90" s="76">
        <v>3597.45</v>
      </c>
      <c r="L90" s="76">
        <v>3597.45</v>
      </c>
      <c r="M90" s="75"/>
    </row>
    <row r="91" spans="1:13">
      <c r="A91" s="85"/>
      <c r="B91" s="76" t="s">
        <v>14</v>
      </c>
      <c r="C91" s="76">
        <v>45.37</v>
      </c>
      <c r="D91" s="76">
        <v>0</v>
      </c>
      <c r="E91" s="76">
        <v>0</v>
      </c>
      <c r="F91" s="76">
        <v>0</v>
      </c>
      <c r="G91" s="76">
        <v>0</v>
      </c>
      <c r="H91" s="76">
        <v>0</v>
      </c>
      <c r="I91" s="76">
        <v>0</v>
      </c>
      <c r="J91" s="76">
        <v>0</v>
      </c>
      <c r="K91" s="76">
        <v>0</v>
      </c>
      <c r="L91" s="76">
        <v>0</v>
      </c>
      <c r="M91" s="75"/>
    </row>
    <row r="92" spans="1:13">
      <c r="A92" s="85"/>
      <c r="B92" s="76" t="s">
        <v>15</v>
      </c>
      <c r="C92" s="76">
        <v>3552.08</v>
      </c>
      <c r="D92" s="76">
        <v>3597.45</v>
      </c>
      <c r="E92" s="76">
        <v>3597.45</v>
      </c>
      <c r="F92" s="76">
        <v>3597.45</v>
      </c>
      <c r="G92" s="76">
        <v>3597.45</v>
      </c>
      <c r="H92" s="76">
        <v>3597.45</v>
      </c>
      <c r="I92" s="76">
        <v>3597.45</v>
      </c>
      <c r="J92" s="76">
        <v>3597.45</v>
      </c>
      <c r="K92" s="76">
        <v>3597.45</v>
      </c>
      <c r="L92" s="76">
        <v>3597.45</v>
      </c>
      <c r="M92" s="75"/>
    </row>
    <row r="93" spans="1:13">
      <c r="A93" s="85"/>
      <c r="B93" s="77" t="s">
        <v>16</v>
      </c>
      <c r="C93" s="78">
        <v>1.26E-2</v>
      </c>
      <c r="D93" s="78">
        <v>0</v>
      </c>
      <c r="E93" s="78">
        <v>0</v>
      </c>
      <c r="F93" s="78">
        <v>0</v>
      </c>
      <c r="G93" s="78">
        <v>0</v>
      </c>
      <c r="H93" s="78">
        <v>0</v>
      </c>
      <c r="I93" s="78">
        <v>0</v>
      </c>
      <c r="J93" s="78">
        <v>0</v>
      </c>
      <c r="K93" s="78">
        <v>0</v>
      </c>
      <c r="L93" s="78">
        <v>0</v>
      </c>
      <c r="M93" s="75"/>
    </row>
    <row r="94" spans="1:13">
      <c r="A94" s="84" t="s">
        <v>51</v>
      </c>
      <c r="B94" s="76" t="s">
        <v>13</v>
      </c>
      <c r="C94" s="76">
        <v>12281.65</v>
      </c>
      <c r="D94" s="76">
        <v>12281.6458</v>
      </c>
      <c r="E94" s="76">
        <v>12281.6458</v>
      </c>
      <c r="F94" s="76">
        <v>12281.65</v>
      </c>
      <c r="G94" s="76">
        <v>12281.6458</v>
      </c>
      <c r="H94" s="76">
        <v>12281.6458</v>
      </c>
      <c r="I94" s="76">
        <v>12281.6458</v>
      </c>
      <c r="J94" s="76">
        <v>12281.6458</v>
      </c>
      <c r="K94" s="76">
        <v>12281.6458</v>
      </c>
      <c r="L94" s="76">
        <v>12281.6458</v>
      </c>
      <c r="M94" s="75"/>
    </row>
    <row r="95" spans="1:13">
      <c r="A95" s="85"/>
      <c r="B95" s="76" t="s">
        <v>14</v>
      </c>
      <c r="C95" s="76">
        <v>488.94</v>
      </c>
      <c r="D95" s="76">
        <v>0</v>
      </c>
      <c r="E95" s="76">
        <v>0</v>
      </c>
      <c r="F95" s="76">
        <v>0</v>
      </c>
      <c r="G95" s="76">
        <v>0</v>
      </c>
      <c r="H95" s="76">
        <v>0</v>
      </c>
      <c r="I95" s="76">
        <v>0</v>
      </c>
      <c r="J95" s="76">
        <v>0</v>
      </c>
      <c r="K95" s="76">
        <v>0</v>
      </c>
      <c r="L95" s="76">
        <v>0</v>
      </c>
      <c r="M95" s="75"/>
    </row>
    <row r="96" spans="1:13">
      <c r="A96" s="85"/>
      <c r="B96" s="76" t="s">
        <v>15</v>
      </c>
      <c r="C96" s="76">
        <v>11792.71</v>
      </c>
      <c r="D96" s="76">
        <v>12281.6458</v>
      </c>
      <c r="E96" s="76">
        <v>12281.6458</v>
      </c>
      <c r="F96" s="76">
        <v>12281.65</v>
      </c>
      <c r="G96" s="76">
        <v>12281.6458</v>
      </c>
      <c r="H96" s="76">
        <v>12281.6458</v>
      </c>
      <c r="I96" s="76">
        <v>12281.6458</v>
      </c>
      <c r="J96" s="76">
        <v>12281.6458</v>
      </c>
      <c r="K96" s="76">
        <v>12281.6458</v>
      </c>
      <c r="L96" s="76">
        <v>12281.6458</v>
      </c>
      <c r="M96" s="75"/>
    </row>
    <row r="97" spans="1:13">
      <c r="A97" s="85"/>
      <c r="B97" s="77" t="s">
        <v>16</v>
      </c>
      <c r="C97" s="99">
        <v>3.9800000000000002E-2</v>
      </c>
      <c r="D97" s="78">
        <v>0</v>
      </c>
      <c r="E97" s="78">
        <v>0</v>
      </c>
      <c r="F97" s="78">
        <v>0</v>
      </c>
      <c r="G97" s="78">
        <v>0</v>
      </c>
      <c r="H97" s="78">
        <v>0</v>
      </c>
      <c r="I97" s="78">
        <v>0</v>
      </c>
      <c r="J97" s="78">
        <v>0</v>
      </c>
      <c r="K97" s="78">
        <v>0</v>
      </c>
      <c r="L97" s="78">
        <v>0</v>
      </c>
      <c r="M97" s="75"/>
    </row>
    <row r="98" spans="1:13">
      <c r="A98" s="84" t="s">
        <v>52</v>
      </c>
      <c r="B98" s="76" t="s">
        <v>13</v>
      </c>
      <c r="C98" s="76">
        <v>398.97</v>
      </c>
      <c r="D98" s="76">
        <v>398.9692</v>
      </c>
      <c r="E98" s="76">
        <v>398.9692</v>
      </c>
      <c r="F98" s="76">
        <v>398.97</v>
      </c>
      <c r="G98" s="76">
        <v>398.9692</v>
      </c>
      <c r="H98" s="76">
        <v>398.9692</v>
      </c>
      <c r="I98" s="76">
        <v>398.9692</v>
      </c>
      <c r="J98" s="76">
        <v>398.9692</v>
      </c>
      <c r="K98" s="76">
        <v>398.9692</v>
      </c>
      <c r="L98" s="76">
        <v>398.9692</v>
      </c>
      <c r="M98" s="75"/>
    </row>
    <row r="99" spans="1:13">
      <c r="A99" s="85"/>
      <c r="B99" s="76" t="s">
        <v>14</v>
      </c>
      <c r="C99" s="76">
        <v>6.41</v>
      </c>
      <c r="D99" s="76">
        <v>0</v>
      </c>
      <c r="E99" s="76">
        <v>0</v>
      </c>
      <c r="F99" s="76">
        <v>0</v>
      </c>
      <c r="G99" s="76">
        <v>0</v>
      </c>
      <c r="H99" s="76">
        <v>0</v>
      </c>
      <c r="I99" s="76">
        <v>0.1086</v>
      </c>
      <c r="J99" s="76">
        <v>0</v>
      </c>
      <c r="K99" s="76">
        <v>0</v>
      </c>
      <c r="L99" s="76">
        <v>0</v>
      </c>
      <c r="M99" s="75"/>
    </row>
    <row r="100" spans="1:13">
      <c r="A100" s="85"/>
      <c r="B100" s="76" t="s">
        <v>15</v>
      </c>
      <c r="C100" s="76">
        <v>392.56</v>
      </c>
      <c r="D100" s="76">
        <v>398.9692</v>
      </c>
      <c r="E100" s="76">
        <v>398.9692</v>
      </c>
      <c r="F100" s="76">
        <v>398.97</v>
      </c>
      <c r="G100" s="76">
        <v>398.9692</v>
      </c>
      <c r="H100" s="76">
        <v>398.9692</v>
      </c>
      <c r="I100" s="76">
        <v>398.86059999999998</v>
      </c>
      <c r="J100" s="76">
        <v>398.9692</v>
      </c>
      <c r="K100" s="76">
        <v>398.9692</v>
      </c>
      <c r="L100" s="76">
        <v>398.9692</v>
      </c>
      <c r="M100" s="75"/>
    </row>
    <row r="101" spans="1:13">
      <c r="A101" s="85"/>
      <c r="B101" s="77" t="s">
        <v>16</v>
      </c>
      <c r="C101" s="80">
        <v>1.61E-2</v>
      </c>
      <c r="D101" s="78">
        <v>0</v>
      </c>
      <c r="E101" s="80">
        <v>0</v>
      </c>
      <c r="F101" s="78">
        <v>0</v>
      </c>
      <c r="G101" s="78">
        <v>0</v>
      </c>
      <c r="H101" s="78">
        <v>0</v>
      </c>
      <c r="I101" s="80">
        <v>2.9999999999999997E-4</v>
      </c>
      <c r="J101" s="78">
        <v>0</v>
      </c>
      <c r="K101" s="78">
        <v>0</v>
      </c>
      <c r="L101" s="78">
        <v>0</v>
      </c>
      <c r="M101" s="3" t="s">
        <v>49</v>
      </c>
    </row>
    <row r="102" spans="1:13">
      <c r="A102" s="84" t="s">
        <v>53</v>
      </c>
      <c r="B102" s="76" t="s">
        <v>13</v>
      </c>
      <c r="C102" s="76">
        <v>2292.69</v>
      </c>
      <c r="D102" s="76">
        <v>2292.6911</v>
      </c>
      <c r="E102" s="76">
        <v>2292.6911</v>
      </c>
      <c r="F102" s="76">
        <v>2292.69</v>
      </c>
      <c r="G102" s="76">
        <v>2292.6911</v>
      </c>
      <c r="H102" s="76">
        <v>2292.6911</v>
      </c>
      <c r="I102" s="76">
        <v>2292.6911</v>
      </c>
      <c r="J102" s="76">
        <v>2292.6911</v>
      </c>
      <c r="K102" s="76">
        <v>2292.6911</v>
      </c>
      <c r="L102" s="76">
        <v>2292.6911</v>
      </c>
      <c r="M102" s="75"/>
    </row>
    <row r="103" spans="1:13">
      <c r="A103" s="85"/>
      <c r="B103" s="76" t="s">
        <v>14</v>
      </c>
      <c r="C103" s="76">
        <v>442.76</v>
      </c>
      <c r="D103" s="76">
        <v>0</v>
      </c>
      <c r="E103" s="76">
        <v>0</v>
      </c>
      <c r="F103" s="76">
        <v>0</v>
      </c>
      <c r="G103" s="76">
        <v>0</v>
      </c>
      <c r="H103" s="76">
        <v>0</v>
      </c>
      <c r="I103" s="76">
        <v>0</v>
      </c>
      <c r="J103" s="76">
        <v>0</v>
      </c>
      <c r="K103" s="76">
        <v>0</v>
      </c>
      <c r="L103" s="76">
        <v>0</v>
      </c>
      <c r="M103" s="75"/>
    </row>
    <row r="104" spans="1:13">
      <c r="A104" s="85"/>
      <c r="B104" s="76" t="s">
        <v>15</v>
      </c>
      <c r="C104" s="76">
        <v>1849.93</v>
      </c>
      <c r="D104" s="76">
        <v>2292.6911</v>
      </c>
      <c r="E104" s="76">
        <v>2292.6911</v>
      </c>
      <c r="F104" s="76">
        <v>2292.69</v>
      </c>
      <c r="G104" s="76">
        <v>2292.6911</v>
      </c>
      <c r="H104" s="76">
        <v>2292.6911</v>
      </c>
      <c r="I104" s="76">
        <v>2292.6911</v>
      </c>
      <c r="J104" s="76">
        <v>2292.6911</v>
      </c>
      <c r="K104" s="76">
        <v>2292.6911</v>
      </c>
      <c r="L104" s="76">
        <v>2292.6911</v>
      </c>
      <c r="M104" s="75"/>
    </row>
    <row r="105" spans="1:13">
      <c r="A105" s="85"/>
      <c r="B105" s="77" t="s">
        <v>16</v>
      </c>
      <c r="C105" s="80">
        <v>0.19309999999999999</v>
      </c>
      <c r="D105" s="78">
        <v>0</v>
      </c>
      <c r="E105" s="78">
        <v>0</v>
      </c>
      <c r="F105" s="78">
        <v>0</v>
      </c>
      <c r="G105" s="80">
        <v>0</v>
      </c>
      <c r="H105" s="80">
        <v>0</v>
      </c>
      <c r="I105" s="80">
        <v>0</v>
      </c>
      <c r="J105" s="78">
        <v>0</v>
      </c>
      <c r="K105" s="78">
        <v>0</v>
      </c>
      <c r="L105" s="78">
        <v>0</v>
      </c>
      <c r="M105" s="3" t="s">
        <v>41</v>
      </c>
    </row>
    <row r="106" spans="1:13">
      <c r="A106" s="84" t="s">
        <v>54</v>
      </c>
      <c r="B106" s="76" t="s">
        <v>13</v>
      </c>
      <c r="C106" s="76">
        <v>1421.71</v>
      </c>
      <c r="D106" s="76">
        <v>1421.7148999999999</v>
      </c>
      <c r="E106" s="76">
        <v>1421.7148999999999</v>
      </c>
      <c r="F106" s="76">
        <v>1421.71</v>
      </c>
      <c r="G106" s="76">
        <v>1421.7148999999999</v>
      </c>
      <c r="H106" s="76">
        <v>1421.7148999999999</v>
      </c>
      <c r="I106" s="76">
        <v>1421.7148999999999</v>
      </c>
      <c r="J106" s="76">
        <v>1421.7148999999999</v>
      </c>
      <c r="K106" s="76">
        <v>1421.7148999999999</v>
      </c>
      <c r="L106" s="76">
        <v>1421.7148999999999</v>
      </c>
      <c r="M106" s="75"/>
    </row>
    <row r="107" spans="1:13">
      <c r="A107" s="85"/>
      <c r="B107" s="76" t="s">
        <v>14</v>
      </c>
      <c r="C107" s="76">
        <v>346.11</v>
      </c>
      <c r="D107" s="76">
        <v>0</v>
      </c>
      <c r="E107" s="76">
        <v>0</v>
      </c>
      <c r="F107" s="76">
        <v>0</v>
      </c>
      <c r="G107" s="76">
        <v>0.43140000000000001</v>
      </c>
      <c r="H107" s="76">
        <v>0</v>
      </c>
      <c r="I107" s="76">
        <v>0</v>
      </c>
      <c r="J107" s="76">
        <v>0</v>
      </c>
      <c r="K107" s="76">
        <v>0.22389999999999999</v>
      </c>
      <c r="L107" s="76">
        <v>0</v>
      </c>
      <c r="M107" s="75"/>
    </row>
    <row r="108" spans="1:13">
      <c r="A108" s="85"/>
      <c r="B108" s="76" t="s">
        <v>15</v>
      </c>
      <c r="C108" s="76">
        <v>1075.5999999999999</v>
      </c>
      <c r="D108" s="76">
        <v>1421.7148999999999</v>
      </c>
      <c r="E108" s="76">
        <v>1421.7148999999999</v>
      </c>
      <c r="F108" s="76">
        <v>1421.71</v>
      </c>
      <c r="G108" s="76">
        <v>1421.2836</v>
      </c>
      <c r="H108" s="76">
        <v>1421.7148999999999</v>
      </c>
      <c r="I108" s="76">
        <v>1421.7148999999999</v>
      </c>
      <c r="J108" s="76">
        <v>1421.7148999999999</v>
      </c>
      <c r="K108" s="76">
        <v>1421.491</v>
      </c>
      <c r="L108" s="76">
        <v>1421.7148999999999</v>
      </c>
      <c r="M108" s="75"/>
    </row>
    <row r="109" spans="1:13">
      <c r="A109" s="85"/>
      <c r="B109" s="77" t="s">
        <v>16</v>
      </c>
      <c r="C109" s="80">
        <v>0.24340000000000001</v>
      </c>
      <c r="D109" s="78">
        <v>0</v>
      </c>
      <c r="E109" s="78">
        <v>0</v>
      </c>
      <c r="F109" s="78">
        <v>0</v>
      </c>
      <c r="G109" s="78">
        <v>2.9999999999999997E-4</v>
      </c>
      <c r="H109" s="78">
        <v>0</v>
      </c>
      <c r="I109" s="80">
        <v>0</v>
      </c>
      <c r="J109" s="78">
        <v>0</v>
      </c>
      <c r="K109" s="78">
        <v>2.0000000000000001E-4</v>
      </c>
      <c r="L109" s="78">
        <v>0</v>
      </c>
      <c r="M109" s="3" t="s">
        <v>49</v>
      </c>
    </row>
    <row r="110" spans="1:13">
      <c r="A110" s="84" t="s">
        <v>55</v>
      </c>
      <c r="B110" s="76" t="s">
        <v>13</v>
      </c>
      <c r="C110" s="76">
        <v>180.55</v>
      </c>
      <c r="D110" s="76">
        <v>180.5455</v>
      </c>
      <c r="E110" s="76">
        <v>180.5455</v>
      </c>
      <c r="F110" s="76">
        <v>180.55</v>
      </c>
      <c r="G110" s="76">
        <v>180.5455</v>
      </c>
      <c r="H110" s="76">
        <v>180.5455</v>
      </c>
      <c r="I110" s="76">
        <v>180.5455</v>
      </c>
      <c r="J110" s="76">
        <v>180.5455</v>
      </c>
      <c r="K110" s="76">
        <v>180.5455</v>
      </c>
      <c r="L110" s="76">
        <v>180.5455</v>
      </c>
      <c r="M110" s="75"/>
    </row>
    <row r="111" spans="1:13">
      <c r="A111" s="85"/>
      <c r="B111" s="76" t="s">
        <v>14</v>
      </c>
      <c r="C111" s="76">
        <v>18.64</v>
      </c>
      <c r="D111" s="76">
        <v>0</v>
      </c>
      <c r="E111" s="76">
        <v>0</v>
      </c>
      <c r="F111" s="76">
        <v>0</v>
      </c>
      <c r="G111" s="76">
        <v>0</v>
      </c>
      <c r="H111" s="76">
        <v>0</v>
      </c>
      <c r="I111" s="76">
        <v>0</v>
      </c>
      <c r="J111" s="76">
        <v>0</v>
      </c>
      <c r="K111" s="76">
        <v>0</v>
      </c>
      <c r="L111" s="76">
        <v>0</v>
      </c>
      <c r="M111" s="75"/>
    </row>
    <row r="112" spans="1:13">
      <c r="A112" s="85"/>
      <c r="B112" s="76" t="s">
        <v>15</v>
      </c>
      <c r="C112" s="76">
        <v>161.91</v>
      </c>
      <c r="D112" s="76">
        <v>180.5455</v>
      </c>
      <c r="E112" s="76">
        <v>180.5455</v>
      </c>
      <c r="F112" s="76">
        <v>180.55</v>
      </c>
      <c r="G112" s="76">
        <v>180.5455</v>
      </c>
      <c r="H112" s="76">
        <v>180.5455</v>
      </c>
      <c r="I112" s="76">
        <v>180.5455</v>
      </c>
      <c r="J112" s="76">
        <v>180.5455</v>
      </c>
      <c r="K112" s="76">
        <v>180.5455</v>
      </c>
      <c r="L112" s="76">
        <v>180.5455</v>
      </c>
      <c r="M112" s="75"/>
    </row>
    <row r="113" spans="1:13">
      <c r="A113" s="85"/>
      <c r="B113" s="77" t="s">
        <v>16</v>
      </c>
      <c r="C113" s="78">
        <v>0.1032</v>
      </c>
      <c r="D113" s="78">
        <v>0</v>
      </c>
      <c r="E113" s="78">
        <v>0</v>
      </c>
      <c r="F113" s="78">
        <v>0</v>
      </c>
      <c r="G113" s="78">
        <v>0</v>
      </c>
      <c r="H113" s="78">
        <v>0</v>
      </c>
      <c r="I113" s="78">
        <v>0</v>
      </c>
      <c r="J113" s="78">
        <v>0</v>
      </c>
      <c r="K113" s="78">
        <v>0</v>
      </c>
      <c r="L113" s="78">
        <v>0</v>
      </c>
      <c r="M113" s="75"/>
    </row>
    <row r="114" spans="1:13">
      <c r="A114" s="84" t="s">
        <v>56</v>
      </c>
      <c r="B114" s="76" t="s">
        <v>13</v>
      </c>
      <c r="C114" s="76">
        <v>1869.62</v>
      </c>
      <c r="D114" s="76">
        <v>1869.6241</v>
      </c>
      <c r="E114" s="76">
        <v>1869.6241</v>
      </c>
      <c r="F114" s="76">
        <v>1869.62</v>
      </c>
      <c r="G114" s="76">
        <v>1869.6241</v>
      </c>
      <c r="H114" s="76">
        <v>1869.6241</v>
      </c>
      <c r="I114" s="76">
        <v>1869.6241</v>
      </c>
      <c r="J114" s="76">
        <v>1869.6241</v>
      </c>
      <c r="K114" s="76">
        <v>1869.6241</v>
      </c>
      <c r="L114" s="76">
        <v>1869.6241</v>
      </c>
      <c r="M114" s="75"/>
    </row>
    <row r="115" spans="1:13">
      <c r="A115" s="85"/>
      <c r="B115" s="76" t="s">
        <v>14</v>
      </c>
      <c r="C115" s="76">
        <v>1474.25</v>
      </c>
      <c r="D115" s="76">
        <v>0</v>
      </c>
      <c r="E115" s="76">
        <v>9.6082000000000001</v>
      </c>
      <c r="F115" s="76">
        <v>819.93</v>
      </c>
      <c r="G115" s="76">
        <v>6.8417000000000003</v>
      </c>
      <c r="H115" s="76">
        <v>9.8155000000000001</v>
      </c>
      <c r="I115" s="76">
        <v>10.356999999999999</v>
      </c>
      <c r="J115" s="76">
        <v>0</v>
      </c>
      <c r="K115" s="76">
        <v>6.0435999999999996</v>
      </c>
      <c r="L115" s="76">
        <v>0</v>
      </c>
      <c r="M115" s="75"/>
    </row>
    <row r="116" spans="1:13">
      <c r="A116" s="85"/>
      <c r="B116" s="76" t="s">
        <v>15</v>
      </c>
      <c r="C116" s="76">
        <v>395.37</v>
      </c>
      <c r="D116" s="76">
        <v>1869.6241</v>
      </c>
      <c r="E116" s="76">
        <v>1860.0159000000001</v>
      </c>
      <c r="F116" s="76">
        <v>1049.7</v>
      </c>
      <c r="G116" s="76">
        <v>1862.7824000000001</v>
      </c>
      <c r="H116" s="76">
        <v>1859.8086000000001</v>
      </c>
      <c r="I116" s="76">
        <v>1859.2671</v>
      </c>
      <c r="J116" s="76">
        <v>1869.6241</v>
      </c>
      <c r="K116" s="76">
        <v>1863.5805</v>
      </c>
      <c r="L116" s="76">
        <v>1869.6241</v>
      </c>
      <c r="M116" s="75"/>
    </row>
    <row r="117" spans="1:13">
      <c r="A117" s="85"/>
      <c r="B117" s="77" t="s">
        <v>16</v>
      </c>
      <c r="C117" s="79">
        <v>0.78849999999999998</v>
      </c>
      <c r="D117" s="78">
        <v>0</v>
      </c>
      <c r="E117" s="78">
        <v>5.1000000000000004E-3</v>
      </c>
      <c r="F117" s="79">
        <v>0.43859999999999999</v>
      </c>
      <c r="G117" s="78">
        <v>3.7000000000000002E-3</v>
      </c>
      <c r="H117" s="78">
        <v>5.1999999999999998E-3</v>
      </c>
      <c r="I117" s="80">
        <v>5.4999999999999997E-3</v>
      </c>
      <c r="J117" s="78">
        <v>0</v>
      </c>
      <c r="K117" s="78">
        <v>3.2000000000000002E-3</v>
      </c>
      <c r="L117" s="78">
        <v>0</v>
      </c>
      <c r="M117" s="3" t="s">
        <v>49</v>
      </c>
    </row>
    <row r="118" spans="1:13">
      <c r="A118" s="84" t="s">
        <v>57</v>
      </c>
      <c r="B118" s="76" t="s">
        <v>13</v>
      </c>
      <c r="C118" s="76">
        <v>1430.75</v>
      </c>
      <c r="D118" s="76">
        <v>1430.7493999999999</v>
      </c>
      <c r="E118" s="76">
        <v>1430.7493999999999</v>
      </c>
      <c r="F118" s="76">
        <v>1430.75</v>
      </c>
      <c r="G118" s="76">
        <v>1430.7493999999999</v>
      </c>
      <c r="H118" s="76">
        <v>1430.7493999999999</v>
      </c>
      <c r="I118" s="76">
        <v>1430.7493999999999</v>
      </c>
      <c r="J118" s="76">
        <v>1430.7493999999999</v>
      </c>
      <c r="K118" s="76">
        <v>1430.7493999999999</v>
      </c>
      <c r="L118" s="76">
        <v>1430.7493999999999</v>
      </c>
      <c r="M118" s="75"/>
    </row>
    <row r="119" spans="1:13">
      <c r="A119" s="85"/>
      <c r="B119" s="76" t="s">
        <v>14</v>
      </c>
      <c r="C119" s="76">
        <v>222.76</v>
      </c>
      <c r="D119" s="76">
        <v>0</v>
      </c>
      <c r="E119" s="76">
        <v>0</v>
      </c>
      <c r="F119" s="76">
        <v>0</v>
      </c>
      <c r="G119" s="76">
        <v>0</v>
      </c>
      <c r="H119" s="76">
        <v>0</v>
      </c>
      <c r="I119" s="76">
        <v>0</v>
      </c>
      <c r="J119" s="76">
        <v>0</v>
      </c>
      <c r="K119" s="76">
        <v>0</v>
      </c>
      <c r="L119" s="76">
        <v>0</v>
      </c>
      <c r="M119" s="75"/>
    </row>
    <row r="120" spans="1:13">
      <c r="A120" s="85"/>
      <c r="B120" s="76" t="s">
        <v>15</v>
      </c>
      <c r="C120" s="76">
        <v>1207.99</v>
      </c>
      <c r="D120" s="76">
        <v>1430.7493999999999</v>
      </c>
      <c r="E120" s="76">
        <v>1430.7493999999999</v>
      </c>
      <c r="F120" s="76">
        <v>1430.75</v>
      </c>
      <c r="G120" s="76">
        <v>1430.7493999999999</v>
      </c>
      <c r="H120" s="76">
        <v>1430.7493999999999</v>
      </c>
      <c r="I120" s="76">
        <v>1430.7493999999999</v>
      </c>
      <c r="J120" s="76">
        <v>1430.7493999999999</v>
      </c>
      <c r="K120" s="76">
        <v>1430.7493999999999</v>
      </c>
      <c r="L120" s="76">
        <v>1430.7493999999999</v>
      </c>
      <c r="M120" s="75"/>
    </row>
    <row r="121" spans="1:13">
      <c r="A121" s="85"/>
      <c r="B121" s="77" t="s">
        <v>16</v>
      </c>
      <c r="C121" s="80">
        <v>0.15570000000000001</v>
      </c>
      <c r="D121" s="78">
        <v>0</v>
      </c>
      <c r="E121" s="78">
        <v>0</v>
      </c>
      <c r="F121" s="78">
        <v>0</v>
      </c>
      <c r="G121" s="80">
        <v>0</v>
      </c>
      <c r="H121" s="80">
        <v>0</v>
      </c>
      <c r="I121" s="80">
        <v>0</v>
      </c>
      <c r="J121" s="78">
        <v>0</v>
      </c>
      <c r="K121" s="78">
        <v>0</v>
      </c>
      <c r="L121" s="78">
        <v>0</v>
      </c>
      <c r="M121" s="3" t="s">
        <v>41</v>
      </c>
    </row>
    <row r="122" spans="1:13">
      <c r="A122" s="84" t="s">
        <v>58</v>
      </c>
      <c r="B122" s="76" t="s">
        <v>13</v>
      </c>
      <c r="C122" s="76">
        <v>850.4</v>
      </c>
      <c r="D122" s="76">
        <v>850.40309999999999</v>
      </c>
      <c r="E122" s="76">
        <v>850.40309999999999</v>
      </c>
      <c r="F122" s="76">
        <v>850.4</v>
      </c>
      <c r="G122" s="76">
        <v>850.40309999999999</v>
      </c>
      <c r="H122" s="76">
        <v>850.40309999999999</v>
      </c>
      <c r="I122" s="76">
        <v>850.40309999999999</v>
      </c>
      <c r="J122" s="76">
        <v>850.40309999999999</v>
      </c>
      <c r="K122" s="76">
        <v>850.40309999999999</v>
      </c>
      <c r="L122" s="76">
        <v>850.40309999999999</v>
      </c>
      <c r="M122" s="75"/>
    </row>
    <row r="123" spans="1:13">
      <c r="A123" s="85"/>
      <c r="B123" s="76" t="s">
        <v>14</v>
      </c>
      <c r="C123" s="76">
        <v>386.99</v>
      </c>
      <c r="D123" s="76">
        <v>0</v>
      </c>
      <c r="E123" s="76">
        <v>0</v>
      </c>
      <c r="F123" s="76">
        <v>1.28</v>
      </c>
      <c r="G123" s="76">
        <v>1.0887</v>
      </c>
      <c r="H123" s="76">
        <v>0</v>
      </c>
      <c r="I123" s="76">
        <v>1.2967</v>
      </c>
      <c r="J123" s="76">
        <v>0</v>
      </c>
      <c r="K123" s="76">
        <v>0.71850000000000003</v>
      </c>
      <c r="L123" s="76">
        <v>0</v>
      </c>
      <c r="M123" s="75"/>
    </row>
    <row r="124" spans="1:13">
      <c r="A124" s="85"/>
      <c r="B124" s="76" t="s">
        <v>15</v>
      </c>
      <c r="C124" s="76">
        <v>463.41</v>
      </c>
      <c r="D124" s="76">
        <v>850.40309999999999</v>
      </c>
      <c r="E124" s="76">
        <v>850.40309999999999</v>
      </c>
      <c r="F124" s="76">
        <v>849.12</v>
      </c>
      <c r="G124" s="76">
        <v>849.31439999999998</v>
      </c>
      <c r="H124" s="76">
        <v>850.40309999999999</v>
      </c>
      <c r="I124" s="76">
        <v>849.10640000000001</v>
      </c>
      <c r="J124" s="76">
        <v>850.40309999999999</v>
      </c>
      <c r="K124" s="76">
        <v>849.68460000000005</v>
      </c>
      <c r="L124" s="76">
        <v>850.40309999999999</v>
      </c>
      <c r="M124" s="75"/>
    </row>
    <row r="125" spans="1:13">
      <c r="A125" s="85"/>
      <c r="B125" s="77" t="s">
        <v>16</v>
      </c>
      <c r="C125" s="79">
        <v>0.4551</v>
      </c>
      <c r="D125" s="78">
        <v>0</v>
      </c>
      <c r="E125" s="78">
        <v>0</v>
      </c>
      <c r="F125" s="78">
        <v>1.5E-3</v>
      </c>
      <c r="G125" s="78">
        <v>1.2999999999999999E-3</v>
      </c>
      <c r="H125" s="78">
        <v>0</v>
      </c>
      <c r="I125" s="80">
        <v>1.5E-3</v>
      </c>
      <c r="J125" s="78">
        <v>0</v>
      </c>
      <c r="K125" s="78">
        <v>8.0000000000000004E-4</v>
      </c>
      <c r="L125" s="78">
        <v>0</v>
      </c>
      <c r="M125" s="3" t="s">
        <v>49</v>
      </c>
    </row>
    <row r="126" spans="1:13">
      <c r="A126" s="84" t="s">
        <v>59</v>
      </c>
      <c r="B126" s="76" t="s">
        <v>13</v>
      </c>
      <c r="C126" s="76">
        <v>397.51</v>
      </c>
      <c r="D126" s="76">
        <v>397.50869999999998</v>
      </c>
      <c r="E126" s="76">
        <v>397.50869999999998</v>
      </c>
      <c r="F126" s="76">
        <v>397.51</v>
      </c>
      <c r="G126" s="76">
        <v>397.50869999999998</v>
      </c>
      <c r="H126" s="76">
        <v>397.50869999999998</v>
      </c>
      <c r="I126" s="76">
        <v>397.50869999999998</v>
      </c>
      <c r="J126" s="76">
        <v>397.50869999999998</v>
      </c>
      <c r="K126" s="76">
        <v>397.50869999999998</v>
      </c>
      <c r="L126" s="76">
        <v>397.50869999999998</v>
      </c>
      <c r="M126" s="75"/>
    </row>
    <row r="127" spans="1:13">
      <c r="A127" s="85"/>
      <c r="B127" s="76" t="s">
        <v>14</v>
      </c>
      <c r="C127" s="76">
        <v>27.33</v>
      </c>
      <c r="D127" s="76">
        <v>0</v>
      </c>
      <c r="E127" s="76">
        <v>0</v>
      </c>
      <c r="F127" s="76">
        <v>0</v>
      </c>
      <c r="G127" s="76">
        <v>0</v>
      </c>
      <c r="H127" s="76">
        <v>0</v>
      </c>
      <c r="I127" s="76">
        <v>0</v>
      </c>
      <c r="J127" s="76">
        <v>0</v>
      </c>
      <c r="K127" s="76">
        <v>0</v>
      </c>
      <c r="L127" s="76">
        <v>0</v>
      </c>
      <c r="M127" s="75"/>
    </row>
    <row r="128" spans="1:13">
      <c r="A128" s="85"/>
      <c r="B128" s="76" t="s">
        <v>15</v>
      </c>
      <c r="C128" s="76">
        <v>370.17</v>
      </c>
      <c r="D128" s="76">
        <v>397.50869999999998</v>
      </c>
      <c r="E128" s="76">
        <v>397.50869999999998</v>
      </c>
      <c r="F128" s="76">
        <v>397.51</v>
      </c>
      <c r="G128" s="76">
        <v>397.50869999999998</v>
      </c>
      <c r="H128" s="76">
        <v>397.50869999999998</v>
      </c>
      <c r="I128" s="76">
        <v>397.50869999999998</v>
      </c>
      <c r="J128" s="76">
        <v>397.50869999999998</v>
      </c>
      <c r="K128" s="76">
        <v>397.50869999999998</v>
      </c>
      <c r="L128" s="76">
        <v>397.50869999999998</v>
      </c>
      <c r="M128" s="75"/>
    </row>
    <row r="129" spans="1:13">
      <c r="A129" s="85"/>
      <c r="B129" s="77" t="s">
        <v>16</v>
      </c>
      <c r="C129" s="78">
        <v>6.88E-2</v>
      </c>
      <c r="D129" s="78">
        <v>0</v>
      </c>
      <c r="E129" s="78">
        <v>0</v>
      </c>
      <c r="F129" s="78">
        <v>0</v>
      </c>
      <c r="G129" s="78">
        <v>0</v>
      </c>
      <c r="H129" s="78">
        <v>0</v>
      </c>
      <c r="I129" s="78">
        <v>0</v>
      </c>
      <c r="J129" s="78">
        <v>0</v>
      </c>
      <c r="K129" s="78">
        <v>0</v>
      </c>
      <c r="L129" s="78">
        <v>0</v>
      </c>
      <c r="M129" s="75"/>
    </row>
    <row r="130" spans="1:13">
      <c r="A130" s="84" t="s">
        <v>60</v>
      </c>
      <c r="B130" s="76" t="s">
        <v>13</v>
      </c>
      <c r="C130" s="76">
        <v>2223.0700000000002</v>
      </c>
      <c r="D130" s="76">
        <v>2223.0659999999998</v>
      </c>
      <c r="E130" s="76">
        <v>2223.0659999999998</v>
      </c>
      <c r="F130" s="76">
        <v>2223.0700000000002</v>
      </c>
      <c r="G130" s="76">
        <v>2223.0659999999998</v>
      </c>
      <c r="H130" s="76">
        <v>2223.0659999999998</v>
      </c>
      <c r="I130" s="76">
        <v>2223.0659999999998</v>
      </c>
      <c r="J130" s="76">
        <v>2223.0659999999998</v>
      </c>
      <c r="K130" s="76">
        <v>2223.0659999999998</v>
      </c>
      <c r="L130" s="76">
        <v>2223.0659999999998</v>
      </c>
      <c r="M130" s="75"/>
    </row>
    <row r="131" spans="1:13">
      <c r="A131" s="85"/>
      <c r="B131" s="76" t="s">
        <v>14</v>
      </c>
      <c r="C131" s="76">
        <v>479.41</v>
      </c>
      <c r="D131" s="76">
        <v>0</v>
      </c>
      <c r="E131" s="76">
        <v>0</v>
      </c>
      <c r="F131" s="76">
        <v>0</v>
      </c>
      <c r="G131" s="76">
        <v>0</v>
      </c>
      <c r="H131" s="76">
        <v>0</v>
      </c>
      <c r="I131" s="76">
        <v>0</v>
      </c>
      <c r="J131" s="76">
        <v>0</v>
      </c>
      <c r="K131" s="76">
        <v>0</v>
      </c>
      <c r="L131" s="76">
        <v>0</v>
      </c>
      <c r="M131" s="75"/>
    </row>
    <row r="132" spans="1:13">
      <c r="A132" s="85"/>
      <c r="B132" s="76" t="s">
        <v>15</v>
      </c>
      <c r="C132" s="76">
        <v>1743.66</v>
      </c>
      <c r="D132" s="76">
        <v>2223.0659999999998</v>
      </c>
      <c r="E132" s="76">
        <v>2223.0659999999998</v>
      </c>
      <c r="F132" s="76">
        <v>2223.0700000000002</v>
      </c>
      <c r="G132" s="76">
        <v>2223.0659999999998</v>
      </c>
      <c r="H132" s="76">
        <v>2223.0659999999998</v>
      </c>
      <c r="I132" s="76">
        <v>2223.0659999999998</v>
      </c>
      <c r="J132" s="76">
        <v>2223.0659999999998</v>
      </c>
      <c r="K132" s="76">
        <v>2223.0659999999998</v>
      </c>
      <c r="L132" s="76">
        <v>2223.0659999999998</v>
      </c>
      <c r="M132" s="75"/>
    </row>
    <row r="133" spans="1:13">
      <c r="A133" s="85"/>
      <c r="B133" s="77" t="s">
        <v>16</v>
      </c>
      <c r="C133" s="80">
        <v>0.2157</v>
      </c>
      <c r="D133" s="78">
        <v>0</v>
      </c>
      <c r="E133" s="78">
        <v>0</v>
      </c>
      <c r="F133" s="78">
        <v>0</v>
      </c>
      <c r="G133" s="78">
        <v>0</v>
      </c>
      <c r="H133" s="78">
        <v>0</v>
      </c>
      <c r="I133" s="78">
        <v>0</v>
      </c>
      <c r="J133" s="78">
        <v>0</v>
      </c>
      <c r="K133" s="78">
        <v>0</v>
      </c>
      <c r="L133" s="78">
        <v>0</v>
      </c>
      <c r="M133" s="75"/>
    </row>
    <row r="134" spans="1:13">
      <c r="A134" s="84" t="s">
        <v>61</v>
      </c>
      <c r="B134" s="76" t="s">
        <v>13</v>
      </c>
      <c r="C134" s="76">
        <v>602.58000000000004</v>
      </c>
      <c r="D134" s="76">
        <v>602.58119999999997</v>
      </c>
      <c r="E134" s="76">
        <v>602.58119999999997</v>
      </c>
      <c r="F134" s="76">
        <v>602.58000000000004</v>
      </c>
      <c r="G134" s="76">
        <v>602.58119999999997</v>
      </c>
      <c r="H134" s="76">
        <v>602.58119999999997</v>
      </c>
      <c r="I134" s="76">
        <v>602.58119999999997</v>
      </c>
      <c r="J134" s="76">
        <v>602.58119999999997</v>
      </c>
      <c r="K134" s="76">
        <v>602.58119999999997</v>
      </c>
      <c r="L134" s="76">
        <v>602.58119999999997</v>
      </c>
      <c r="M134" s="75"/>
    </row>
    <row r="135" spans="1:13">
      <c r="A135" s="85"/>
      <c r="B135" s="76" t="s">
        <v>14</v>
      </c>
      <c r="C135" s="76">
        <v>602.53</v>
      </c>
      <c r="D135" s="76">
        <v>8.9147999999999996</v>
      </c>
      <c r="E135" s="76">
        <v>555.95159999999998</v>
      </c>
      <c r="F135" s="76">
        <v>489.06</v>
      </c>
      <c r="G135" s="76">
        <v>358.66210000000001</v>
      </c>
      <c r="H135" s="76">
        <v>487.9101</v>
      </c>
      <c r="I135" s="76">
        <v>548.52919999999995</v>
      </c>
      <c r="J135" s="76">
        <v>0</v>
      </c>
      <c r="K135" s="76">
        <v>298.95330000000001</v>
      </c>
      <c r="L135" s="76">
        <v>0</v>
      </c>
      <c r="M135" s="75"/>
    </row>
    <row r="136" spans="1:13">
      <c r="A136" s="85"/>
      <c r="B136" s="76" t="s">
        <v>15</v>
      </c>
      <c r="C136" s="76">
        <v>0.05</v>
      </c>
      <c r="D136" s="76">
        <v>593.66639999999995</v>
      </c>
      <c r="E136" s="76">
        <v>46.629600000000003</v>
      </c>
      <c r="F136" s="76">
        <v>113.52</v>
      </c>
      <c r="G136" s="76">
        <v>243.91909999999999</v>
      </c>
      <c r="H136" s="76">
        <v>114.6711</v>
      </c>
      <c r="I136" s="76">
        <v>54.052</v>
      </c>
      <c r="J136" s="76">
        <v>602.58119999999997</v>
      </c>
      <c r="K136" s="76">
        <v>303.62790000000001</v>
      </c>
      <c r="L136" s="76">
        <v>602.58119999999997</v>
      </c>
      <c r="M136" s="75"/>
    </row>
    <row r="137" spans="1:13">
      <c r="A137" s="85"/>
      <c r="B137" s="77" t="s">
        <v>16</v>
      </c>
      <c r="C137" s="79">
        <v>0.99990000000000001</v>
      </c>
      <c r="D137" s="78">
        <v>1.4800000000000001E-2</v>
      </c>
      <c r="E137" s="79">
        <v>0.92259999999999998</v>
      </c>
      <c r="F137" s="79">
        <v>0.81159999999999999</v>
      </c>
      <c r="G137" s="79">
        <v>0.59519999999999995</v>
      </c>
      <c r="H137" s="79">
        <v>0.80969999999999998</v>
      </c>
      <c r="I137" s="79">
        <v>0.9103</v>
      </c>
      <c r="J137" s="78">
        <v>0</v>
      </c>
      <c r="K137" s="79">
        <v>0.49609999999999999</v>
      </c>
      <c r="L137" s="78">
        <v>0</v>
      </c>
      <c r="M137" s="75"/>
    </row>
    <row r="138" spans="1:13">
      <c r="A138" s="84" t="s">
        <v>62</v>
      </c>
      <c r="B138" s="76" t="s">
        <v>13</v>
      </c>
      <c r="C138" s="76">
        <v>45.52</v>
      </c>
      <c r="D138" s="76">
        <v>45.5229</v>
      </c>
      <c r="E138" s="76">
        <v>45.5229</v>
      </c>
      <c r="F138" s="76">
        <v>45.52</v>
      </c>
      <c r="G138" s="76">
        <v>45.5229</v>
      </c>
      <c r="H138" s="76">
        <v>45.5229</v>
      </c>
      <c r="I138" s="76">
        <v>45.5229</v>
      </c>
      <c r="J138" s="76">
        <v>45.5229</v>
      </c>
      <c r="K138" s="76">
        <v>45.5229</v>
      </c>
      <c r="L138" s="76">
        <v>45.5229</v>
      </c>
      <c r="M138" s="75"/>
    </row>
    <row r="139" spans="1:13">
      <c r="A139" s="85"/>
      <c r="B139" s="76" t="s">
        <v>14</v>
      </c>
      <c r="C139" s="76">
        <v>45.52</v>
      </c>
      <c r="D139" s="76">
        <v>0</v>
      </c>
      <c r="E139" s="76">
        <v>6.1093000000000002</v>
      </c>
      <c r="F139" s="76">
        <v>2.84</v>
      </c>
      <c r="G139" s="76">
        <v>15.528700000000001</v>
      </c>
      <c r="H139" s="76">
        <v>6.7428999999999997</v>
      </c>
      <c r="I139" s="76">
        <v>7.6738</v>
      </c>
      <c r="J139" s="76">
        <v>0</v>
      </c>
      <c r="K139" s="76">
        <v>14.6762</v>
      </c>
      <c r="L139" s="76">
        <v>0</v>
      </c>
      <c r="M139" s="75"/>
    </row>
    <row r="140" spans="1:13">
      <c r="A140" s="85"/>
      <c r="B140" s="76" t="s">
        <v>15</v>
      </c>
      <c r="C140" s="76">
        <v>0</v>
      </c>
      <c r="D140" s="76">
        <v>45.5229</v>
      </c>
      <c r="E140" s="76">
        <v>39.413600000000002</v>
      </c>
      <c r="F140" s="76">
        <v>42.68</v>
      </c>
      <c r="G140" s="76">
        <v>29.994199999999999</v>
      </c>
      <c r="H140" s="76">
        <v>38.78</v>
      </c>
      <c r="I140" s="76">
        <v>37.8491</v>
      </c>
      <c r="J140" s="76">
        <v>45.5229</v>
      </c>
      <c r="K140" s="76">
        <v>30.846699999999998</v>
      </c>
      <c r="L140" s="76">
        <v>45.5229</v>
      </c>
      <c r="M140" s="75"/>
    </row>
    <row r="141" spans="1:13">
      <c r="A141" s="85"/>
      <c r="B141" s="77" t="s">
        <v>16</v>
      </c>
      <c r="C141" s="79">
        <v>1</v>
      </c>
      <c r="D141" s="78">
        <v>0</v>
      </c>
      <c r="E141" s="80">
        <v>0.13420000000000001</v>
      </c>
      <c r="F141" s="78">
        <v>6.2399999999999997E-2</v>
      </c>
      <c r="G141" s="79">
        <v>0.34110000000000001</v>
      </c>
      <c r="H141" s="78">
        <v>0.14810000000000001</v>
      </c>
      <c r="I141" s="78">
        <v>0.1686</v>
      </c>
      <c r="J141" s="78">
        <v>0</v>
      </c>
      <c r="K141" s="79">
        <v>0.32240000000000002</v>
      </c>
      <c r="L141" s="78">
        <v>0</v>
      </c>
      <c r="M141" s="75"/>
    </row>
    <row r="142" spans="1:13">
      <c r="A142" s="82" t="s">
        <v>63</v>
      </c>
      <c r="B142" s="76" t="s">
        <v>13</v>
      </c>
      <c r="C142" s="76">
        <v>28.5</v>
      </c>
      <c r="D142" s="76">
        <v>28.503900000000002</v>
      </c>
      <c r="E142" s="76">
        <v>28.503900000000002</v>
      </c>
      <c r="F142" s="76">
        <v>28.5</v>
      </c>
      <c r="G142" s="76">
        <v>28.503900000000002</v>
      </c>
      <c r="H142" s="76">
        <v>28.503900000000002</v>
      </c>
      <c r="I142" s="76">
        <v>28.503900000000002</v>
      </c>
      <c r="J142" s="76">
        <v>28.503900000000002</v>
      </c>
      <c r="K142" s="76">
        <v>28.503900000000002</v>
      </c>
      <c r="L142" s="76">
        <v>28.503900000000002</v>
      </c>
      <c r="M142" s="75"/>
    </row>
    <row r="143" spans="1:13">
      <c r="A143" s="83"/>
      <c r="B143" s="76" t="s">
        <v>14</v>
      </c>
      <c r="C143" s="76">
        <v>0</v>
      </c>
      <c r="D143" s="76">
        <v>0</v>
      </c>
      <c r="E143" s="76">
        <v>0</v>
      </c>
      <c r="F143" s="76">
        <v>0</v>
      </c>
      <c r="G143" s="76">
        <v>0</v>
      </c>
      <c r="H143" s="76">
        <v>0</v>
      </c>
      <c r="I143" s="76">
        <v>0</v>
      </c>
      <c r="J143" s="76">
        <v>0</v>
      </c>
      <c r="K143" s="76">
        <v>0</v>
      </c>
      <c r="L143" s="76">
        <v>0</v>
      </c>
      <c r="M143" s="75"/>
    </row>
    <row r="144" spans="1:13">
      <c r="A144" s="83"/>
      <c r="B144" s="76" t="s">
        <v>15</v>
      </c>
      <c r="C144" s="76">
        <v>28.5</v>
      </c>
      <c r="D144" s="76">
        <v>28.503900000000002</v>
      </c>
      <c r="E144" s="76">
        <v>28.503900000000002</v>
      </c>
      <c r="F144" s="76">
        <v>28.5</v>
      </c>
      <c r="G144" s="76">
        <v>28.503900000000002</v>
      </c>
      <c r="H144" s="76">
        <v>28.503900000000002</v>
      </c>
      <c r="I144" s="76">
        <v>28.503900000000002</v>
      </c>
      <c r="J144" s="76">
        <v>28.503900000000002</v>
      </c>
      <c r="K144" s="76">
        <v>28.503900000000002</v>
      </c>
      <c r="L144" s="76">
        <v>28.503900000000002</v>
      </c>
      <c r="M144" s="75"/>
    </row>
    <row r="145" spans="1:13">
      <c r="A145" s="83"/>
      <c r="B145" s="77" t="s">
        <v>16</v>
      </c>
      <c r="C145" s="78">
        <v>0</v>
      </c>
      <c r="D145" s="78">
        <v>0</v>
      </c>
      <c r="E145" s="78">
        <v>0</v>
      </c>
      <c r="F145" s="78">
        <v>0</v>
      </c>
      <c r="G145" s="78">
        <v>0</v>
      </c>
      <c r="H145" s="78">
        <v>0</v>
      </c>
      <c r="I145" s="78">
        <v>0</v>
      </c>
      <c r="J145" s="78">
        <v>0</v>
      </c>
      <c r="K145" s="78">
        <v>0</v>
      </c>
      <c r="L145" s="78">
        <v>0</v>
      </c>
      <c r="M145" s="75"/>
    </row>
    <row r="146" spans="1:13">
      <c r="A146" s="82" t="s">
        <v>64</v>
      </c>
      <c r="B146" s="76" t="s">
        <v>13</v>
      </c>
      <c r="C146" s="76">
        <v>54.41</v>
      </c>
      <c r="D146" s="76">
        <v>54.405799999999999</v>
      </c>
      <c r="E146" s="76">
        <v>54.405799999999999</v>
      </c>
      <c r="F146" s="76">
        <v>54.41</v>
      </c>
      <c r="G146" s="76">
        <v>54.405799999999999</v>
      </c>
      <c r="H146" s="76">
        <v>54.405799999999999</v>
      </c>
      <c r="I146" s="76">
        <v>54.405799999999999</v>
      </c>
      <c r="J146" s="76">
        <v>54.405799999999999</v>
      </c>
      <c r="K146" s="76">
        <v>54.405799999999999</v>
      </c>
      <c r="L146" s="76">
        <v>54.405799999999999</v>
      </c>
      <c r="M146" s="75"/>
    </row>
    <row r="147" spans="1:13">
      <c r="A147" s="83"/>
      <c r="B147" s="76" t="s">
        <v>14</v>
      </c>
      <c r="C147" s="76">
        <v>14.46</v>
      </c>
      <c r="D147" s="76">
        <v>3.09E-2</v>
      </c>
      <c r="E147" s="76">
        <v>10.062799999999999</v>
      </c>
      <c r="F147" s="76">
        <v>4.62</v>
      </c>
      <c r="G147" s="76">
        <v>5.1849999999999996</v>
      </c>
      <c r="H147" s="76">
        <v>2.9531999999999998</v>
      </c>
      <c r="I147" s="76">
        <v>0</v>
      </c>
      <c r="J147" s="76">
        <v>0</v>
      </c>
      <c r="K147" s="76">
        <v>5.2925000000000004</v>
      </c>
      <c r="L147" s="76">
        <v>0</v>
      </c>
      <c r="M147" s="75"/>
    </row>
    <row r="148" spans="1:13">
      <c r="A148" s="83"/>
      <c r="B148" s="76" t="s">
        <v>15</v>
      </c>
      <c r="C148" s="76">
        <v>39.94</v>
      </c>
      <c r="D148" s="76">
        <v>54.374899999999997</v>
      </c>
      <c r="E148" s="76">
        <v>44.3429</v>
      </c>
      <c r="F148" s="76">
        <v>49.78</v>
      </c>
      <c r="G148" s="76">
        <v>49.220799999999997</v>
      </c>
      <c r="H148" s="76">
        <v>51.452599999999997</v>
      </c>
      <c r="I148" s="76">
        <v>54.405799999999999</v>
      </c>
      <c r="J148" s="76">
        <v>54.405799999999999</v>
      </c>
      <c r="K148" s="76">
        <v>49.113300000000002</v>
      </c>
      <c r="L148" s="76">
        <v>54.405799999999999</v>
      </c>
      <c r="M148" s="75"/>
    </row>
    <row r="149" spans="1:13">
      <c r="A149" s="83"/>
      <c r="B149" s="77" t="s">
        <v>16</v>
      </c>
      <c r="C149" s="79">
        <v>0.26590000000000003</v>
      </c>
      <c r="D149" s="78">
        <v>5.9999999999999995E-4</v>
      </c>
      <c r="E149" s="80">
        <v>0.185</v>
      </c>
      <c r="F149" s="78">
        <v>8.5000000000000006E-2</v>
      </c>
      <c r="G149" s="80">
        <v>9.5299999999999996E-2</v>
      </c>
      <c r="H149" s="78">
        <v>5.4300000000000001E-2</v>
      </c>
      <c r="I149" s="78">
        <v>0</v>
      </c>
      <c r="J149" s="78">
        <v>0</v>
      </c>
      <c r="K149" s="80">
        <v>9.7299999999999998E-2</v>
      </c>
      <c r="L149" s="78">
        <v>0</v>
      </c>
      <c r="M149" s="3" t="s">
        <v>65</v>
      </c>
    </row>
    <row r="150" spans="1:13">
      <c r="A150" s="82" t="s">
        <v>66</v>
      </c>
      <c r="B150" s="76" t="s">
        <v>13</v>
      </c>
      <c r="C150" s="76">
        <v>154.30000000000001</v>
      </c>
      <c r="D150" s="76">
        <v>154.2979</v>
      </c>
      <c r="E150" s="76">
        <v>154.2979</v>
      </c>
      <c r="F150" s="76">
        <v>154.30000000000001</v>
      </c>
      <c r="G150" s="76">
        <v>154.2979</v>
      </c>
      <c r="H150" s="76">
        <v>154.2979</v>
      </c>
      <c r="I150" s="76">
        <v>154.2979</v>
      </c>
      <c r="J150" s="76">
        <v>154.2979</v>
      </c>
      <c r="K150" s="76">
        <v>154.2979</v>
      </c>
      <c r="L150" s="76">
        <v>154.2979</v>
      </c>
      <c r="M150" s="75"/>
    </row>
    <row r="151" spans="1:13">
      <c r="A151" s="83"/>
      <c r="B151" s="76" t="s">
        <v>14</v>
      </c>
      <c r="C151" s="76">
        <v>0</v>
      </c>
      <c r="D151" s="76">
        <v>0</v>
      </c>
      <c r="E151" s="76">
        <v>0</v>
      </c>
      <c r="F151" s="76">
        <v>0</v>
      </c>
      <c r="G151" s="76">
        <v>0</v>
      </c>
      <c r="H151" s="76">
        <v>0</v>
      </c>
      <c r="I151" s="76">
        <v>0</v>
      </c>
      <c r="J151" s="76">
        <v>0</v>
      </c>
      <c r="K151" s="76">
        <v>0</v>
      </c>
      <c r="L151" s="76">
        <v>0</v>
      </c>
      <c r="M151" s="75"/>
    </row>
    <row r="152" spans="1:13">
      <c r="A152" s="83"/>
      <c r="B152" s="76" t="s">
        <v>15</v>
      </c>
      <c r="C152" s="76">
        <v>154.30000000000001</v>
      </c>
      <c r="D152" s="76">
        <v>154.2979</v>
      </c>
      <c r="E152" s="76">
        <v>154.2979</v>
      </c>
      <c r="F152" s="76">
        <v>154.30000000000001</v>
      </c>
      <c r="G152" s="76">
        <v>154.2979</v>
      </c>
      <c r="H152" s="76">
        <v>154.2979</v>
      </c>
      <c r="I152" s="76">
        <v>154.2979</v>
      </c>
      <c r="J152" s="76">
        <v>154.2979</v>
      </c>
      <c r="K152" s="76">
        <v>154.2979</v>
      </c>
      <c r="L152" s="76">
        <v>154.2979</v>
      </c>
      <c r="M152" s="75"/>
    </row>
    <row r="153" spans="1:13">
      <c r="A153" s="83"/>
      <c r="B153" s="77" t="s">
        <v>16</v>
      </c>
      <c r="C153" s="80">
        <v>0</v>
      </c>
      <c r="D153" s="78">
        <v>0</v>
      </c>
      <c r="E153" s="78">
        <v>0</v>
      </c>
      <c r="F153" s="78">
        <v>0</v>
      </c>
      <c r="G153" s="78">
        <v>0</v>
      </c>
      <c r="H153" s="78">
        <v>0</v>
      </c>
      <c r="I153" s="78">
        <v>0</v>
      </c>
      <c r="J153" s="78">
        <v>0</v>
      </c>
      <c r="K153" s="80">
        <v>0</v>
      </c>
      <c r="L153" s="78">
        <v>0</v>
      </c>
      <c r="M153" s="3" t="s">
        <v>67</v>
      </c>
    </row>
    <row r="154" spans="1:13">
      <c r="A154" s="82" t="s">
        <v>68</v>
      </c>
      <c r="B154" s="76" t="s">
        <v>13</v>
      </c>
      <c r="C154" s="76">
        <v>27.11</v>
      </c>
      <c r="D154" s="76">
        <v>27.113900000000001</v>
      </c>
      <c r="E154" s="76">
        <v>27.113900000000001</v>
      </c>
      <c r="F154" s="76">
        <v>27.11</v>
      </c>
      <c r="G154" s="76">
        <v>27.113900000000001</v>
      </c>
      <c r="H154" s="76">
        <v>27.113900000000001</v>
      </c>
      <c r="I154" s="76">
        <v>27.113900000000001</v>
      </c>
      <c r="J154" s="76">
        <v>27.113900000000001</v>
      </c>
      <c r="K154" s="76">
        <v>27.113900000000001</v>
      </c>
      <c r="L154" s="76">
        <v>27.113900000000001</v>
      </c>
      <c r="M154" s="75"/>
    </row>
    <row r="155" spans="1:13">
      <c r="A155" s="83"/>
      <c r="B155" s="76" t="s">
        <v>14</v>
      </c>
      <c r="C155" s="76">
        <v>15.66</v>
      </c>
      <c r="D155" s="76">
        <v>0</v>
      </c>
      <c r="E155" s="76">
        <v>0</v>
      </c>
      <c r="F155" s="76">
        <v>0</v>
      </c>
      <c r="G155" s="76">
        <v>27.113900000000001</v>
      </c>
      <c r="H155" s="76">
        <v>0</v>
      </c>
      <c r="I155" s="76">
        <v>0</v>
      </c>
      <c r="J155" s="76">
        <v>0</v>
      </c>
      <c r="K155" s="76">
        <v>27.113900000000001</v>
      </c>
      <c r="L155" s="76">
        <v>0</v>
      </c>
      <c r="M155" s="75"/>
    </row>
    <row r="156" spans="1:13">
      <c r="A156" s="83"/>
      <c r="B156" s="76" t="s">
        <v>15</v>
      </c>
      <c r="C156" s="76">
        <v>11.45</v>
      </c>
      <c r="D156" s="76">
        <v>27.113900000000001</v>
      </c>
      <c r="E156" s="76">
        <v>27.113900000000001</v>
      </c>
      <c r="F156" s="76">
        <v>27.11</v>
      </c>
      <c r="G156" s="76">
        <v>0</v>
      </c>
      <c r="H156" s="76">
        <v>27.113900000000001</v>
      </c>
      <c r="I156" s="76">
        <v>27.113900000000001</v>
      </c>
      <c r="J156" s="76">
        <v>27.113900000000001</v>
      </c>
      <c r="K156" s="76">
        <v>0</v>
      </c>
      <c r="L156" s="76">
        <v>27.113900000000001</v>
      </c>
      <c r="M156" s="75"/>
    </row>
    <row r="157" spans="1:13">
      <c r="A157" s="83"/>
      <c r="B157" s="77" t="s">
        <v>16</v>
      </c>
      <c r="C157" s="79">
        <v>0.57769999999999999</v>
      </c>
      <c r="D157" s="78">
        <v>0</v>
      </c>
      <c r="E157" s="78">
        <v>0</v>
      </c>
      <c r="F157" s="78">
        <v>0</v>
      </c>
      <c r="G157" s="79">
        <v>1</v>
      </c>
      <c r="H157" s="78">
        <v>0</v>
      </c>
      <c r="I157" s="78">
        <v>0</v>
      </c>
      <c r="J157" s="78">
        <v>0</v>
      </c>
      <c r="K157" s="79">
        <v>1</v>
      </c>
      <c r="L157" s="78">
        <v>0</v>
      </c>
      <c r="M157" s="75"/>
    </row>
    <row r="158" spans="1:13">
      <c r="A158" s="3"/>
      <c r="B158" s="3"/>
      <c r="C158" s="3"/>
      <c r="D158" s="3"/>
      <c r="E158" s="3"/>
      <c r="F158" s="3"/>
      <c r="G158" s="3"/>
      <c r="H158" s="3"/>
      <c r="I158" s="3"/>
      <c r="J158" s="3"/>
      <c r="K158" s="3"/>
      <c r="L158" s="3"/>
      <c r="M158" s="75"/>
    </row>
    <row r="159" spans="1:13">
      <c r="A159" s="3" t="s">
        <v>69</v>
      </c>
      <c r="B159" s="3"/>
      <c r="C159" s="3"/>
      <c r="D159" s="3"/>
      <c r="E159" s="3"/>
      <c r="F159" s="3"/>
      <c r="G159" s="3"/>
      <c r="H159" s="3"/>
      <c r="I159" s="3"/>
      <c r="J159" s="3"/>
      <c r="K159" s="3"/>
      <c r="L159" s="3"/>
      <c r="M159" s="75"/>
    </row>
  </sheetData>
  <autoFilter ref="B1:G29" xr:uid="{0A81C690-5968-40EA-9542-AD00D72632C9}"/>
  <mergeCells count="39">
    <mergeCell ref="A70:A73"/>
    <mergeCell ref="A74:A77"/>
    <mergeCell ref="A78:A81"/>
    <mergeCell ref="A82:A85"/>
    <mergeCell ref="A50:A53"/>
    <mergeCell ref="A54:A57"/>
    <mergeCell ref="A58:A61"/>
    <mergeCell ref="A62:A65"/>
    <mergeCell ref="A66:A69"/>
    <mergeCell ref="A30:A33"/>
    <mergeCell ref="A34:A37"/>
    <mergeCell ref="A38:A41"/>
    <mergeCell ref="A42:A45"/>
    <mergeCell ref="A46:A49"/>
    <mergeCell ref="A22:A25"/>
    <mergeCell ref="A26:A29"/>
    <mergeCell ref="A2:A5"/>
    <mergeCell ref="A6:A9"/>
    <mergeCell ref="A10:A13"/>
    <mergeCell ref="A14:A17"/>
    <mergeCell ref="A18:A21"/>
    <mergeCell ref="A86:A89"/>
    <mergeCell ref="A90:A93"/>
    <mergeCell ref="A94:A97"/>
    <mergeCell ref="A98:A101"/>
    <mergeCell ref="A102:A105"/>
    <mergeCell ref="A106:A109"/>
    <mergeCell ref="A110:A113"/>
    <mergeCell ref="A114:A117"/>
    <mergeCell ref="A118:A121"/>
    <mergeCell ref="A122:A125"/>
    <mergeCell ref="A146:A149"/>
    <mergeCell ref="A150:A153"/>
    <mergeCell ref="A154:A157"/>
    <mergeCell ref="A126:A129"/>
    <mergeCell ref="A130:A133"/>
    <mergeCell ref="A134:A137"/>
    <mergeCell ref="A138:A141"/>
    <mergeCell ref="A142:A14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20"/>
  <sheetViews>
    <sheetView zoomScale="112" zoomScaleNormal="80" workbookViewId="0">
      <pane xSplit="1" topLeftCell="B1" activePane="topRight" state="frozen"/>
      <selection pane="topRight" activeCell="AV112" sqref="AV112"/>
      <selection activeCell="A2" sqref="A2"/>
    </sheetView>
  </sheetViews>
  <sheetFormatPr defaultColWidth="11.42578125" defaultRowHeight="15" customHeight="1"/>
  <cols>
    <col min="1" max="1" width="28.85546875" style="40" customWidth="1"/>
    <col min="2" max="3" width="15.42578125" style="28" customWidth="1"/>
    <col min="4" max="4" width="16" style="28" customWidth="1"/>
    <col min="5" max="6" width="15.42578125" style="28" customWidth="1"/>
    <col min="7" max="10" width="15.85546875" style="28" customWidth="1"/>
    <col min="11" max="11" width="21.7109375" style="28" customWidth="1"/>
    <col min="12" max="16" width="15.85546875" style="28" hidden="1" customWidth="1"/>
    <col min="17" max="17" width="11.42578125" style="28" hidden="1" customWidth="1"/>
    <col min="18" max="41" width="15.85546875" style="28" hidden="1" customWidth="1"/>
    <col min="42" max="43" width="16.28515625" style="35" customWidth="1"/>
    <col min="44" max="45" width="16.28515625" style="51" customWidth="1"/>
    <col min="46" max="46" width="16.28515625" style="35" customWidth="1"/>
    <col min="47" max="16384" width="11.42578125" style="28"/>
  </cols>
  <sheetData>
    <row r="1" spans="1:46" ht="30.75">
      <c r="A1" s="25" t="s">
        <v>0</v>
      </c>
      <c r="B1" s="58" t="s">
        <v>70</v>
      </c>
      <c r="C1" s="58" t="s">
        <v>71</v>
      </c>
      <c r="D1" s="58" t="s">
        <v>72</v>
      </c>
      <c r="E1" s="58" t="s">
        <v>73</v>
      </c>
      <c r="F1" s="58" t="s">
        <v>74</v>
      </c>
      <c r="G1" s="26" t="s">
        <v>75</v>
      </c>
      <c r="H1" s="26" t="s">
        <v>76</v>
      </c>
      <c r="I1" s="26" t="s">
        <v>77</v>
      </c>
      <c r="J1" s="26" t="s">
        <v>78</v>
      </c>
      <c r="K1" s="26" t="s">
        <v>79</v>
      </c>
      <c r="L1" s="61"/>
      <c r="M1" s="62"/>
      <c r="N1" s="62"/>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15" t="s">
        <v>80</v>
      </c>
      <c r="AQ1" s="13" t="s">
        <v>81</v>
      </c>
      <c r="AR1" s="41" t="s">
        <v>82</v>
      </c>
      <c r="AS1" s="41" t="s">
        <v>83</v>
      </c>
      <c r="AT1" s="27" t="s">
        <v>84</v>
      </c>
    </row>
    <row r="2" spans="1:46">
      <c r="A2" s="60" t="s">
        <v>12</v>
      </c>
      <c r="B2" s="20">
        <v>0</v>
      </c>
      <c r="C2" s="20">
        <v>1</v>
      </c>
      <c r="D2" s="20">
        <v>1</v>
      </c>
      <c r="E2" s="20">
        <v>1</v>
      </c>
      <c r="F2" s="68">
        <v>1</v>
      </c>
      <c r="G2" s="68">
        <v>1</v>
      </c>
      <c r="H2" s="20">
        <v>0</v>
      </c>
      <c r="I2" s="68">
        <v>1</v>
      </c>
      <c r="J2" s="68">
        <v>1</v>
      </c>
      <c r="K2" s="68">
        <v>1</v>
      </c>
      <c r="L2" s="63"/>
      <c r="M2" s="63"/>
      <c r="N2" s="64"/>
      <c r="O2" s="63"/>
      <c r="P2" s="63"/>
      <c r="Q2" s="63"/>
      <c r="R2" s="65"/>
      <c r="S2" s="65"/>
      <c r="T2" s="65"/>
      <c r="U2" s="65"/>
      <c r="V2" s="65"/>
      <c r="W2" s="65"/>
      <c r="X2" s="65"/>
      <c r="Y2" s="65"/>
      <c r="Z2" s="65"/>
      <c r="AA2" s="65"/>
      <c r="AB2" s="65"/>
      <c r="AC2" s="65"/>
      <c r="AD2" s="65"/>
      <c r="AE2" s="65"/>
      <c r="AF2" s="65"/>
      <c r="AG2" s="65"/>
      <c r="AH2" s="65"/>
      <c r="AI2" s="65"/>
      <c r="AJ2" s="65"/>
      <c r="AK2" s="65"/>
      <c r="AL2" s="65"/>
      <c r="AM2" s="65"/>
      <c r="AN2" s="65"/>
      <c r="AO2" s="65"/>
      <c r="AP2" s="15">
        <f>SUMIFS(B2:AO2,$B$106:$AO$106,"X",$B$103:$AO$103,"X")</f>
        <v>5</v>
      </c>
      <c r="AQ2" s="15">
        <f>SUMIFS(B2:AO2,$B$103:$AO$103,"X")</f>
        <v>8</v>
      </c>
      <c r="AR2" s="42">
        <v>128.847928</v>
      </c>
      <c r="AS2" s="42">
        <f t="shared" ref="AS2:AS33" si="0">IFERROR(AR2/$AR$102,0)*100</f>
        <v>0.24541590203097882</v>
      </c>
      <c r="AT2" s="6" t="s">
        <v>85</v>
      </c>
    </row>
    <row r="3" spans="1:46">
      <c r="A3" s="60" t="s">
        <v>18</v>
      </c>
      <c r="B3" s="20">
        <v>1</v>
      </c>
      <c r="C3" s="20">
        <v>1</v>
      </c>
      <c r="D3" s="20">
        <v>1</v>
      </c>
      <c r="E3" s="20">
        <v>1</v>
      </c>
      <c r="F3" s="20">
        <v>0</v>
      </c>
      <c r="G3" s="20">
        <v>1</v>
      </c>
      <c r="H3" s="20">
        <v>0</v>
      </c>
      <c r="I3" s="20">
        <v>1</v>
      </c>
      <c r="J3" s="20">
        <v>0</v>
      </c>
      <c r="K3" s="20">
        <v>1</v>
      </c>
      <c r="L3" s="63"/>
      <c r="M3" s="63"/>
      <c r="N3" s="64"/>
      <c r="O3" s="63"/>
      <c r="P3" s="63"/>
      <c r="Q3" s="63"/>
      <c r="R3" s="65"/>
      <c r="S3" s="65"/>
      <c r="T3" s="65"/>
      <c r="U3" s="65"/>
      <c r="V3" s="65"/>
      <c r="W3" s="65"/>
      <c r="X3" s="65"/>
      <c r="Y3" s="65"/>
      <c r="Z3" s="65"/>
      <c r="AA3" s="65"/>
      <c r="AB3" s="65"/>
      <c r="AC3" s="65"/>
      <c r="AD3" s="65"/>
      <c r="AE3" s="65"/>
      <c r="AF3" s="65"/>
      <c r="AG3" s="65"/>
      <c r="AH3" s="65"/>
      <c r="AI3" s="65"/>
      <c r="AJ3" s="65"/>
      <c r="AK3" s="65"/>
      <c r="AL3" s="65"/>
      <c r="AM3" s="65"/>
      <c r="AN3" s="65"/>
      <c r="AO3" s="65"/>
      <c r="AP3" s="15">
        <f>SUMIF($B$106:$U$106,"X",B3:U3)</f>
        <v>3</v>
      </c>
      <c r="AQ3" s="15">
        <f t="shared" ref="AQ3:AQ66" si="1">SUMIFS(B3:AO3,$B$103:$AO$103,"X")</f>
        <v>7</v>
      </c>
      <c r="AR3" s="42">
        <v>241.08037400000001</v>
      </c>
      <c r="AS3" s="42">
        <f t="shared" si="0"/>
        <v>0.45918439175192438</v>
      </c>
      <c r="AT3" s="29"/>
    </row>
    <row r="4" spans="1:46">
      <c r="A4" s="60" t="s">
        <v>19</v>
      </c>
      <c r="B4" s="20">
        <v>1</v>
      </c>
      <c r="C4" s="20">
        <v>1</v>
      </c>
      <c r="D4" s="20">
        <v>1</v>
      </c>
      <c r="E4" s="20">
        <v>1</v>
      </c>
      <c r="F4" s="20">
        <v>1</v>
      </c>
      <c r="G4" s="20">
        <v>1</v>
      </c>
      <c r="H4" s="20">
        <v>0</v>
      </c>
      <c r="I4" s="20">
        <v>1</v>
      </c>
      <c r="J4" s="20">
        <v>1</v>
      </c>
      <c r="K4" s="20">
        <v>1</v>
      </c>
      <c r="L4" s="63"/>
      <c r="M4" s="63"/>
      <c r="N4" s="64"/>
      <c r="O4" s="63"/>
      <c r="P4" s="63"/>
      <c r="Q4" s="63"/>
      <c r="R4" s="65"/>
      <c r="S4" s="65"/>
      <c r="T4" s="65"/>
      <c r="U4" s="65"/>
      <c r="V4" s="65"/>
      <c r="W4" s="65"/>
      <c r="X4" s="65"/>
      <c r="Y4" s="65"/>
      <c r="Z4" s="65"/>
      <c r="AA4" s="65"/>
      <c r="AB4" s="65"/>
      <c r="AC4" s="65"/>
      <c r="AD4" s="65"/>
      <c r="AE4" s="65"/>
      <c r="AF4" s="65"/>
      <c r="AG4" s="65"/>
      <c r="AH4" s="65"/>
      <c r="AI4" s="65"/>
      <c r="AJ4" s="65"/>
      <c r="AK4" s="65"/>
      <c r="AL4" s="65"/>
      <c r="AM4" s="65"/>
      <c r="AN4" s="65"/>
      <c r="AO4" s="65"/>
      <c r="AP4" s="15">
        <f t="shared" ref="AP4:AP67" si="2">SUMIF($B$106:$U$106,"X",B4:U4)</f>
        <v>5</v>
      </c>
      <c r="AQ4" s="15">
        <f t="shared" si="1"/>
        <v>9</v>
      </c>
      <c r="AR4" s="42">
        <v>793.469155</v>
      </c>
      <c r="AS4" s="42">
        <f t="shared" si="0"/>
        <v>1.5113161028719342</v>
      </c>
      <c r="AT4" s="29"/>
    </row>
    <row r="5" spans="1:46">
      <c r="A5" s="60" t="s">
        <v>20</v>
      </c>
      <c r="B5" s="20">
        <v>1</v>
      </c>
      <c r="C5" s="20">
        <v>1</v>
      </c>
      <c r="D5" s="20">
        <v>1</v>
      </c>
      <c r="E5" s="20">
        <v>1</v>
      </c>
      <c r="F5" s="20">
        <v>1</v>
      </c>
      <c r="G5" s="20">
        <v>1</v>
      </c>
      <c r="H5" s="20">
        <v>0</v>
      </c>
      <c r="I5" s="20">
        <v>1</v>
      </c>
      <c r="J5" s="20">
        <v>1</v>
      </c>
      <c r="K5" s="20">
        <v>1</v>
      </c>
      <c r="L5" s="63"/>
      <c r="M5" s="63"/>
      <c r="N5" s="64"/>
      <c r="O5" s="63"/>
      <c r="P5" s="63"/>
      <c r="Q5" s="63"/>
      <c r="R5" s="65"/>
      <c r="S5" s="65"/>
      <c r="T5" s="65"/>
      <c r="U5" s="65"/>
      <c r="V5" s="65"/>
      <c r="W5" s="65"/>
      <c r="X5" s="65"/>
      <c r="Y5" s="65"/>
      <c r="Z5" s="65"/>
      <c r="AA5" s="65"/>
      <c r="AB5" s="65"/>
      <c r="AC5" s="65"/>
      <c r="AD5" s="65"/>
      <c r="AE5" s="65"/>
      <c r="AF5" s="65"/>
      <c r="AG5" s="65"/>
      <c r="AH5" s="65"/>
      <c r="AI5" s="65"/>
      <c r="AJ5" s="65"/>
      <c r="AK5" s="65"/>
      <c r="AL5" s="65"/>
      <c r="AM5" s="65"/>
      <c r="AN5" s="65"/>
      <c r="AO5" s="65"/>
      <c r="AP5" s="15">
        <f t="shared" si="2"/>
        <v>5</v>
      </c>
      <c r="AQ5" s="15">
        <f t="shared" si="1"/>
        <v>9</v>
      </c>
      <c r="AR5" s="42">
        <v>216.22945899999999</v>
      </c>
      <c r="AS5" s="42">
        <f t="shared" si="0"/>
        <v>0.41185099791558583</v>
      </c>
      <c r="AT5" s="6"/>
    </row>
    <row r="6" spans="1:46">
      <c r="A6" s="60" t="s">
        <v>21</v>
      </c>
      <c r="B6" s="20">
        <v>0</v>
      </c>
      <c r="C6" s="20">
        <v>1</v>
      </c>
      <c r="D6" s="20">
        <v>1</v>
      </c>
      <c r="E6" s="20">
        <v>1</v>
      </c>
      <c r="F6" s="68">
        <v>1</v>
      </c>
      <c r="G6" s="68">
        <v>1</v>
      </c>
      <c r="H6" s="20">
        <v>0</v>
      </c>
      <c r="I6" s="20">
        <v>0</v>
      </c>
      <c r="J6" s="68">
        <v>1</v>
      </c>
      <c r="K6" s="68">
        <v>1</v>
      </c>
      <c r="L6" s="63"/>
      <c r="M6" s="63"/>
      <c r="N6" s="64"/>
      <c r="O6" s="63"/>
      <c r="P6" s="63"/>
      <c r="Q6" s="63"/>
      <c r="R6" s="65"/>
      <c r="S6" s="65"/>
      <c r="T6" s="65"/>
      <c r="U6" s="65"/>
      <c r="V6" s="65"/>
      <c r="W6" s="65"/>
      <c r="X6" s="65"/>
      <c r="Y6" s="65"/>
      <c r="Z6" s="65"/>
      <c r="AA6" s="65"/>
      <c r="AB6" s="65"/>
      <c r="AC6" s="65"/>
      <c r="AD6" s="65"/>
      <c r="AE6" s="65"/>
      <c r="AF6" s="65"/>
      <c r="AG6" s="65"/>
      <c r="AH6" s="65"/>
      <c r="AI6" s="65"/>
      <c r="AJ6" s="65"/>
      <c r="AK6" s="65"/>
      <c r="AL6" s="65"/>
      <c r="AM6" s="65"/>
      <c r="AN6" s="65"/>
      <c r="AO6" s="65"/>
      <c r="AP6" s="15">
        <f t="shared" si="2"/>
        <v>4</v>
      </c>
      <c r="AQ6" s="15">
        <f t="shared" si="1"/>
        <v>7</v>
      </c>
      <c r="AR6" s="42">
        <v>10.401781</v>
      </c>
      <c r="AS6" s="42">
        <f t="shared" si="0"/>
        <v>1.98122120120061E-2</v>
      </c>
      <c r="AT6" s="29" t="s">
        <v>85</v>
      </c>
    </row>
    <row r="7" spans="1:46">
      <c r="A7" s="60" t="s">
        <v>23</v>
      </c>
      <c r="B7" s="20">
        <v>1</v>
      </c>
      <c r="C7" s="20">
        <v>1</v>
      </c>
      <c r="D7" s="20">
        <v>1</v>
      </c>
      <c r="E7" s="20">
        <v>1</v>
      </c>
      <c r="F7" s="20">
        <v>0</v>
      </c>
      <c r="G7" s="20">
        <v>1</v>
      </c>
      <c r="H7" s="20">
        <v>0</v>
      </c>
      <c r="I7" s="20">
        <v>0</v>
      </c>
      <c r="J7" s="20">
        <v>0</v>
      </c>
      <c r="K7" s="20">
        <v>0</v>
      </c>
      <c r="L7" s="63"/>
      <c r="M7" s="63"/>
      <c r="N7" s="64"/>
      <c r="O7" s="63"/>
      <c r="P7" s="63"/>
      <c r="Q7" s="63"/>
      <c r="R7" s="65"/>
      <c r="S7" s="65"/>
      <c r="T7" s="65"/>
      <c r="U7" s="65"/>
      <c r="V7" s="65"/>
      <c r="W7" s="65"/>
      <c r="X7" s="65"/>
      <c r="Y7" s="65"/>
      <c r="Z7" s="65"/>
      <c r="AA7" s="65"/>
      <c r="AB7" s="65"/>
      <c r="AC7" s="65"/>
      <c r="AD7" s="65"/>
      <c r="AE7" s="65"/>
      <c r="AF7" s="65"/>
      <c r="AG7" s="65"/>
      <c r="AH7" s="65"/>
      <c r="AI7" s="65"/>
      <c r="AJ7" s="65"/>
      <c r="AK7" s="65"/>
      <c r="AL7" s="65"/>
      <c r="AM7" s="65"/>
      <c r="AN7" s="65"/>
      <c r="AO7" s="65"/>
      <c r="AP7" s="15">
        <f t="shared" si="2"/>
        <v>1</v>
      </c>
      <c r="AQ7" s="15">
        <f t="shared" si="1"/>
        <v>5</v>
      </c>
      <c r="AR7" s="42">
        <v>432.791651</v>
      </c>
      <c r="AS7" s="42">
        <f t="shared" si="0"/>
        <v>0.82433575044871188</v>
      </c>
      <c r="AT7" s="29"/>
    </row>
    <row r="8" spans="1:46">
      <c r="A8" s="60" t="s">
        <v>24</v>
      </c>
      <c r="B8" s="20">
        <v>1</v>
      </c>
      <c r="C8" s="20">
        <v>1</v>
      </c>
      <c r="D8" s="20">
        <v>1</v>
      </c>
      <c r="E8" s="20">
        <v>1</v>
      </c>
      <c r="F8" s="20">
        <v>1</v>
      </c>
      <c r="G8" s="20">
        <v>1</v>
      </c>
      <c r="H8" s="20">
        <v>1</v>
      </c>
      <c r="I8" s="20">
        <v>0</v>
      </c>
      <c r="J8" s="20">
        <v>1</v>
      </c>
      <c r="K8" s="20">
        <v>0</v>
      </c>
      <c r="L8" s="63"/>
      <c r="M8" s="63"/>
      <c r="N8" s="64"/>
      <c r="O8" s="63"/>
      <c r="P8" s="63"/>
      <c r="Q8" s="63"/>
      <c r="R8" s="65"/>
      <c r="S8" s="65"/>
      <c r="T8" s="65"/>
      <c r="U8" s="65"/>
      <c r="V8" s="65"/>
      <c r="W8" s="65"/>
      <c r="X8" s="65"/>
      <c r="Y8" s="65"/>
      <c r="Z8" s="65"/>
      <c r="AA8" s="65"/>
      <c r="AB8" s="65"/>
      <c r="AC8" s="65"/>
      <c r="AD8" s="65"/>
      <c r="AE8" s="65"/>
      <c r="AF8" s="65"/>
      <c r="AG8" s="65"/>
      <c r="AH8" s="65"/>
      <c r="AI8" s="65"/>
      <c r="AJ8" s="65"/>
      <c r="AK8" s="65"/>
      <c r="AL8" s="65"/>
      <c r="AM8" s="65"/>
      <c r="AN8" s="65"/>
      <c r="AO8" s="65"/>
      <c r="AP8" s="15">
        <f t="shared" si="2"/>
        <v>4</v>
      </c>
      <c r="AQ8" s="15">
        <f t="shared" si="1"/>
        <v>8</v>
      </c>
      <c r="AR8" s="42">
        <v>301.98245800000001</v>
      </c>
      <c r="AS8" s="42">
        <f t="shared" si="0"/>
        <v>0.57518423833406296</v>
      </c>
      <c r="AT8" s="29"/>
    </row>
    <row r="9" spans="1:46">
      <c r="A9" s="60" t="s">
        <v>25</v>
      </c>
      <c r="B9" s="20">
        <v>1</v>
      </c>
      <c r="C9" s="20">
        <v>1</v>
      </c>
      <c r="D9" s="20">
        <v>1</v>
      </c>
      <c r="E9" s="20">
        <v>1</v>
      </c>
      <c r="F9" s="20">
        <v>1</v>
      </c>
      <c r="G9" s="20">
        <v>1</v>
      </c>
      <c r="H9" s="20">
        <v>1</v>
      </c>
      <c r="I9" s="20">
        <v>0</v>
      </c>
      <c r="J9" s="20">
        <v>1</v>
      </c>
      <c r="K9" s="20">
        <v>0</v>
      </c>
      <c r="L9" s="63"/>
      <c r="M9" s="66"/>
      <c r="N9" s="66"/>
      <c r="O9" s="66"/>
      <c r="P9" s="66"/>
      <c r="Q9" s="66"/>
      <c r="R9" s="66"/>
      <c r="S9" s="66"/>
      <c r="T9" s="66"/>
      <c r="U9" s="66"/>
      <c r="V9" s="66"/>
      <c r="W9" s="66"/>
      <c r="X9" s="66"/>
      <c r="Y9" s="66"/>
      <c r="Z9" s="66"/>
      <c r="AA9" s="66"/>
      <c r="AB9" s="66"/>
      <c r="AC9" s="66"/>
      <c r="AD9" s="65"/>
      <c r="AE9" s="65"/>
      <c r="AF9" s="65"/>
      <c r="AG9" s="65"/>
      <c r="AH9" s="65"/>
      <c r="AI9" s="65"/>
      <c r="AJ9" s="65"/>
      <c r="AK9" s="65"/>
      <c r="AL9" s="65"/>
      <c r="AM9" s="65"/>
      <c r="AN9" s="65"/>
      <c r="AO9" s="65"/>
      <c r="AP9" s="15">
        <f t="shared" si="2"/>
        <v>4</v>
      </c>
      <c r="AQ9" s="15">
        <f t="shared" si="1"/>
        <v>8</v>
      </c>
      <c r="AR9" s="42">
        <v>50.664154000000003</v>
      </c>
      <c r="AS9" s="42">
        <f t="shared" si="0"/>
        <v>9.649972062062516E-2</v>
      </c>
      <c r="AT9" s="6"/>
    </row>
    <row r="10" spans="1:46">
      <c r="A10" s="60" t="s">
        <v>26</v>
      </c>
      <c r="B10" s="20">
        <v>1</v>
      </c>
      <c r="C10" s="68">
        <v>1</v>
      </c>
      <c r="D10" s="20">
        <v>0</v>
      </c>
      <c r="E10" s="20">
        <v>1</v>
      </c>
      <c r="F10" s="68">
        <v>1</v>
      </c>
      <c r="G10" s="68">
        <v>1</v>
      </c>
      <c r="H10" s="68">
        <v>1</v>
      </c>
      <c r="I10" s="68">
        <v>1</v>
      </c>
      <c r="J10" s="68">
        <v>1</v>
      </c>
      <c r="K10" s="20">
        <v>0</v>
      </c>
      <c r="L10" s="63"/>
      <c r="M10" s="17"/>
      <c r="N10" s="17"/>
      <c r="O10" s="17"/>
      <c r="P10" s="17"/>
      <c r="Q10" s="17"/>
      <c r="R10" s="17"/>
      <c r="S10" s="17"/>
      <c r="T10" s="17"/>
      <c r="U10" s="17"/>
      <c r="V10" s="17"/>
      <c r="W10" s="17"/>
      <c r="X10" s="17"/>
      <c r="Y10" s="17"/>
      <c r="Z10" s="17"/>
      <c r="AA10" s="17"/>
      <c r="AB10" s="17"/>
      <c r="AC10" s="17"/>
      <c r="AD10" s="19"/>
      <c r="AE10" s="19"/>
      <c r="AF10" s="19"/>
      <c r="AG10" s="19"/>
      <c r="AH10" s="19"/>
      <c r="AI10" s="19"/>
      <c r="AJ10" s="19"/>
      <c r="AK10" s="19"/>
      <c r="AL10" s="19"/>
      <c r="AM10" s="19"/>
      <c r="AN10" s="19"/>
      <c r="AO10" s="19"/>
      <c r="AP10" s="15">
        <f t="shared" si="2"/>
        <v>5</v>
      </c>
      <c r="AQ10" s="15">
        <f t="shared" si="1"/>
        <v>8</v>
      </c>
      <c r="AR10" s="42">
        <v>143.09603200000001</v>
      </c>
      <c r="AS10" s="42">
        <f t="shared" si="0"/>
        <v>0.27255418317890079</v>
      </c>
      <c r="AT10" s="6" t="s">
        <v>85</v>
      </c>
    </row>
    <row r="11" spans="1:46">
      <c r="A11" s="60" t="s">
        <v>28</v>
      </c>
      <c r="B11" s="20">
        <v>1</v>
      </c>
      <c r="C11" s="20">
        <v>1</v>
      </c>
      <c r="D11" s="20">
        <v>1</v>
      </c>
      <c r="E11" s="20">
        <v>1</v>
      </c>
      <c r="F11" s="67">
        <v>1</v>
      </c>
      <c r="G11" s="67">
        <v>1</v>
      </c>
      <c r="H11" s="20">
        <v>1</v>
      </c>
      <c r="I11" s="20">
        <v>1</v>
      </c>
      <c r="J11" s="67">
        <v>1</v>
      </c>
      <c r="K11" s="67">
        <v>1</v>
      </c>
      <c r="L11" s="63"/>
      <c r="M11" s="17"/>
      <c r="N11" s="17"/>
      <c r="O11" s="17"/>
      <c r="P11" s="17"/>
      <c r="Q11" s="17"/>
      <c r="R11" s="17"/>
      <c r="S11" s="17"/>
      <c r="T11" s="17"/>
      <c r="U11" s="17"/>
      <c r="V11" s="17"/>
      <c r="W11" s="17"/>
      <c r="X11" s="17"/>
      <c r="Y11" s="17"/>
      <c r="Z11" s="17"/>
      <c r="AA11" s="17"/>
      <c r="AB11" s="17"/>
      <c r="AC11" s="17"/>
      <c r="AD11" s="19"/>
      <c r="AE11" s="19"/>
      <c r="AF11" s="19"/>
      <c r="AG11" s="19"/>
      <c r="AH11" s="19"/>
      <c r="AI11" s="19"/>
      <c r="AJ11" s="19"/>
      <c r="AK11" s="19"/>
      <c r="AL11" s="19"/>
      <c r="AM11" s="19"/>
      <c r="AN11" s="19"/>
      <c r="AO11" s="19"/>
      <c r="AP11" s="15">
        <f t="shared" si="2"/>
        <v>6</v>
      </c>
      <c r="AQ11" s="15">
        <f t="shared" si="1"/>
        <v>10</v>
      </c>
      <c r="AR11" s="42">
        <v>8835.912981999998</v>
      </c>
      <c r="AS11" s="42">
        <f t="shared" si="0"/>
        <v>16.829712269372045</v>
      </c>
      <c r="AT11" s="29"/>
    </row>
    <row r="12" spans="1:46">
      <c r="A12" s="60" t="s">
        <v>29</v>
      </c>
      <c r="B12" s="20">
        <v>1</v>
      </c>
      <c r="C12" s="20">
        <v>1</v>
      </c>
      <c r="D12" s="20">
        <v>1</v>
      </c>
      <c r="E12" s="20">
        <v>1</v>
      </c>
      <c r="F12" s="20">
        <v>1</v>
      </c>
      <c r="G12" s="20">
        <v>1</v>
      </c>
      <c r="H12" s="20">
        <v>1</v>
      </c>
      <c r="I12" s="68">
        <v>1</v>
      </c>
      <c r="J12" s="20">
        <v>1</v>
      </c>
      <c r="K12" s="68">
        <v>1</v>
      </c>
      <c r="L12" s="63"/>
      <c r="M12" s="17"/>
      <c r="N12" s="17"/>
      <c r="O12" s="17"/>
      <c r="P12" s="17"/>
      <c r="Q12" s="17"/>
      <c r="R12" s="17"/>
      <c r="S12" s="17"/>
      <c r="T12" s="17"/>
      <c r="U12" s="17"/>
      <c r="V12" s="17"/>
      <c r="W12" s="17"/>
      <c r="X12" s="17"/>
      <c r="Y12" s="17"/>
      <c r="Z12" s="17"/>
      <c r="AA12" s="17"/>
      <c r="AB12" s="17"/>
      <c r="AC12" s="17"/>
      <c r="AD12" s="19"/>
      <c r="AE12" s="19"/>
      <c r="AF12" s="19"/>
      <c r="AG12" s="19"/>
      <c r="AH12" s="19"/>
      <c r="AI12" s="19"/>
      <c r="AJ12" s="19"/>
      <c r="AK12" s="19"/>
      <c r="AL12" s="19"/>
      <c r="AM12" s="19"/>
      <c r="AN12" s="19"/>
      <c r="AO12" s="19"/>
      <c r="AP12" s="15">
        <f t="shared" si="2"/>
        <v>6</v>
      </c>
      <c r="AQ12" s="15">
        <f t="shared" si="1"/>
        <v>10</v>
      </c>
      <c r="AR12" s="42">
        <v>790.43226200000004</v>
      </c>
      <c r="AS12" s="42">
        <f t="shared" si="0"/>
        <v>1.5055317503678989</v>
      </c>
      <c r="AT12" s="29" t="s">
        <v>85</v>
      </c>
    </row>
    <row r="13" spans="1:46">
      <c r="A13" s="60" t="s">
        <v>31</v>
      </c>
      <c r="B13" s="20">
        <v>1</v>
      </c>
      <c r="C13" s="68">
        <v>1</v>
      </c>
      <c r="D13" s="20">
        <v>1</v>
      </c>
      <c r="E13" s="20">
        <v>1</v>
      </c>
      <c r="F13" s="20">
        <v>1</v>
      </c>
      <c r="G13" s="20">
        <v>1</v>
      </c>
      <c r="H13" s="20">
        <v>1</v>
      </c>
      <c r="I13" s="20">
        <v>0</v>
      </c>
      <c r="J13" s="20">
        <v>1</v>
      </c>
      <c r="K13" s="20">
        <v>0</v>
      </c>
      <c r="L13" s="63"/>
      <c r="M13" s="17"/>
      <c r="N13" s="17"/>
      <c r="O13" s="17"/>
      <c r="P13" s="17"/>
      <c r="Q13" s="17"/>
      <c r="R13" s="17"/>
      <c r="S13" s="17"/>
      <c r="T13" s="17"/>
      <c r="U13" s="17"/>
      <c r="V13" s="17"/>
      <c r="W13" s="17"/>
      <c r="X13" s="17"/>
      <c r="Y13" s="17"/>
      <c r="Z13" s="17"/>
      <c r="AA13" s="17"/>
      <c r="AB13" s="17"/>
      <c r="AC13" s="17"/>
      <c r="AD13" s="19"/>
      <c r="AE13" s="19"/>
      <c r="AF13" s="19"/>
      <c r="AG13" s="19"/>
      <c r="AH13" s="19"/>
      <c r="AI13" s="19"/>
      <c r="AJ13" s="19"/>
      <c r="AK13" s="19"/>
      <c r="AL13" s="19"/>
      <c r="AM13" s="19"/>
      <c r="AN13" s="19"/>
      <c r="AO13" s="19"/>
      <c r="AP13" s="15">
        <f t="shared" si="2"/>
        <v>4</v>
      </c>
      <c r="AQ13" s="15">
        <f t="shared" si="1"/>
        <v>8</v>
      </c>
      <c r="AR13" s="42">
        <v>1342.6037390000001</v>
      </c>
      <c r="AS13" s="42">
        <f t="shared" si="0"/>
        <v>2.5572495638179755</v>
      </c>
      <c r="AT13" s="6" t="s">
        <v>85</v>
      </c>
    </row>
    <row r="14" spans="1:46">
      <c r="A14" s="60" t="s">
        <v>32</v>
      </c>
      <c r="B14" s="20">
        <v>1</v>
      </c>
      <c r="C14" s="68">
        <v>1</v>
      </c>
      <c r="D14" s="20">
        <v>0</v>
      </c>
      <c r="E14" s="20">
        <v>1</v>
      </c>
      <c r="F14" s="68">
        <v>1</v>
      </c>
      <c r="G14" s="68">
        <v>1</v>
      </c>
      <c r="H14" s="68">
        <v>1</v>
      </c>
      <c r="I14" s="20">
        <v>0</v>
      </c>
      <c r="J14" s="20">
        <v>0</v>
      </c>
      <c r="K14" s="20">
        <v>0</v>
      </c>
      <c r="L14" s="63"/>
      <c r="M14" s="17"/>
      <c r="N14" s="17"/>
      <c r="O14" s="17"/>
      <c r="P14" s="17"/>
      <c r="Q14" s="17"/>
      <c r="R14" s="17"/>
      <c r="S14" s="17"/>
      <c r="T14" s="17"/>
      <c r="U14" s="17"/>
      <c r="V14" s="17"/>
      <c r="W14" s="17"/>
      <c r="X14" s="17"/>
      <c r="Y14" s="17"/>
      <c r="Z14" s="17"/>
      <c r="AA14" s="17"/>
      <c r="AB14" s="17"/>
      <c r="AC14" s="17"/>
      <c r="AD14" s="19"/>
      <c r="AE14" s="19"/>
      <c r="AF14" s="19"/>
      <c r="AG14" s="19"/>
      <c r="AH14" s="19"/>
      <c r="AI14" s="19"/>
      <c r="AJ14" s="19"/>
      <c r="AK14" s="19"/>
      <c r="AL14" s="19"/>
      <c r="AM14" s="19"/>
      <c r="AN14" s="19"/>
      <c r="AO14" s="19"/>
      <c r="AP14" s="69">
        <f t="shared" si="2"/>
        <v>3</v>
      </c>
      <c r="AQ14" s="15">
        <f t="shared" si="1"/>
        <v>6</v>
      </c>
      <c r="AR14" s="42">
        <v>391.79090200000002</v>
      </c>
      <c r="AS14" s="42">
        <f t="shared" si="0"/>
        <v>0.7462418613503885</v>
      </c>
      <c r="AT14" s="29" t="s">
        <v>85</v>
      </c>
    </row>
    <row r="15" spans="1:46">
      <c r="A15" s="60" t="s">
        <v>34</v>
      </c>
      <c r="B15" s="20">
        <v>1</v>
      </c>
      <c r="C15" s="20">
        <v>1</v>
      </c>
      <c r="D15" s="20">
        <v>1</v>
      </c>
      <c r="E15" s="20">
        <v>1</v>
      </c>
      <c r="F15" s="20">
        <v>1</v>
      </c>
      <c r="G15" s="20">
        <v>1</v>
      </c>
      <c r="H15" s="20">
        <v>1</v>
      </c>
      <c r="I15" s="20">
        <v>0</v>
      </c>
      <c r="J15" s="20">
        <v>1</v>
      </c>
      <c r="K15" s="68">
        <v>1</v>
      </c>
      <c r="L15" s="63"/>
      <c r="M15" s="17"/>
      <c r="N15" s="17"/>
      <c r="O15" s="17"/>
      <c r="P15" s="17"/>
      <c r="Q15" s="17"/>
      <c r="R15" s="17"/>
      <c r="S15" s="17"/>
      <c r="T15" s="17"/>
      <c r="U15" s="17"/>
      <c r="V15" s="17"/>
      <c r="W15" s="17"/>
      <c r="X15" s="17"/>
      <c r="Y15" s="17"/>
      <c r="Z15" s="17"/>
      <c r="AA15" s="17"/>
      <c r="AB15" s="17"/>
      <c r="AC15" s="17"/>
      <c r="AD15" s="19"/>
      <c r="AE15" s="19"/>
      <c r="AF15" s="19"/>
      <c r="AG15" s="19"/>
      <c r="AH15" s="19"/>
      <c r="AI15" s="19"/>
      <c r="AJ15" s="19"/>
      <c r="AK15" s="19"/>
      <c r="AL15" s="19"/>
      <c r="AM15" s="19"/>
      <c r="AN15" s="19"/>
      <c r="AO15" s="19"/>
      <c r="AP15" s="15">
        <f t="shared" si="2"/>
        <v>5</v>
      </c>
      <c r="AQ15" s="15">
        <f t="shared" si="1"/>
        <v>9</v>
      </c>
      <c r="AR15" s="42">
        <v>6190.1980410000006</v>
      </c>
      <c r="AS15" s="42">
        <f t="shared" si="0"/>
        <v>11.790434348175264</v>
      </c>
      <c r="AT15" s="29" t="s">
        <v>85</v>
      </c>
    </row>
    <row r="16" spans="1:46">
      <c r="A16" s="60" t="s">
        <v>36</v>
      </c>
      <c r="B16" s="20">
        <v>1</v>
      </c>
      <c r="C16" s="20">
        <v>1</v>
      </c>
      <c r="D16" s="20">
        <v>1</v>
      </c>
      <c r="E16" s="68">
        <v>1</v>
      </c>
      <c r="F16" s="20">
        <v>1</v>
      </c>
      <c r="G16" s="20">
        <v>1</v>
      </c>
      <c r="H16" s="20">
        <v>1</v>
      </c>
      <c r="I16" s="20">
        <v>0</v>
      </c>
      <c r="J16" s="20">
        <v>1</v>
      </c>
      <c r="K16" s="68">
        <v>1</v>
      </c>
      <c r="L16" s="63"/>
      <c r="M16" s="17"/>
      <c r="N16" s="17"/>
      <c r="O16" s="17"/>
      <c r="P16" s="17"/>
      <c r="Q16" s="17"/>
      <c r="R16" s="17"/>
      <c r="S16" s="17"/>
      <c r="T16" s="17"/>
      <c r="U16" s="17"/>
      <c r="V16" s="17"/>
      <c r="W16" s="17"/>
      <c r="X16" s="17"/>
      <c r="Y16" s="17"/>
      <c r="Z16" s="17"/>
      <c r="AA16" s="17"/>
      <c r="AB16" s="17"/>
      <c r="AC16" s="17"/>
      <c r="AD16" s="19"/>
      <c r="AE16" s="19"/>
      <c r="AF16" s="19"/>
      <c r="AG16" s="19"/>
      <c r="AH16" s="19"/>
      <c r="AI16" s="19"/>
      <c r="AJ16" s="19"/>
      <c r="AK16" s="19"/>
      <c r="AL16" s="19"/>
      <c r="AM16" s="19"/>
      <c r="AN16" s="19"/>
      <c r="AO16" s="19"/>
      <c r="AP16" s="15">
        <f t="shared" si="2"/>
        <v>5</v>
      </c>
      <c r="AQ16" s="15">
        <f t="shared" si="1"/>
        <v>9</v>
      </c>
      <c r="AR16" s="42">
        <v>35.970388999999997</v>
      </c>
      <c r="AS16" s="42">
        <f t="shared" si="0"/>
        <v>6.8512591547767829E-2</v>
      </c>
      <c r="AT16" s="6" t="s">
        <v>85</v>
      </c>
    </row>
    <row r="17" spans="1:46">
      <c r="A17" s="16" t="s">
        <v>38</v>
      </c>
      <c r="B17" s="20">
        <v>0</v>
      </c>
      <c r="C17" s="20">
        <v>0</v>
      </c>
      <c r="D17" s="68">
        <v>1</v>
      </c>
      <c r="E17" s="20">
        <v>0</v>
      </c>
      <c r="F17" s="68">
        <v>1</v>
      </c>
      <c r="G17" s="20">
        <v>0</v>
      </c>
      <c r="H17" s="68">
        <v>1</v>
      </c>
      <c r="I17" s="20">
        <v>0</v>
      </c>
      <c r="J17" s="20">
        <v>0</v>
      </c>
      <c r="K17" s="20">
        <v>0</v>
      </c>
      <c r="L17" s="63"/>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69">
        <f t="shared" si="2"/>
        <v>2</v>
      </c>
      <c r="AQ17" s="15">
        <f t="shared" si="1"/>
        <v>3</v>
      </c>
      <c r="AR17" s="42">
        <v>547.18723</v>
      </c>
      <c r="AS17" s="42">
        <f t="shared" si="0"/>
        <v>1.0422243470634831</v>
      </c>
      <c r="AT17" s="29" t="s">
        <v>85</v>
      </c>
    </row>
    <row r="18" spans="1:46">
      <c r="A18" s="16" t="s">
        <v>40</v>
      </c>
      <c r="B18" s="20">
        <v>0</v>
      </c>
      <c r="C18" s="20">
        <v>0</v>
      </c>
      <c r="D18" s="20">
        <v>0</v>
      </c>
      <c r="E18" s="20">
        <v>0</v>
      </c>
      <c r="F18" s="68">
        <v>1</v>
      </c>
      <c r="G18" s="68">
        <v>1</v>
      </c>
      <c r="H18" s="68">
        <v>1</v>
      </c>
      <c r="I18" s="20">
        <v>0</v>
      </c>
      <c r="J18" s="20">
        <v>0</v>
      </c>
      <c r="K18" s="20">
        <v>0</v>
      </c>
      <c r="L18" s="63"/>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69">
        <f t="shared" si="2"/>
        <v>3</v>
      </c>
      <c r="AQ18" s="15">
        <f t="shared" si="1"/>
        <v>3</v>
      </c>
      <c r="AR18" s="42">
        <v>275.57248099999998</v>
      </c>
      <c r="AS18" s="42">
        <f t="shared" si="0"/>
        <v>0.52488130813814704</v>
      </c>
      <c r="AT18" s="29" t="s">
        <v>85</v>
      </c>
    </row>
    <row r="19" spans="1:46">
      <c r="A19" s="16" t="s">
        <v>42</v>
      </c>
      <c r="B19" s="20">
        <v>1</v>
      </c>
      <c r="C19" s="68">
        <v>1</v>
      </c>
      <c r="D19" s="20">
        <v>1</v>
      </c>
      <c r="E19" s="20">
        <v>1</v>
      </c>
      <c r="F19" s="68">
        <v>1</v>
      </c>
      <c r="G19" s="68">
        <v>1</v>
      </c>
      <c r="H19" s="20">
        <v>0</v>
      </c>
      <c r="I19" s="20">
        <v>0</v>
      </c>
      <c r="J19" s="68">
        <v>1</v>
      </c>
      <c r="K19" s="68">
        <v>1</v>
      </c>
      <c r="L19" s="63"/>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69">
        <f t="shared" si="2"/>
        <v>4</v>
      </c>
      <c r="AQ19" s="15">
        <f t="shared" si="1"/>
        <v>8</v>
      </c>
      <c r="AR19" s="42">
        <v>61.946941000000002</v>
      </c>
      <c r="AS19" s="42">
        <f t="shared" si="0"/>
        <v>0.11798997965706386</v>
      </c>
      <c r="AT19" s="29"/>
    </row>
    <row r="20" spans="1:46">
      <c r="A20" s="16" t="s">
        <v>44</v>
      </c>
      <c r="B20" s="20">
        <v>0</v>
      </c>
      <c r="C20" s="20">
        <v>0</v>
      </c>
      <c r="D20" s="20">
        <v>0</v>
      </c>
      <c r="E20" s="20">
        <v>0</v>
      </c>
      <c r="F20" s="20">
        <v>0</v>
      </c>
      <c r="G20" s="20">
        <v>0</v>
      </c>
      <c r="H20" s="20">
        <v>0</v>
      </c>
      <c r="I20" s="20">
        <v>0</v>
      </c>
      <c r="J20" s="20">
        <v>0</v>
      </c>
      <c r="K20" s="20">
        <v>0</v>
      </c>
      <c r="L20" s="63"/>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69">
        <f t="shared" si="2"/>
        <v>0</v>
      </c>
      <c r="AQ20" s="15">
        <f t="shared" si="1"/>
        <v>0</v>
      </c>
      <c r="AR20" s="42">
        <v>1004.547583</v>
      </c>
      <c r="AS20" s="42">
        <f t="shared" si="0"/>
        <v>1.9133559618823255</v>
      </c>
      <c r="AT20" s="29"/>
    </row>
    <row r="21" spans="1:46">
      <c r="A21" s="16" t="s">
        <v>45</v>
      </c>
      <c r="B21" s="20">
        <v>0</v>
      </c>
      <c r="C21" s="20">
        <v>0</v>
      </c>
      <c r="D21" s="20">
        <v>0</v>
      </c>
      <c r="E21" s="20">
        <v>0</v>
      </c>
      <c r="F21" s="20">
        <v>0</v>
      </c>
      <c r="G21" s="20">
        <v>0</v>
      </c>
      <c r="H21" s="20">
        <v>0</v>
      </c>
      <c r="I21" s="20">
        <v>0</v>
      </c>
      <c r="J21" s="20">
        <v>0</v>
      </c>
      <c r="K21" s="20">
        <v>0</v>
      </c>
      <c r="L21" s="63"/>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69">
        <f t="shared" si="2"/>
        <v>0</v>
      </c>
      <c r="AQ21" s="15">
        <f t="shared" si="1"/>
        <v>0</v>
      </c>
      <c r="AR21" s="42">
        <v>543.38099799999998</v>
      </c>
      <c r="AS21" s="42">
        <f t="shared" si="0"/>
        <v>1.0349746390230155</v>
      </c>
      <c r="AT21" s="29"/>
    </row>
    <row r="22" spans="1:46">
      <c r="A22" s="16" t="s">
        <v>46</v>
      </c>
      <c r="B22" s="68">
        <v>1</v>
      </c>
      <c r="C22" s="20">
        <v>0</v>
      </c>
      <c r="D22" s="20">
        <v>0</v>
      </c>
      <c r="E22" s="20">
        <v>0</v>
      </c>
      <c r="F22" s="20">
        <v>0</v>
      </c>
      <c r="G22" s="20">
        <v>0</v>
      </c>
      <c r="H22" s="68">
        <v>1</v>
      </c>
      <c r="I22" s="20">
        <v>0</v>
      </c>
      <c r="J22" s="20">
        <v>0</v>
      </c>
      <c r="K22" s="20">
        <v>0</v>
      </c>
      <c r="L22" s="63"/>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69">
        <f t="shared" si="2"/>
        <v>1</v>
      </c>
      <c r="AQ22" s="15">
        <f t="shared" si="1"/>
        <v>2</v>
      </c>
      <c r="AR22" s="42">
        <v>470.80360200000001</v>
      </c>
      <c r="AS22" s="42">
        <f t="shared" si="0"/>
        <v>0.89673689331088002</v>
      </c>
      <c r="AT22" s="29" t="s">
        <v>85</v>
      </c>
    </row>
    <row r="23" spans="1:46">
      <c r="A23" s="16" t="s">
        <v>48</v>
      </c>
      <c r="B23" s="68">
        <v>1</v>
      </c>
      <c r="C23" s="20">
        <v>0</v>
      </c>
      <c r="D23" s="20">
        <v>0</v>
      </c>
      <c r="E23" s="20">
        <v>0</v>
      </c>
      <c r="F23" s="20">
        <v>0</v>
      </c>
      <c r="G23" s="20">
        <v>0</v>
      </c>
      <c r="H23" s="68">
        <v>1</v>
      </c>
      <c r="I23" s="20">
        <v>0</v>
      </c>
      <c r="J23" s="20">
        <v>0</v>
      </c>
      <c r="K23" s="20">
        <v>0</v>
      </c>
      <c r="L23" s="63"/>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69">
        <f t="shared" si="2"/>
        <v>1</v>
      </c>
      <c r="AQ23" s="15">
        <f t="shared" si="1"/>
        <v>2</v>
      </c>
      <c r="AR23" s="42">
        <v>1836.16246</v>
      </c>
      <c r="AS23" s="42">
        <f t="shared" si="0"/>
        <v>3.4973280004651777</v>
      </c>
      <c r="AT23" s="29" t="s">
        <v>85</v>
      </c>
    </row>
    <row r="24" spans="1:46">
      <c r="A24" s="16" t="s">
        <v>50</v>
      </c>
      <c r="B24" s="20">
        <v>0</v>
      </c>
      <c r="C24" s="20">
        <v>0</v>
      </c>
      <c r="D24" s="20">
        <v>0</v>
      </c>
      <c r="E24" s="20">
        <v>0</v>
      </c>
      <c r="F24" s="20">
        <v>0</v>
      </c>
      <c r="G24" s="20">
        <v>0</v>
      </c>
      <c r="H24" s="20">
        <v>0</v>
      </c>
      <c r="I24" s="20">
        <v>0</v>
      </c>
      <c r="J24" s="20">
        <v>0</v>
      </c>
      <c r="K24" s="20">
        <v>0</v>
      </c>
      <c r="L24" s="63"/>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69">
        <f t="shared" si="2"/>
        <v>0</v>
      </c>
      <c r="AQ24" s="15">
        <f t="shared" si="1"/>
        <v>0</v>
      </c>
      <c r="AR24" s="42">
        <v>3597.4499839999999</v>
      </c>
      <c r="AS24" s="42">
        <f t="shared" si="0"/>
        <v>6.8520421440901274</v>
      </c>
      <c r="AT24" s="29"/>
    </row>
    <row r="25" spans="1:46">
      <c r="A25" s="16" t="s">
        <v>51</v>
      </c>
      <c r="B25" s="20">
        <v>0</v>
      </c>
      <c r="C25" s="20">
        <v>0</v>
      </c>
      <c r="D25" s="20">
        <v>0</v>
      </c>
      <c r="E25" s="20">
        <v>0</v>
      </c>
      <c r="F25" s="20">
        <v>0</v>
      </c>
      <c r="G25" s="20">
        <v>0</v>
      </c>
      <c r="H25" s="20">
        <v>0</v>
      </c>
      <c r="I25" s="20">
        <v>0</v>
      </c>
      <c r="J25" s="20">
        <v>0</v>
      </c>
      <c r="K25" s="20">
        <v>0</v>
      </c>
      <c r="L25" s="63"/>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69">
        <f t="shared" si="2"/>
        <v>0</v>
      </c>
      <c r="AQ25" s="15">
        <f t="shared" si="1"/>
        <v>0</v>
      </c>
      <c r="AR25" s="42">
        <v>12281.645767</v>
      </c>
      <c r="AS25" s="42">
        <f t="shared" si="0"/>
        <v>23.392779543441769</v>
      </c>
      <c r="AT25" s="29"/>
    </row>
    <row r="26" spans="1:46">
      <c r="A26" s="16" t="s">
        <v>52</v>
      </c>
      <c r="B26" s="68">
        <v>1</v>
      </c>
      <c r="C26" s="20">
        <v>0</v>
      </c>
      <c r="D26" s="68">
        <v>1</v>
      </c>
      <c r="E26" s="20">
        <v>0</v>
      </c>
      <c r="F26" s="20">
        <v>0</v>
      </c>
      <c r="G26" s="20">
        <v>0</v>
      </c>
      <c r="H26" s="68">
        <v>1</v>
      </c>
      <c r="I26" s="20">
        <v>0</v>
      </c>
      <c r="J26" s="20">
        <v>0</v>
      </c>
      <c r="K26" s="20">
        <v>0</v>
      </c>
      <c r="L26" s="63"/>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5">
        <f t="shared" si="2"/>
        <v>1</v>
      </c>
      <c r="AQ26" s="15">
        <f t="shared" si="1"/>
        <v>3</v>
      </c>
      <c r="AR26" s="42">
        <v>398.96916999999996</v>
      </c>
      <c r="AS26" s="42">
        <f t="shared" si="0"/>
        <v>0.75991426682546992</v>
      </c>
      <c r="AT26" s="29" t="s">
        <v>85</v>
      </c>
    </row>
    <row r="27" spans="1:46">
      <c r="A27" s="16" t="s">
        <v>53</v>
      </c>
      <c r="B27" s="68">
        <v>1</v>
      </c>
      <c r="C27" s="20">
        <v>0</v>
      </c>
      <c r="D27" s="20">
        <v>0</v>
      </c>
      <c r="E27" s="20">
        <v>0</v>
      </c>
      <c r="F27" s="68">
        <v>1</v>
      </c>
      <c r="G27" s="68">
        <v>1</v>
      </c>
      <c r="H27" s="68">
        <v>1</v>
      </c>
      <c r="I27" s="20">
        <v>0</v>
      </c>
      <c r="J27" s="20">
        <v>0</v>
      </c>
      <c r="K27" s="20">
        <v>0</v>
      </c>
      <c r="L27" s="63"/>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69">
        <f t="shared" si="2"/>
        <v>3</v>
      </c>
      <c r="AQ27" s="15">
        <f t="shared" si="1"/>
        <v>4</v>
      </c>
      <c r="AR27" s="42">
        <v>2292.6911379999997</v>
      </c>
      <c r="AS27" s="42">
        <f>IFERROR(AR27/$AR$102,0)*100</f>
        <v>4.3668755287295058</v>
      </c>
      <c r="AT27" s="29" t="s">
        <v>85</v>
      </c>
    </row>
    <row r="28" spans="1:46">
      <c r="A28" s="16" t="s">
        <v>54</v>
      </c>
      <c r="B28" s="68">
        <v>1</v>
      </c>
      <c r="C28" s="20">
        <v>0</v>
      </c>
      <c r="D28" s="20">
        <v>0</v>
      </c>
      <c r="E28" s="20">
        <v>0</v>
      </c>
      <c r="F28" s="20">
        <v>0</v>
      </c>
      <c r="G28" s="20">
        <v>0</v>
      </c>
      <c r="H28" s="68">
        <v>1</v>
      </c>
      <c r="I28" s="20">
        <v>0</v>
      </c>
      <c r="J28" s="20">
        <v>0</v>
      </c>
      <c r="K28" s="20">
        <v>0</v>
      </c>
      <c r="L28" s="63"/>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5">
        <f t="shared" si="2"/>
        <v>1</v>
      </c>
      <c r="AQ28" s="15">
        <f t="shared" si="1"/>
        <v>2</v>
      </c>
      <c r="AR28" s="42">
        <v>1421.7149139999999</v>
      </c>
      <c r="AS28" s="42">
        <f t="shared" si="0"/>
        <v>2.7079321605404898</v>
      </c>
      <c r="AT28" s="29" t="s">
        <v>85</v>
      </c>
    </row>
    <row r="29" spans="1:46">
      <c r="A29" s="16" t="s">
        <v>55</v>
      </c>
      <c r="B29" s="20">
        <v>0</v>
      </c>
      <c r="C29" s="20">
        <v>0</v>
      </c>
      <c r="D29" s="20">
        <v>0</v>
      </c>
      <c r="E29" s="20">
        <v>0</v>
      </c>
      <c r="F29" s="20">
        <v>0</v>
      </c>
      <c r="G29" s="20">
        <v>0</v>
      </c>
      <c r="H29" s="20">
        <v>0</v>
      </c>
      <c r="I29" s="20">
        <v>0</v>
      </c>
      <c r="J29" s="20">
        <v>0</v>
      </c>
      <c r="K29" s="20">
        <v>0</v>
      </c>
      <c r="L29" s="63"/>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5">
        <f t="shared" si="2"/>
        <v>0</v>
      </c>
      <c r="AQ29" s="15">
        <f t="shared" si="1"/>
        <v>0</v>
      </c>
      <c r="AR29" s="42">
        <v>180.54548199999999</v>
      </c>
      <c r="AS29" s="42">
        <f t="shared" si="0"/>
        <v>0.34388393364500086</v>
      </c>
      <c r="AT29" s="29"/>
    </row>
    <row r="30" spans="1:46">
      <c r="A30" s="16" t="s">
        <v>56</v>
      </c>
      <c r="B30" s="20">
        <v>1</v>
      </c>
      <c r="C30" s="20">
        <v>0</v>
      </c>
      <c r="D30" s="20">
        <v>0</v>
      </c>
      <c r="E30" s="20">
        <v>1</v>
      </c>
      <c r="F30" s="20">
        <v>0</v>
      </c>
      <c r="G30" s="20">
        <v>0</v>
      </c>
      <c r="H30" s="68">
        <v>1</v>
      </c>
      <c r="I30" s="20">
        <v>0</v>
      </c>
      <c r="J30" s="20">
        <v>0</v>
      </c>
      <c r="K30" s="20">
        <v>0</v>
      </c>
      <c r="L30" s="63"/>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69">
        <f t="shared" si="2"/>
        <v>1</v>
      </c>
      <c r="AQ30" s="15">
        <f t="shared" si="1"/>
        <v>3</v>
      </c>
      <c r="AR30" s="42">
        <v>1869.624067</v>
      </c>
      <c r="AS30" s="42">
        <f t="shared" si="0"/>
        <v>3.5610621294712028</v>
      </c>
      <c r="AT30" s="29" t="s">
        <v>85</v>
      </c>
    </row>
    <row r="31" spans="1:46">
      <c r="A31" s="16" t="s">
        <v>57</v>
      </c>
      <c r="B31" s="68">
        <v>1</v>
      </c>
      <c r="C31" s="20">
        <v>0</v>
      </c>
      <c r="D31" s="20">
        <v>0</v>
      </c>
      <c r="E31" s="20">
        <v>0</v>
      </c>
      <c r="F31" s="68">
        <v>1</v>
      </c>
      <c r="G31" s="68">
        <v>1</v>
      </c>
      <c r="H31" s="68">
        <v>1</v>
      </c>
      <c r="I31" s="20">
        <v>0</v>
      </c>
      <c r="J31" s="20">
        <v>0</v>
      </c>
      <c r="K31" s="20">
        <v>0</v>
      </c>
      <c r="L31" s="63"/>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69">
        <f t="shared" si="2"/>
        <v>3</v>
      </c>
      <c r="AQ31" s="15">
        <f t="shared" si="1"/>
        <v>4</v>
      </c>
      <c r="AR31" s="42">
        <v>1430.7494250000002</v>
      </c>
      <c r="AS31" s="42">
        <f t="shared" si="0"/>
        <v>2.7251401413042462</v>
      </c>
      <c r="AT31" s="29" t="s">
        <v>85</v>
      </c>
    </row>
    <row r="32" spans="1:46">
      <c r="A32" s="16" t="s">
        <v>58</v>
      </c>
      <c r="B32" s="20">
        <v>1</v>
      </c>
      <c r="C32" s="20">
        <v>0</v>
      </c>
      <c r="D32" s="20">
        <v>0</v>
      </c>
      <c r="E32" s="20">
        <v>0</v>
      </c>
      <c r="F32" s="20">
        <v>0</v>
      </c>
      <c r="G32" s="20">
        <v>0</v>
      </c>
      <c r="H32" s="68">
        <v>1</v>
      </c>
      <c r="I32" s="20">
        <v>0</v>
      </c>
      <c r="J32" s="20">
        <v>0</v>
      </c>
      <c r="K32" s="20">
        <v>0</v>
      </c>
      <c r="L32" s="63"/>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5">
        <f t="shared" si="2"/>
        <v>1</v>
      </c>
      <c r="AQ32" s="15">
        <f t="shared" si="1"/>
        <v>2</v>
      </c>
      <c r="AR32" s="42">
        <v>850.40309600000001</v>
      </c>
      <c r="AS32" s="42">
        <f t="shared" si="0"/>
        <v>1.6197578504698742</v>
      </c>
      <c r="AT32" s="29" t="s">
        <v>85</v>
      </c>
    </row>
    <row r="33" spans="1:46">
      <c r="A33" s="16" t="s">
        <v>59</v>
      </c>
      <c r="B33" s="20">
        <v>0</v>
      </c>
      <c r="C33" s="20">
        <v>0</v>
      </c>
      <c r="D33" s="20">
        <v>0</v>
      </c>
      <c r="E33" s="20">
        <v>0</v>
      </c>
      <c r="F33" s="20">
        <v>0</v>
      </c>
      <c r="G33" s="20">
        <v>0</v>
      </c>
      <c r="H33" s="20">
        <v>0</v>
      </c>
      <c r="I33" s="20">
        <v>0</v>
      </c>
      <c r="J33" s="20">
        <v>0</v>
      </c>
      <c r="K33" s="20">
        <v>0</v>
      </c>
      <c r="L33" s="63"/>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69">
        <f t="shared" si="2"/>
        <v>0</v>
      </c>
      <c r="AQ33" s="15">
        <f t="shared" si="1"/>
        <v>0</v>
      </c>
      <c r="AR33" s="42">
        <v>397.50868000000003</v>
      </c>
      <c r="AS33" s="42">
        <f t="shared" si="0"/>
        <v>0.75713247998325373</v>
      </c>
      <c r="AT33" s="29"/>
    </row>
    <row r="34" spans="1:46">
      <c r="A34" s="16" t="s">
        <v>60</v>
      </c>
      <c r="B34" s="68">
        <v>1</v>
      </c>
      <c r="C34" s="20">
        <v>0</v>
      </c>
      <c r="D34" s="20">
        <v>0</v>
      </c>
      <c r="E34" s="20">
        <v>0</v>
      </c>
      <c r="F34" s="20">
        <v>0</v>
      </c>
      <c r="G34" s="20">
        <v>0</v>
      </c>
      <c r="H34" s="20">
        <v>0</v>
      </c>
      <c r="I34" s="20">
        <v>0</v>
      </c>
      <c r="J34" s="20">
        <v>0</v>
      </c>
      <c r="K34" s="20">
        <v>0</v>
      </c>
      <c r="L34" s="63"/>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69">
        <f t="shared" si="2"/>
        <v>0</v>
      </c>
      <c r="AQ34" s="15">
        <f t="shared" si="1"/>
        <v>1</v>
      </c>
      <c r="AR34" s="42">
        <v>2223.0660460000004</v>
      </c>
      <c r="AS34" s="42">
        <f t="shared" ref="AS34:AS65" si="3">IFERROR(AR34/$AR$102,0)*100</f>
        <v>4.2342610193431405</v>
      </c>
      <c r="AT34" s="29" t="s">
        <v>85</v>
      </c>
    </row>
    <row r="35" spans="1:46">
      <c r="A35" s="16" t="s">
        <v>61</v>
      </c>
      <c r="B35" s="20">
        <v>1</v>
      </c>
      <c r="C35" s="20">
        <v>0</v>
      </c>
      <c r="D35" s="20">
        <v>1</v>
      </c>
      <c r="E35" s="20">
        <v>1</v>
      </c>
      <c r="F35" s="20">
        <v>1</v>
      </c>
      <c r="G35" s="20">
        <v>1</v>
      </c>
      <c r="H35" s="67">
        <v>1</v>
      </c>
      <c r="I35" s="20">
        <v>0</v>
      </c>
      <c r="J35" s="20">
        <v>1</v>
      </c>
      <c r="K35" s="20">
        <v>0</v>
      </c>
      <c r="L35" s="63"/>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5">
        <f t="shared" si="2"/>
        <v>4</v>
      </c>
      <c r="AQ35" s="15">
        <f t="shared" si="1"/>
        <v>7</v>
      </c>
      <c r="AR35" s="42">
        <v>602.58121800000004</v>
      </c>
      <c r="AS35" s="42">
        <f t="shared" si="3"/>
        <v>1.147732955103445</v>
      </c>
      <c r="AT35" s="29"/>
    </row>
    <row r="36" spans="1:46">
      <c r="A36" s="16" t="s">
        <v>62</v>
      </c>
      <c r="B36" s="20">
        <v>1</v>
      </c>
      <c r="C36" s="20">
        <v>0</v>
      </c>
      <c r="D36" s="68">
        <v>1</v>
      </c>
      <c r="E36" s="20">
        <v>0</v>
      </c>
      <c r="F36" s="20">
        <v>1</v>
      </c>
      <c r="G36" s="20">
        <v>0</v>
      </c>
      <c r="H36" s="20">
        <v>0</v>
      </c>
      <c r="I36" s="20">
        <v>0</v>
      </c>
      <c r="J36" s="20">
        <v>1</v>
      </c>
      <c r="K36" s="20">
        <v>0</v>
      </c>
      <c r="L36" s="63"/>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5">
        <f t="shared" si="2"/>
        <v>2</v>
      </c>
      <c r="AQ36" s="15">
        <f t="shared" si="1"/>
        <v>4</v>
      </c>
      <c r="AR36" s="42">
        <v>45.522906999999996</v>
      </c>
      <c r="AS36" s="42">
        <f t="shared" si="3"/>
        <v>8.6707217243550558E-2</v>
      </c>
      <c r="AT36" s="29" t="s">
        <v>85</v>
      </c>
    </row>
    <row r="37" spans="1:46">
      <c r="A37" s="16" t="s">
        <v>63</v>
      </c>
      <c r="B37" s="20">
        <v>0</v>
      </c>
      <c r="C37" s="20">
        <v>0</v>
      </c>
      <c r="D37" s="20">
        <v>0</v>
      </c>
      <c r="E37" s="20">
        <v>0</v>
      </c>
      <c r="F37" s="20">
        <v>0</v>
      </c>
      <c r="G37" s="20">
        <v>0</v>
      </c>
      <c r="H37" s="20">
        <v>0</v>
      </c>
      <c r="I37" s="20">
        <v>0</v>
      </c>
      <c r="J37" s="20">
        <v>0</v>
      </c>
      <c r="K37" s="20">
        <v>0</v>
      </c>
      <c r="L37" s="63"/>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5">
        <f t="shared" si="2"/>
        <v>0</v>
      </c>
      <c r="AQ37" s="15">
        <f t="shared" si="1"/>
        <v>0</v>
      </c>
      <c r="AR37" s="42">
        <v>28.503900999999999</v>
      </c>
      <c r="AS37" s="42">
        <f t="shared" si="3"/>
        <v>5.4291215108377373E-2</v>
      </c>
      <c r="AT37" s="29"/>
    </row>
    <row r="38" spans="1:46">
      <c r="A38" s="16" t="s">
        <v>64</v>
      </c>
      <c r="B38" s="68">
        <v>1</v>
      </c>
      <c r="C38" s="20">
        <v>0</v>
      </c>
      <c r="D38" s="68">
        <v>1</v>
      </c>
      <c r="E38" s="20">
        <v>0</v>
      </c>
      <c r="F38" s="68">
        <v>1</v>
      </c>
      <c r="G38" s="20">
        <v>0</v>
      </c>
      <c r="H38" s="20">
        <v>0</v>
      </c>
      <c r="I38" s="20">
        <v>0</v>
      </c>
      <c r="J38" s="68">
        <v>1</v>
      </c>
      <c r="K38" s="20">
        <v>0</v>
      </c>
      <c r="L38" s="63"/>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5">
        <f t="shared" si="2"/>
        <v>2</v>
      </c>
      <c r="AQ38" s="15">
        <f t="shared" si="1"/>
        <v>4</v>
      </c>
      <c r="AR38" s="42">
        <v>54.405791999999998</v>
      </c>
      <c r="AS38" s="42">
        <f t="shared" si="3"/>
        <v>0.10362639684349298</v>
      </c>
      <c r="AT38" s="29" t="s">
        <v>85</v>
      </c>
    </row>
    <row r="39" spans="1:46">
      <c r="A39" s="16" t="s">
        <v>66</v>
      </c>
      <c r="B39" s="68">
        <v>1</v>
      </c>
      <c r="C39" s="20">
        <v>0</v>
      </c>
      <c r="D39" s="20">
        <v>0</v>
      </c>
      <c r="E39" s="20">
        <v>0</v>
      </c>
      <c r="F39" s="20">
        <v>0</v>
      </c>
      <c r="G39" s="20">
        <v>0</v>
      </c>
      <c r="H39" s="20">
        <v>0</v>
      </c>
      <c r="I39" s="20">
        <v>0</v>
      </c>
      <c r="J39" s="68">
        <v>1</v>
      </c>
      <c r="K39" s="20">
        <v>0</v>
      </c>
      <c r="L39" s="63"/>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5">
        <f t="shared" si="2"/>
        <v>1</v>
      </c>
      <c r="AQ39" s="15">
        <f t="shared" si="1"/>
        <v>2</v>
      </c>
      <c r="AR39" s="42">
        <v>154.29788100000002</v>
      </c>
      <c r="AS39" s="42">
        <f t="shared" si="3"/>
        <v>0.29389028007562246</v>
      </c>
      <c r="AT39" s="29" t="s">
        <v>85</v>
      </c>
    </row>
    <row r="40" spans="1:46">
      <c r="A40" s="16" t="s">
        <v>68</v>
      </c>
      <c r="B40" s="20">
        <v>1</v>
      </c>
      <c r="C40" s="20">
        <v>0</v>
      </c>
      <c r="D40" s="20">
        <v>0</v>
      </c>
      <c r="E40" s="20">
        <v>0</v>
      </c>
      <c r="F40" s="20">
        <v>1</v>
      </c>
      <c r="G40" s="20">
        <v>0</v>
      </c>
      <c r="H40" s="20">
        <v>0</v>
      </c>
      <c r="I40" s="20">
        <v>0</v>
      </c>
      <c r="J40" s="20">
        <v>1</v>
      </c>
      <c r="K40" s="20">
        <v>0</v>
      </c>
      <c r="L40" s="63"/>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5">
        <f t="shared" si="2"/>
        <v>2</v>
      </c>
      <c r="AQ40" s="15">
        <f t="shared" si="1"/>
        <v>3</v>
      </c>
      <c r="AR40" s="42">
        <v>27.113918999999999</v>
      </c>
      <c r="AS40" s="42">
        <f t="shared" si="3"/>
        <v>5.1643724445300319E-2</v>
      </c>
      <c r="AT40" s="29"/>
    </row>
    <row r="41" spans="1:46" ht="14.45" hidden="1">
      <c r="A41" s="16"/>
      <c r="B41" s="17"/>
      <c r="C41" s="17"/>
      <c r="D41" s="17"/>
      <c r="E41" s="17"/>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5">
        <f t="shared" si="2"/>
        <v>0</v>
      </c>
      <c r="AQ41" s="15">
        <f t="shared" si="1"/>
        <v>0</v>
      </c>
      <c r="AR41" s="42"/>
      <c r="AS41" s="42">
        <f t="shared" si="3"/>
        <v>0</v>
      </c>
      <c r="AT41" s="29"/>
    </row>
    <row r="42" spans="1:46" ht="14.45" hidden="1">
      <c r="A42" s="16"/>
      <c r="B42" s="17"/>
      <c r="C42" s="17"/>
      <c r="D42" s="17"/>
      <c r="E42" s="17"/>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5">
        <f t="shared" si="2"/>
        <v>0</v>
      </c>
      <c r="AQ42" s="15">
        <f t="shared" si="1"/>
        <v>0</v>
      </c>
      <c r="AR42" s="42"/>
      <c r="AS42" s="42">
        <f t="shared" si="3"/>
        <v>0</v>
      </c>
      <c r="AT42" s="29"/>
    </row>
    <row r="43" spans="1:46" ht="14.45" hidden="1">
      <c r="A43" s="16"/>
      <c r="B43" s="17"/>
      <c r="C43" s="17"/>
      <c r="D43" s="17"/>
      <c r="E43" s="17"/>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5">
        <f t="shared" si="2"/>
        <v>0</v>
      </c>
      <c r="AQ43" s="15">
        <f t="shared" si="1"/>
        <v>0</v>
      </c>
      <c r="AR43" s="42"/>
      <c r="AS43" s="42">
        <f t="shared" si="3"/>
        <v>0</v>
      </c>
      <c r="AT43" s="29"/>
    </row>
    <row r="44" spans="1:46" ht="14.45" hidden="1">
      <c r="A44" s="16"/>
      <c r="B44" s="17"/>
      <c r="C44" s="17"/>
      <c r="D44" s="17"/>
      <c r="E44" s="17"/>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5">
        <f t="shared" si="2"/>
        <v>0</v>
      </c>
      <c r="AQ44" s="15">
        <f t="shared" si="1"/>
        <v>0</v>
      </c>
      <c r="AR44" s="42"/>
      <c r="AS44" s="42">
        <f t="shared" si="3"/>
        <v>0</v>
      </c>
      <c r="AT44" s="29"/>
    </row>
    <row r="45" spans="1:46" ht="14.45" hidden="1">
      <c r="A45" s="16"/>
      <c r="B45" s="17"/>
      <c r="C45" s="17"/>
      <c r="D45" s="17"/>
      <c r="E45" s="17"/>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5">
        <f t="shared" si="2"/>
        <v>0</v>
      </c>
      <c r="AQ45" s="15">
        <f t="shared" si="1"/>
        <v>0</v>
      </c>
      <c r="AR45" s="42"/>
      <c r="AS45" s="42">
        <f t="shared" si="3"/>
        <v>0</v>
      </c>
      <c r="AT45" s="29"/>
    </row>
    <row r="46" spans="1:46" ht="14.45" hidden="1">
      <c r="A46" s="16"/>
      <c r="B46" s="17"/>
      <c r="C46" s="17"/>
      <c r="D46" s="17"/>
      <c r="E46" s="17"/>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5">
        <f t="shared" si="2"/>
        <v>0</v>
      </c>
      <c r="AQ46" s="15">
        <f t="shared" si="1"/>
        <v>0</v>
      </c>
      <c r="AR46" s="42"/>
      <c r="AS46" s="42">
        <f t="shared" si="3"/>
        <v>0</v>
      </c>
      <c r="AT46" s="29"/>
    </row>
    <row r="47" spans="1:46" ht="14.45" hidden="1">
      <c r="A47" s="16"/>
      <c r="B47" s="17"/>
      <c r="C47" s="17"/>
      <c r="D47" s="17"/>
      <c r="E47" s="17"/>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5">
        <f t="shared" si="2"/>
        <v>0</v>
      </c>
      <c r="AQ47" s="15">
        <f t="shared" si="1"/>
        <v>0</v>
      </c>
      <c r="AR47" s="42"/>
      <c r="AS47" s="42">
        <f t="shared" si="3"/>
        <v>0</v>
      </c>
      <c r="AT47" s="29"/>
    </row>
    <row r="48" spans="1:46" ht="14.45" hidden="1">
      <c r="A48" s="16"/>
      <c r="B48" s="17"/>
      <c r="C48" s="17"/>
      <c r="D48" s="17"/>
      <c r="E48" s="17"/>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5">
        <f t="shared" si="2"/>
        <v>0</v>
      </c>
      <c r="AQ48" s="15">
        <f t="shared" si="1"/>
        <v>0</v>
      </c>
      <c r="AR48" s="42"/>
      <c r="AS48" s="42">
        <f t="shared" si="3"/>
        <v>0</v>
      </c>
      <c r="AT48" s="29"/>
    </row>
    <row r="49" spans="1:46" ht="14.45" hidden="1">
      <c r="A49" s="16"/>
      <c r="B49" s="17"/>
      <c r="C49" s="17"/>
      <c r="D49" s="17"/>
      <c r="E49" s="17"/>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5">
        <f t="shared" si="2"/>
        <v>0</v>
      </c>
      <c r="AQ49" s="15">
        <f t="shared" si="1"/>
        <v>0</v>
      </c>
      <c r="AR49" s="42"/>
      <c r="AS49" s="42">
        <f t="shared" si="3"/>
        <v>0</v>
      </c>
      <c r="AT49" s="29"/>
    </row>
    <row r="50" spans="1:46" ht="14.45" hidden="1">
      <c r="A50" s="16"/>
      <c r="B50" s="17"/>
      <c r="C50" s="17"/>
      <c r="D50" s="17"/>
      <c r="E50" s="17"/>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5">
        <f t="shared" si="2"/>
        <v>0</v>
      </c>
      <c r="AQ50" s="15">
        <f t="shared" si="1"/>
        <v>0</v>
      </c>
      <c r="AR50" s="42"/>
      <c r="AS50" s="42">
        <f t="shared" si="3"/>
        <v>0</v>
      </c>
      <c r="AT50" s="29"/>
    </row>
    <row r="51" spans="1:46" ht="14.45" hidden="1">
      <c r="A51" s="16"/>
      <c r="B51" s="17"/>
      <c r="C51" s="17"/>
      <c r="D51" s="17"/>
      <c r="E51" s="17"/>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5">
        <f t="shared" si="2"/>
        <v>0</v>
      </c>
      <c r="AQ51" s="15">
        <f t="shared" si="1"/>
        <v>0</v>
      </c>
      <c r="AR51" s="42"/>
      <c r="AS51" s="42">
        <f t="shared" si="3"/>
        <v>0</v>
      </c>
      <c r="AT51" s="29"/>
    </row>
    <row r="52" spans="1:46" ht="14.45" hidden="1">
      <c r="A52" s="16"/>
      <c r="B52" s="17"/>
      <c r="C52" s="17"/>
      <c r="D52" s="17"/>
      <c r="E52" s="17"/>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5">
        <f t="shared" si="2"/>
        <v>0</v>
      </c>
      <c r="AQ52" s="15">
        <f t="shared" si="1"/>
        <v>0</v>
      </c>
      <c r="AR52" s="42"/>
      <c r="AS52" s="42">
        <f t="shared" si="3"/>
        <v>0</v>
      </c>
      <c r="AT52" s="29"/>
    </row>
    <row r="53" spans="1:46" ht="14.45" hidden="1">
      <c r="A53" s="16"/>
      <c r="B53" s="17"/>
      <c r="C53" s="17"/>
      <c r="D53" s="17"/>
      <c r="E53" s="17"/>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5">
        <f t="shared" si="2"/>
        <v>0</v>
      </c>
      <c r="AQ53" s="15">
        <f t="shared" si="1"/>
        <v>0</v>
      </c>
      <c r="AR53" s="42"/>
      <c r="AS53" s="42">
        <f t="shared" si="3"/>
        <v>0</v>
      </c>
      <c r="AT53" s="29"/>
    </row>
    <row r="54" spans="1:46" ht="14.45" hidden="1">
      <c r="A54" s="16"/>
      <c r="B54" s="17"/>
      <c r="C54" s="17"/>
      <c r="D54" s="17"/>
      <c r="E54" s="17"/>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5">
        <f t="shared" si="2"/>
        <v>0</v>
      </c>
      <c r="AQ54" s="15">
        <f t="shared" si="1"/>
        <v>0</v>
      </c>
      <c r="AR54" s="42"/>
      <c r="AS54" s="42">
        <f t="shared" si="3"/>
        <v>0</v>
      </c>
      <c r="AT54" s="29"/>
    </row>
    <row r="55" spans="1:46" ht="14.45" hidden="1">
      <c r="A55" s="16"/>
      <c r="B55" s="17"/>
      <c r="C55" s="17"/>
      <c r="D55" s="17"/>
      <c r="E55" s="17"/>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5">
        <f t="shared" si="2"/>
        <v>0</v>
      </c>
      <c r="AQ55" s="15">
        <f t="shared" si="1"/>
        <v>0</v>
      </c>
      <c r="AR55" s="42"/>
      <c r="AS55" s="42">
        <f t="shared" si="3"/>
        <v>0</v>
      </c>
      <c r="AT55" s="29"/>
    </row>
    <row r="56" spans="1:46" ht="14.45" hidden="1">
      <c r="A56" s="16"/>
      <c r="B56" s="17"/>
      <c r="C56" s="17"/>
      <c r="D56" s="17"/>
      <c r="E56" s="17"/>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5">
        <f t="shared" si="2"/>
        <v>0</v>
      </c>
      <c r="AQ56" s="15">
        <f t="shared" si="1"/>
        <v>0</v>
      </c>
      <c r="AR56" s="42"/>
      <c r="AS56" s="42">
        <f t="shared" si="3"/>
        <v>0</v>
      </c>
      <c r="AT56" s="29"/>
    </row>
    <row r="57" spans="1:46" ht="14.45" hidden="1">
      <c r="A57" s="16"/>
      <c r="B57" s="17"/>
      <c r="C57" s="17"/>
      <c r="D57" s="17"/>
      <c r="E57" s="17"/>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5">
        <f t="shared" si="2"/>
        <v>0</v>
      </c>
      <c r="AQ57" s="15">
        <f t="shared" si="1"/>
        <v>0</v>
      </c>
      <c r="AR57" s="42"/>
      <c r="AS57" s="42">
        <f t="shared" si="3"/>
        <v>0</v>
      </c>
      <c r="AT57" s="29"/>
    </row>
    <row r="58" spans="1:46" ht="14.45" hidden="1">
      <c r="A58" s="16"/>
      <c r="B58" s="17"/>
      <c r="C58" s="17"/>
      <c r="D58" s="17"/>
      <c r="E58" s="17"/>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5">
        <f t="shared" si="2"/>
        <v>0</v>
      </c>
      <c r="AQ58" s="15">
        <f t="shared" si="1"/>
        <v>0</v>
      </c>
      <c r="AR58" s="42"/>
      <c r="AS58" s="42">
        <f t="shared" si="3"/>
        <v>0</v>
      </c>
      <c r="AT58" s="29"/>
    </row>
    <row r="59" spans="1:46" ht="14.45" hidden="1">
      <c r="A59" s="16"/>
      <c r="B59" s="17"/>
      <c r="C59" s="17"/>
      <c r="D59" s="17"/>
      <c r="E59" s="17"/>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5">
        <f t="shared" si="2"/>
        <v>0</v>
      </c>
      <c r="AQ59" s="15">
        <f t="shared" si="1"/>
        <v>0</v>
      </c>
      <c r="AR59" s="42"/>
      <c r="AS59" s="42">
        <f t="shared" si="3"/>
        <v>0</v>
      </c>
      <c r="AT59" s="29"/>
    </row>
    <row r="60" spans="1:46" ht="14.45" hidden="1">
      <c r="A60" s="16"/>
      <c r="B60" s="17"/>
      <c r="C60" s="17"/>
      <c r="D60" s="17"/>
      <c r="E60" s="17"/>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5">
        <f t="shared" si="2"/>
        <v>0</v>
      </c>
      <c r="AQ60" s="15">
        <f t="shared" si="1"/>
        <v>0</v>
      </c>
      <c r="AR60" s="42"/>
      <c r="AS60" s="42">
        <f t="shared" si="3"/>
        <v>0</v>
      </c>
      <c r="AT60" s="29"/>
    </row>
    <row r="61" spans="1:46" ht="14.45" hidden="1">
      <c r="A61" s="16"/>
      <c r="B61" s="17"/>
      <c r="C61" s="17"/>
      <c r="D61" s="17"/>
      <c r="E61" s="17"/>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5">
        <f t="shared" si="2"/>
        <v>0</v>
      </c>
      <c r="AQ61" s="15">
        <f t="shared" si="1"/>
        <v>0</v>
      </c>
      <c r="AR61" s="42"/>
      <c r="AS61" s="42">
        <f t="shared" si="3"/>
        <v>0</v>
      </c>
      <c r="AT61" s="29"/>
    </row>
    <row r="62" spans="1:46" ht="14.45" hidden="1">
      <c r="A62" s="16"/>
      <c r="B62" s="17"/>
      <c r="C62" s="17"/>
      <c r="D62" s="17"/>
      <c r="E62" s="17"/>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5">
        <f t="shared" si="2"/>
        <v>0</v>
      </c>
      <c r="AQ62" s="15">
        <f t="shared" si="1"/>
        <v>0</v>
      </c>
      <c r="AR62" s="42"/>
      <c r="AS62" s="42">
        <f t="shared" si="3"/>
        <v>0</v>
      </c>
      <c r="AT62" s="29"/>
    </row>
    <row r="63" spans="1:46" ht="14.45" hidden="1">
      <c r="A63" s="16"/>
      <c r="B63" s="17"/>
      <c r="C63" s="17"/>
      <c r="D63" s="17"/>
      <c r="E63" s="17"/>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5">
        <f t="shared" si="2"/>
        <v>0</v>
      </c>
      <c r="AQ63" s="15">
        <f t="shared" si="1"/>
        <v>0</v>
      </c>
      <c r="AR63" s="42"/>
      <c r="AS63" s="42">
        <f t="shared" si="3"/>
        <v>0</v>
      </c>
      <c r="AT63" s="29"/>
    </row>
    <row r="64" spans="1:46" ht="14.45" hidden="1">
      <c r="A64" s="16"/>
      <c r="B64" s="17"/>
      <c r="C64" s="17"/>
      <c r="D64" s="17"/>
      <c r="E64" s="17"/>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5">
        <f t="shared" si="2"/>
        <v>0</v>
      </c>
      <c r="AQ64" s="15">
        <f t="shared" si="1"/>
        <v>0</v>
      </c>
      <c r="AR64" s="42"/>
      <c r="AS64" s="42">
        <f t="shared" si="3"/>
        <v>0</v>
      </c>
      <c r="AT64" s="29"/>
    </row>
    <row r="65" spans="1:46" ht="14.45" hidden="1">
      <c r="A65" s="16"/>
      <c r="B65" s="17"/>
      <c r="C65" s="17"/>
      <c r="D65" s="17"/>
      <c r="E65" s="17"/>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5">
        <f t="shared" si="2"/>
        <v>0</v>
      </c>
      <c r="AQ65" s="15">
        <f t="shared" si="1"/>
        <v>0</v>
      </c>
      <c r="AR65" s="42"/>
      <c r="AS65" s="42">
        <f t="shared" si="3"/>
        <v>0</v>
      </c>
      <c r="AT65" s="29"/>
    </row>
    <row r="66" spans="1:46" ht="14.45" hidden="1">
      <c r="A66" s="16"/>
      <c r="B66" s="17"/>
      <c r="C66" s="17"/>
      <c r="D66" s="17"/>
      <c r="E66" s="17"/>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5">
        <f t="shared" si="2"/>
        <v>0</v>
      </c>
      <c r="AQ66" s="15">
        <f t="shared" si="1"/>
        <v>0</v>
      </c>
      <c r="AR66" s="42"/>
      <c r="AS66" s="42">
        <f t="shared" ref="AS66:AS97" si="4">IFERROR(AR66/$AR$102,0)*100</f>
        <v>0</v>
      </c>
      <c r="AT66" s="29"/>
    </row>
    <row r="67" spans="1:46" ht="14.45" hidden="1">
      <c r="A67" s="16"/>
      <c r="B67" s="17"/>
      <c r="C67" s="17"/>
      <c r="D67" s="17"/>
      <c r="E67" s="17"/>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5">
        <f t="shared" si="2"/>
        <v>0</v>
      </c>
      <c r="AQ67" s="15">
        <f t="shared" ref="AQ67:AQ102" si="5">SUMIFS(B67:AO67,$B$103:$AO$103,"X")</f>
        <v>0</v>
      </c>
      <c r="AR67" s="42"/>
      <c r="AS67" s="42">
        <f t="shared" si="4"/>
        <v>0</v>
      </c>
      <c r="AT67" s="29"/>
    </row>
    <row r="68" spans="1:46" ht="14.45" hidden="1">
      <c r="A68" s="16"/>
      <c r="B68" s="17"/>
      <c r="C68" s="17"/>
      <c r="D68" s="17"/>
      <c r="E68" s="17"/>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5">
        <f t="shared" ref="AP68:AP102" si="6">SUMIF($B$106:$U$106,"X",B68:U68)</f>
        <v>0</v>
      </c>
      <c r="AQ68" s="15">
        <f t="shared" si="5"/>
        <v>0</v>
      </c>
      <c r="AR68" s="42"/>
      <c r="AS68" s="42">
        <f t="shared" si="4"/>
        <v>0</v>
      </c>
      <c r="AT68" s="29"/>
    </row>
    <row r="69" spans="1:46" ht="14.45" hidden="1">
      <c r="A69" s="16"/>
      <c r="B69" s="17"/>
      <c r="C69" s="17"/>
      <c r="D69" s="17"/>
      <c r="E69" s="17"/>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5">
        <f t="shared" si="6"/>
        <v>0</v>
      </c>
      <c r="AQ69" s="15">
        <f t="shared" si="5"/>
        <v>0</v>
      </c>
      <c r="AR69" s="42"/>
      <c r="AS69" s="42">
        <f t="shared" si="4"/>
        <v>0</v>
      </c>
      <c r="AT69" s="29"/>
    </row>
    <row r="70" spans="1:46" ht="14.45" hidden="1">
      <c r="A70" s="16"/>
      <c r="B70" s="17"/>
      <c r="C70" s="17"/>
      <c r="D70" s="17"/>
      <c r="E70" s="17"/>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5">
        <f t="shared" si="6"/>
        <v>0</v>
      </c>
      <c r="AQ70" s="15">
        <f t="shared" si="5"/>
        <v>0</v>
      </c>
      <c r="AR70" s="42"/>
      <c r="AS70" s="42">
        <f t="shared" si="4"/>
        <v>0</v>
      </c>
      <c r="AT70" s="29"/>
    </row>
    <row r="71" spans="1:46" ht="14.45" hidden="1">
      <c r="A71" s="16"/>
      <c r="B71" s="17"/>
      <c r="C71" s="17"/>
      <c r="D71" s="17"/>
      <c r="E71" s="17"/>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5">
        <f t="shared" si="6"/>
        <v>0</v>
      </c>
      <c r="AQ71" s="15">
        <f t="shared" si="5"/>
        <v>0</v>
      </c>
      <c r="AR71" s="42"/>
      <c r="AS71" s="42">
        <f t="shared" si="4"/>
        <v>0</v>
      </c>
      <c r="AT71" s="29"/>
    </row>
    <row r="72" spans="1:46" ht="14.45" hidden="1">
      <c r="A72" s="16"/>
      <c r="B72" s="17"/>
      <c r="C72" s="17"/>
      <c r="D72" s="17"/>
      <c r="E72" s="17"/>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5">
        <f t="shared" si="6"/>
        <v>0</v>
      </c>
      <c r="AQ72" s="15">
        <f t="shared" si="5"/>
        <v>0</v>
      </c>
      <c r="AR72" s="42"/>
      <c r="AS72" s="42">
        <f t="shared" si="4"/>
        <v>0</v>
      </c>
      <c r="AT72" s="29"/>
    </row>
    <row r="73" spans="1:46" ht="14.45" hidden="1">
      <c r="A73" s="16"/>
      <c r="B73" s="17"/>
      <c r="C73" s="17"/>
      <c r="D73" s="17"/>
      <c r="E73" s="17"/>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5">
        <f t="shared" si="6"/>
        <v>0</v>
      </c>
      <c r="AQ73" s="15">
        <f t="shared" si="5"/>
        <v>0</v>
      </c>
      <c r="AR73" s="42"/>
      <c r="AS73" s="42">
        <f t="shared" si="4"/>
        <v>0</v>
      </c>
      <c r="AT73" s="29"/>
    </row>
    <row r="74" spans="1:46" ht="14.45" hidden="1">
      <c r="A74" s="16"/>
      <c r="B74" s="17"/>
      <c r="C74" s="17"/>
      <c r="D74" s="17"/>
      <c r="E74" s="17"/>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5">
        <f t="shared" si="6"/>
        <v>0</v>
      </c>
      <c r="AQ74" s="15">
        <f t="shared" si="5"/>
        <v>0</v>
      </c>
      <c r="AR74" s="42"/>
      <c r="AS74" s="42">
        <f t="shared" si="4"/>
        <v>0</v>
      </c>
      <c r="AT74" s="29"/>
    </row>
    <row r="75" spans="1:46" ht="14.45" hidden="1">
      <c r="A75" s="16"/>
      <c r="B75" s="17"/>
      <c r="C75" s="17"/>
      <c r="D75" s="17"/>
      <c r="E75" s="17"/>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5">
        <f t="shared" si="6"/>
        <v>0</v>
      </c>
      <c r="AQ75" s="15">
        <f t="shared" si="5"/>
        <v>0</v>
      </c>
      <c r="AR75" s="42"/>
      <c r="AS75" s="42">
        <f t="shared" si="4"/>
        <v>0</v>
      </c>
      <c r="AT75" s="29"/>
    </row>
    <row r="76" spans="1:46" ht="14.45" hidden="1">
      <c r="A76" s="16"/>
      <c r="B76" s="17"/>
      <c r="C76" s="17"/>
      <c r="D76" s="17"/>
      <c r="E76" s="17"/>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5">
        <f t="shared" si="6"/>
        <v>0</v>
      </c>
      <c r="AQ76" s="15">
        <f t="shared" si="5"/>
        <v>0</v>
      </c>
      <c r="AR76" s="42"/>
      <c r="AS76" s="42">
        <f t="shared" si="4"/>
        <v>0</v>
      </c>
      <c r="AT76" s="29"/>
    </row>
    <row r="77" spans="1:46" ht="14.45" hidden="1">
      <c r="A77" s="16"/>
      <c r="B77" s="17"/>
      <c r="C77" s="17"/>
      <c r="D77" s="17"/>
      <c r="E77" s="17"/>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5">
        <f t="shared" si="6"/>
        <v>0</v>
      </c>
      <c r="AQ77" s="15">
        <f t="shared" si="5"/>
        <v>0</v>
      </c>
      <c r="AR77" s="42"/>
      <c r="AS77" s="42">
        <f t="shared" si="4"/>
        <v>0</v>
      </c>
      <c r="AT77" s="29"/>
    </row>
    <row r="78" spans="1:46" ht="14.45" hidden="1">
      <c r="A78" s="16"/>
      <c r="B78" s="17"/>
      <c r="C78" s="17"/>
      <c r="D78" s="17"/>
      <c r="E78" s="17"/>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5">
        <f t="shared" si="6"/>
        <v>0</v>
      </c>
      <c r="AQ78" s="15">
        <f t="shared" si="5"/>
        <v>0</v>
      </c>
      <c r="AR78" s="42"/>
      <c r="AS78" s="42">
        <f t="shared" si="4"/>
        <v>0</v>
      </c>
      <c r="AT78" s="29"/>
    </row>
    <row r="79" spans="1:46" ht="14.45" hidden="1">
      <c r="A79" s="16"/>
      <c r="B79" s="17"/>
      <c r="C79" s="17"/>
      <c r="D79" s="17"/>
      <c r="E79" s="17"/>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5">
        <f t="shared" si="6"/>
        <v>0</v>
      </c>
      <c r="AQ79" s="15">
        <f t="shared" si="5"/>
        <v>0</v>
      </c>
      <c r="AR79" s="42"/>
      <c r="AS79" s="42">
        <f t="shared" si="4"/>
        <v>0</v>
      </c>
      <c r="AT79" s="29"/>
    </row>
    <row r="80" spans="1:46" ht="14.45" hidden="1">
      <c r="A80" s="16"/>
      <c r="B80" s="17"/>
      <c r="C80" s="17"/>
      <c r="D80" s="17"/>
      <c r="E80" s="17"/>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5">
        <f t="shared" si="6"/>
        <v>0</v>
      </c>
      <c r="AQ80" s="15">
        <f t="shared" si="5"/>
        <v>0</v>
      </c>
      <c r="AR80" s="42"/>
      <c r="AS80" s="42">
        <f t="shared" si="4"/>
        <v>0</v>
      </c>
      <c r="AT80" s="29"/>
    </row>
    <row r="81" spans="1:46" ht="14.45" hidden="1">
      <c r="A81" s="16"/>
      <c r="B81" s="17"/>
      <c r="C81" s="17"/>
      <c r="D81" s="17"/>
      <c r="E81" s="17"/>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5">
        <f t="shared" si="6"/>
        <v>0</v>
      </c>
      <c r="AQ81" s="15">
        <f t="shared" si="5"/>
        <v>0</v>
      </c>
      <c r="AR81" s="42"/>
      <c r="AS81" s="42">
        <f t="shared" si="4"/>
        <v>0</v>
      </c>
      <c r="AT81" s="29"/>
    </row>
    <row r="82" spans="1:46" ht="14.45" hidden="1">
      <c r="A82" s="16"/>
      <c r="B82" s="17"/>
      <c r="C82" s="17"/>
      <c r="D82" s="17"/>
      <c r="E82" s="17"/>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5">
        <f t="shared" si="6"/>
        <v>0</v>
      </c>
      <c r="AQ82" s="15">
        <f t="shared" si="5"/>
        <v>0</v>
      </c>
      <c r="AR82" s="42"/>
      <c r="AS82" s="42">
        <f t="shared" si="4"/>
        <v>0</v>
      </c>
      <c r="AT82" s="29"/>
    </row>
    <row r="83" spans="1:46" ht="14.45" hidden="1">
      <c r="A83" s="16"/>
      <c r="B83" s="17"/>
      <c r="C83" s="17"/>
      <c r="D83" s="17"/>
      <c r="E83" s="17"/>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5">
        <f t="shared" si="6"/>
        <v>0</v>
      </c>
      <c r="AQ83" s="15">
        <f t="shared" si="5"/>
        <v>0</v>
      </c>
      <c r="AR83" s="42"/>
      <c r="AS83" s="42">
        <f t="shared" si="4"/>
        <v>0</v>
      </c>
      <c r="AT83" s="29"/>
    </row>
    <row r="84" spans="1:46" ht="14.45" hidden="1">
      <c r="A84" s="16"/>
      <c r="B84" s="17"/>
      <c r="C84" s="17"/>
      <c r="D84" s="17"/>
      <c r="E84" s="17"/>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5">
        <f t="shared" si="6"/>
        <v>0</v>
      </c>
      <c r="AQ84" s="15">
        <f t="shared" si="5"/>
        <v>0</v>
      </c>
      <c r="AR84" s="42"/>
      <c r="AS84" s="42">
        <f t="shared" si="4"/>
        <v>0</v>
      </c>
      <c r="AT84" s="29"/>
    </row>
    <row r="85" spans="1:46" ht="14.45" hidden="1">
      <c r="A85" s="16"/>
      <c r="B85" s="17"/>
      <c r="C85" s="17"/>
      <c r="D85" s="17"/>
      <c r="E85" s="17"/>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5">
        <f t="shared" si="6"/>
        <v>0</v>
      </c>
      <c r="AQ85" s="15">
        <f t="shared" si="5"/>
        <v>0</v>
      </c>
      <c r="AR85" s="42"/>
      <c r="AS85" s="42">
        <f t="shared" si="4"/>
        <v>0</v>
      </c>
      <c r="AT85" s="29"/>
    </row>
    <row r="86" spans="1:46" ht="14.45" hidden="1">
      <c r="A86" s="16"/>
      <c r="B86" s="17"/>
      <c r="C86" s="17"/>
      <c r="D86" s="17"/>
      <c r="E86" s="17"/>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5">
        <f t="shared" si="6"/>
        <v>0</v>
      </c>
      <c r="AQ86" s="15">
        <f t="shared" si="5"/>
        <v>0</v>
      </c>
      <c r="AR86" s="42"/>
      <c r="AS86" s="42">
        <f t="shared" si="4"/>
        <v>0</v>
      </c>
      <c r="AT86" s="29"/>
    </row>
    <row r="87" spans="1:46" ht="14.45" hidden="1">
      <c r="A87" s="16"/>
      <c r="B87" s="17"/>
      <c r="C87" s="17"/>
      <c r="D87" s="17"/>
      <c r="E87" s="17"/>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5">
        <f t="shared" si="6"/>
        <v>0</v>
      </c>
      <c r="AQ87" s="15">
        <f t="shared" si="5"/>
        <v>0</v>
      </c>
      <c r="AR87" s="42"/>
      <c r="AS87" s="42">
        <f t="shared" si="4"/>
        <v>0</v>
      </c>
      <c r="AT87" s="29"/>
    </row>
    <row r="88" spans="1:46" ht="14.45" hidden="1">
      <c r="A88" s="16"/>
      <c r="B88" s="17"/>
      <c r="C88" s="17"/>
      <c r="D88" s="17"/>
      <c r="E88" s="17"/>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5">
        <f t="shared" si="6"/>
        <v>0</v>
      </c>
      <c r="AQ88" s="15">
        <f t="shared" si="5"/>
        <v>0</v>
      </c>
      <c r="AR88" s="42"/>
      <c r="AS88" s="42">
        <f t="shared" si="4"/>
        <v>0</v>
      </c>
      <c r="AT88" s="29"/>
    </row>
    <row r="89" spans="1:46" ht="14.45" hidden="1">
      <c r="A89" s="16"/>
      <c r="B89" s="17"/>
      <c r="C89" s="17"/>
      <c r="D89" s="17"/>
      <c r="E89" s="17"/>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5">
        <f t="shared" si="6"/>
        <v>0</v>
      </c>
      <c r="AQ89" s="15">
        <f t="shared" si="5"/>
        <v>0</v>
      </c>
      <c r="AR89" s="42"/>
      <c r="AS89" s="42">
        <f t="shared" si="4"/>
        <v>0</v>
      </c>
      <c r="AT89" s="29"/>
    </row>
    <row r="90" spans="1:46" ht="14.45" hidden="1">
      <c r="A90" s="16"/>
      <c r="B90" s="17"/>
      <c r="C90" s="17"/>
      <c r="D90" s="17"/>
      <c r="E90" s="17"/>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5">
        <f t="shared" si="6"/>
        <v>0</v>
      </c>
      <c r="AQ90" s="15">
        <f t="shared" si="5"/>
        <v>0</v>
      </c>
      <c r="AR90" s="42"/>
      <c r="AS90" s="42">
        <f t="shared" si="4"/>
        <v>0</v>
      </c>
      <c r="AT90" s="29"/>
    </row>
    <row r="91" spans="1:46" ht="14.45" hidden="1">
      <c r="A91" s="16"/>
      <c r="B91" s="17"/>
      <c r="C91" s="17"/>
      <c r="D91" s="17"/>
      <c r="E91" s="17"/>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5">
        <f t="shared" si="6"/>
        <v>0</v>
      </c>
      <c r="AQ91" s="15">
        <f t="shared" si="5"/>
        <v>0</v>
      </c>
      <c r="AR91" s="42"/>
      <c r="AS91" s="42">
        <f t="shared" si="4"/>
        <v>0</v>
      </c>
      <c r="AT91" s="29"/>
    </row>
    <row r="92" spans="1:46" ht="14.45" hidden="1">
      <c r="A92" s="16"/>
      <c r="B92" s="17"/>
      <c r="C92" s="17"/>
      <c r="D92" s="17"/>
      <c r="E92" s="17"/>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5">
        <f t="shared" si="6"/>
        <v>0</v>
      </c>
      <c r="AQ92" s="15">
        <f t="shared" si="5"/>
        <v>0</v>
      </c>
      <c r="AR92" s="42"/>
      <c r="AS92" s="42">
        <f t="shared" si="4"/>
        <v>0</v>
      </c>
      <c r="AT92" s="29"/>
    </row>
    <row r="93" spans="1:46" ht="14.45" hidden="1">
      <c r="A93" s="16"/>
      <c r="B93" s="17"/>
      <c r="C93" s="17"/>
      <c r="D93" s="17"/>
      <c r="E93" s="17"/>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5">
        <f t="shared" si="6"/>
        <v>0</v>
      </c>
      <c r="AQ93" s="15">
        <f t="shared" si="5"/>
        <v>0</v>
      </c>
      <c r="AR93" s="42"/>
      <c r="AS93" s="42">
        <f t="shared" si="4"/>
        <v>0</v>
      </c>
      <c r="AT93" s="29"/>
    </row>
    <row r="94" spans="1:46" ht="14.45" hidden="1">
      <c r="A94" s="16"/>
      <c r="B94" s="17"/>
      <c r="C94" s="17"/>
      <c r="D94" s="17"/>
      <c r="E94" s="17"/>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5">
        <f t="shared" si="6"/>
        <v>0</v>
      </c>
      <c r="AQ94" s="15">
        <f t="shared" si="5"/>
        <v>0</v>
      </c>
      <c r="AR94" s="42"/>
      <c r="AS94" s="42">
        <f t="shared" si="4"/>
        <v>0</v>
      </c>
      <c r="AT94" s="29"/>
    </row>
    <row r="95" spans="1:46" ht="14.45" hidden="1">
      <c r="A95" s="16"/>
      <c r="B95" s="17"/>
      <c r="C95" s="17"/>
      <c r="D95" s="17"/>
      <c r="E95" s="17"/>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5">
        <f t="shared" si="6"/>
        <v>0</v>
      </c>
      <c r="AQ95" s="15">
        <f t="shared" si="5"/>
        <v>0</v>
      </c>
      <c r="AR95" s="42"/>
      <c r="AS95" s="42">
        <f t="shared" si="4"/>
        <v>0</v>
      </c>
      <c r="AT95" s="29"/>
    </row>
    <row r="96" spans="1:46" ht="14.45" hidden="1">
      <c r="A96" s="16"/>
      <c r="B96" s="17"/>
      <c r="C96" s="17"/>
      <c r="D96" s="17"/>
      <c r="E96" s="17"/>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5">
        <f t="shared" si="6"/>
        <v>0</v>
      </c>
      <c r="AQ96" s="15">
        <f t="shared" si="5"/>
        <v>0</v>
      </c>
      <c r="AR96" s="42"/>
      <c r="AS96" s="42">
        <f t="shared" si="4"/>
        <v>0</v>
      </c>
      <c r="AT96" s="29"/>
    </row>
    <row r="97" spans="1:47" ht="14.45" hidden="1">
      <c r="A97" s="16"/>
      <c r="B97" s="17"/>
      <c r="C97" s="17"/>
      <c r="D97" s="17"/>
      <c r="E97" s="17"/>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5">
        <f t="shared" si="6"/>
        <v>0</v>
      </c>
      <c r="AQ97" s="15">
        <f t="shared" si="5"/>
        <v>0</v>
      </c>
      <c r="AR97" s="42"/>
      <c r="AS97" s="42">
        <f t="shared" si="4"/>
        <v>0</v>
      </c>
      <c r="AT97" s="29"/>
    </row>
    <row r="98" spans="1:47" ht="14.45" hidden="1">
      <c r="A98" s="16"/>
      <c r="B98" s="17"/>
      <c r="C98" s="17"/>
      <c r="D98" s="17"/>
      <c r="E98" s="17"/>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5">
        <f t="shared" si="6"/>
        <v>0</v>
      </c>
      <c r="AQ98" s="15">
        <f t="shared" si="5"/>
        <v>0</v>
      </c>
      <c r="AR98" s="42"/>
      <c r="AS98" s="42">
        <f t="shared" ref="AS98:AS101" si="7">IFERROR(AR98/$AR$102,0)*100</f>
        <v>0</v>
      </c>
      <c r="AT98" s="29"/>
    </row>
    <row r="99" spans="1:47" ht="14.45" hidden="1">
      <c r="A99" s="16"/>
      <c r="B99" s="17"/>
      <c r="C99" s="17"/>
      <c r="D99" s="17"/>
      <c r="E99" s="17"/>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5">
        <f t="shared" si="6"/>
        <v>0</v>
      </c>
      <c r="AQ99" s="15">
        <f t="shared" si="5"/>
        <v>0</v>
      </c>
      <c r="AR99" s="42"/>
      <c r="AS99" s="42">
        <f t="shared" si="7"/>
        <v>0</v>
      </c>
      <c r="AT99" s="29"/>
    </row>
    <row r="100" spans="1:47" ht="14.45" hidden="1">
      <c r="A100" s="16"/>
      <c r="B100" s="17"/>
      <c r="C100" s="17"/>
      <c r="D100" s="17"/>
      <c r="E100" s="17"/>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5">
        <f t="shared" si="6"/>
        <v>0</v>
      </c>
      <c r="AQ100" s="15">
        <f t="shared" si="5"/>
        <v>0</v>
      </c>
      <c r="AR100" s="42"/>
      <c r="AS100" s="42">
        <f t="shared" si="7"/>
        <v>0</v>
      </c>
      <c r="AT100" s="29"/>
    </row>
    <row r="101" spans="1:47" ht="14.45" hidden="1">
      <c r="A101" s="16"/>
      <c r="B101" s="17"/>
      <c r="C101" s="17"/>
      <c r="D101" s="17"/>
      <c r="E101" s="17"/>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5">
        <f t="shared" si="6"/>
        <v>0</v>
      </c>
      <c r="AQ101" s="15">
        <f t="shared" si="5"/>
        <v>0</v>
      </c>
      <c r="AR101" s="42"/>
      <c r="AS101" s="42">
        <f t="shared" si="7"/>
        <v>0</v>
      </c>
      <c r="AT101" s="29"/>
    </row>
    <row r="102" spans="1:47" ht="14.45">
      <c r="A102" s="14" t="s">
        <v>86</v>
      </c>
      <c r="B102" s="18">
        <f>SUM(B2:B101)</f>
        <v>28</v>
      </c>
      <c r="C102" s="18">
        <f t="shared" ref="C102:AO102" si="8">SUM(C2:C101)</f>
        <v>16</v>
      </c>
      <c r="D102" s="18">
        <f t="shared" si="8"/>
        <v>19</v>
      </c>
      <c r="E102" s="18">
        <f t="shared" si="8"/>
        <v>18</v>
      </c>
      <c r="F102" s="18">
        <f t="shared" si="8"/>
        <v>22</v>
      </c>
      <c r="G102" s="18">
        <f t="shared" si="8"/>
        <v>20</v>
      </c>
      <c r="H102" s="18">
        <f t="shared" si="8"/>
        <v>20</v>
      </c>
      <c r="I102" s="18">
        <f t="shared" si="8"/>
        <v>7</v>
      </c>
      <c r="J102" s="18">
        <f t="shared" si="8"/>
        <v>18</v>
      </c>
      <c r="K102" s="18">
        <f t="shared" si="8"/>
        <v>10</v>
      </c>
      <c r="L102" s="18">
        <f t="shared" si="8"/>
        <v>0</v>
      </c>
      <c r="M102" s="18">
        <f t="shared" si="8"/>
        <v>0</v>
      </c>
      <c r="N102" s="18">
        <f t="shared" si="8"/>
        <v>0</v>
      </c>
      <c r="O102" s="18">
        <f t="shared" si="8"/>
        <v>0</v>
      </c>
      <c r="P102" s="18">
        <f t="shared" si="8"/>
        <v>0</v>
      </c>
      <c r="Q102" s="18">
        <f t="shared" si="8"/>
        <v>0</v>
      </c>
      <c r="R102" s="18">
        <f t="shared" si="8"/>
        <v>0</v>
      </c>
      <c r="S102" s="18">
        <f t="shared" si="8"/>
        <v>0</v>
      </c>
      <c r="T102" s="18">
        <f t="shared" si="8"/>
        <v>0</v>
      </c>
      <c r="U102" s="18">
        <f t="shared" si="8"/>
        <v>0</v>
      </c>
      <c r="V102" s="18">
        <f t="shared" si="8"/>
        <v>0</v>
      </c>
      <c r="W102" s="18">
        <f t="shared" si="8"/>
        <v>0</v>
      </c>
      <c r="X102" s="18">
        <f t="shared" si="8"/>
        <v>0</v>
      </c>
      <c r="Y102" s="18">
        <f t="shared" si="8"/>
        <v>0</v>
      </c>
      <c r="Z102" s="18">
        <f t="shared" si="8"/>
        <v>0</v>
      </c>
      <c r="AA102" s="18">
        <f t="shared" si="8"/>
        <v>0</v>
      </c>
      <c r="AB102" s="18">
        <f t="shared" si="8"/>
        <v>0</v>
      </c>
      <c r="AC102" s="18">
        <f t="shared" si="8"/>
        <v>0</v>
      </c>
      <c r="AD102" s="18">
        <f t="shared" si="8"/>
        <v>0</v>
      </c>
      <c r="AE102" s="18">
        <f t="shared" si="8"/>
        <v>0</v>
      </c>
      <c r="AF102" s="18">
        <f t="shared" si="8"/>
        <v>0</v>
      </c>
      <c r="AG102" s="18">
        <f t="shared" si="8"/>
        <v>0</v>
      </c>
      <c r="AH102" s="18">
        <f t="shared" si="8"/>
        <v>0</v>
      </c>
      <c r="AI102" s="18">
        <f t="shared" si="8"/>
        <v>0</v>
      </c>
      <c r="AJ102" s="18">
        <f t="shared" si="8"/>
        <v>0</v>
      </c>
      <c r="AK102" s="18">
        <f t="shared" si="8"/>
        <v>0</v>
      </c>
      <c r="AL102" s="18">
        <f t="shared" si="8"/>
        <v>0</v>
      </c>
      <c r="AM102" s="18">
        <f t="shared" si="8"/>
        <v>0</v>
      </c>
      <c r="AN102" s="18">
        <f t="shared" si="8"/>
        <v>0</v>
      </c>
      <c r="AO102" s="18">
        <f t="shared" si="8"/>
        <v>0</v>
      </c>
      <c r="AP102" s="15">
        <f t="shared" si="6"/>
        <v>97</v>
      </c>
      <c r="AQ102" s="15">
        <f t="shared" si="5"/>
        <v>178</v>
      </c>
      <c r="AR102" s="43">
        <f>SUM(AR2:AR101)</f>
        <v>52501.865988999984</v>
      </c>
      <c r="AS102" s="43">
        <f>SUM(AS2:AS101)</f>
        <v>100.00000000000004</v>
      </c>
      <c r="AT102" s="29"/>
    </row>
    <row r="103" spans="1:47">
      <c r="A103" s="52" t="s">
        <v>87</v>
      </c>
      <c r="B103" s="52" t="s">
        <v>85</v>
      </c>
      <c r="C103" s="52" t="s">
        <v>85</v>
      </c>
      <c r="D103" s="52" t="s">
        <v>85</v>
      </c>
      <c r="E103" s="52" t="s">
        <v>85</v>
      </c>
      <c r="F103" s="52" t="s">
        <v>85</v>
      </c>
      <c r="G103" s="52" t="s">
        <v>85</v>
      </c>
      <c r="H103" s="52" t="s">
        <v>85</v>
      </c>
      <c r="I103" s="52" t="s">
        <v>85</v>
      </c>
      <c r="J103" s="52" t="s">
        <v>85</v>
      </c>
      <c r="K103" s="52" t="s">
        <v>85</v>
      </c>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9"/>
      <c r="AQ103" s="9"/>
      <c r="AR103" s="44"/>
      <c r="AS103" s="44"/>
      <c r="AT103" s="30"/>
      <c r="AU103" s="30"/>
    </row>
    <row r="104" spans="1:47">
      <c r="A104" s="6" t="s">
        <v>88</v>
      </c>
      <c r="B104" s="6"/>
      <c r="C104" s="6"/>
      <c r="D104" s="6"/>
      <c r="E104" s="6" t="s">
        <v>85</v>
      </c>
      <c r="F104" s="6"/>
      <c r="G104" s="6"/>
      <c r="H104" s="6" t="s">
        <v>85</v>
      </c>
      <c r="I104" s="6"/>
      <c r="J104" s="6"/>
      <c r="K104" s="6" t="s">
        <v>85</v>
      </c>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9"/>
      <c r="AQ104" s="9"/>
      <c r="AR104" s="44"/>
      <c r="AS104" s="44"/>
      <c r="AT104" s="30"/>
      <c r="AU104" s="30"/>
    </row>
    <row r="105" spans="1:47">
      <c r="A105" s="6" t="s">
        <v>89</v>
      </c>
      <c r="B105" s="6" t="s">
        <v>85</v>
      </c>
      <c r="C105" s="6" t="s">
        <v>85</v>
      </c>
      <c r="D105" s="6" t="s">
        <v>85</v>
      </c>
      <c r="E105" s="6" t="s">
        <v>85</v>
      </c>
      <c r="F105" s="6" t="s">
        <v>85</v>
      </c>
      <c r="G105" s="53" t="s">
        <v>85</v>
      </c>
      <c r="H105" s="53" t="s">
        <v>85</v>
      </c>
      <c r="I105" s="53" t="s">
        <v>85</v>
      </c>
      <c r="J105" s="53" t="s">
        <v>85</v>
      </c>
      <c r="K105" s="53" t="s">
        <v>85</v>
      </c>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9"/>
      <c r="AQ105" s="9"/>
      <c r="AR105" s="45"/>
      <c r="AS105" s="45"/>
      <c r="AT105" s="30"/>
      <c r="AU105" s="30"/>
    </row>
    <row r="106" spans="1:47" ht="14.45">
      <c r="A106" s="6" t="s">
        <v>90</v>
      </c>
      <c r="B106" s="6"/>
      <c r="C106" s="6"/>
      <c r="D106" s="6"/>
      <c r="E106" s="6"/>
      <c r="F106" s="6" t="s">
        <v>85</v>
      </c>
      <c r="G106" s="53" t="s">
        <v>85</v>
      </c>
      <c r="H106" s="53" t="s">
        <v>85</v>
      </c>
      <c r="I106" s="53" t="s">
        <v>85</v>
      </c>
      <c r="J106" s="53" t="s">
        <v>85</v>
      </c>
      <c r="K106" s="53" t="s">
        <v>85</v>
      </c>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9"/>
      <c r="AQ106" s="9"/>
      <c r="AR106" s="45"/>
      <c r="AS106" s="45"/>
      <c r="AT106" s="30"/>
      <c r="AU106" s="30"/>
    </row>
    <row r="107" spans="1:47">
      <c r="A107" s="6" t="s">
        <v>91</v>
      </c>
      <c r="B107" s="6" t="s">
        <v>85</v>
      </c>
      <c r="C107" s="6" t="s">
        <v>85</v>
      </c>
      <c r="D107" s="6" t="s">
        <v>85</v>
      </c>
      <c r="E107" s="6" t="s">
        <v>85</v>
      </c>
      <c r="F107" s="6" t="s">
        <v>85</v>
      </c>
      <c r="G107" s="53" t="s">
        <v>85</v>
      </c>
      <c r="H107" s="53" t="s">
        <v>85</v>
      </c>
      <c r="I107" s="53" t="s">
        <v>85</v>
      </c>
      <c r="J107" s="53" t="s">
        <v>85</v>
      </c>
      <c r="K107" s="53" t="s">
        <v>85</v>
      </c>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9"/>
      <c r="AQ107" s="9"/>
      <c r="AR107" s="45"/>
      <c r="AS107" s="45"/>
      <c r="AT107" s="30"/>
      <c r="AU107" s="30"/>
    </row>
    <row r="108" spans="1:47">
      <c r="A108" s="6" t="s">
        <v>92</v>
      </c>
      <c r="B108" s="59" t="s">
        <v>85</v>
      </c>
      <c r="C108" s="6"/>
      <c r="D108" s="6" t="s">
        <v>85</v>
      </c>
      <c r="E108" s="6" t="s">
        <v>85</v>
      </c>
      <c r="F108" s="6"/>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9"/>
      <c r="AQ108" s="9"/>
      <c r="AR108" s="45"/>
      <c r="AS108" s="45"/>
      <c r="AT108" s="30"/>
      <c r="AU108" s="30"/>
    </row>
    <row r="109" spans="1:47" ht="14.45">
      <c r="A109" s="54" t="s">
        <v>93</v>
      </c>
      <c r="B109" s="55"/>
      <c r="C109" s="55"/>
      <c r="D109" s="55"/>
      <c r="E109" s="55"/>
      <c r="F109" s="55"/>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9"/>
      <c r="AQ109" s="10"/>
      <c r="AR109" s="45"/>
      <c r="AS109" s="45"/>
      <c r="AT109" s="30"/>
      <c r="AU109" s="30"/>
    </row>
    <row r="110" spans="1:47" ht="14.45">
      <c r="A110" s="7"/>
      <c r="B110" s="8"/>
      <c r="C110" s="8"/>
      <c r="D110" s="8"/>
      <c r="E110" s="8"/>
      <c r="F110" s="8"/>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10"/>
      <c r="AR110" s="45"/>
      <c r="AS110" s="45"/>
      <c r="AT110" s="30"/>
      <c r="AU110" s="30"/>
    </row>
    <row r="111" spans="1:47" ht="14.45">
      <c r="A111" s="31" t="s">
        <v>94</v>
      </c>
      <c r="B111" s="32"/>
      <c r="C111" s="32"/>
      <c r="D111" s="32"/>
      <c r="E111" s="32"/>
      <c r="F111" s="32"/>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11"/>
      <c r="AQ111" s="34"/>
      <c r="AR111" s="46"/>
      <c r="AS111" s="46"/>
    </row>
    <row r="112" spans="1:47">
      <c r="A112" s="31"/>
      <c r="B112" s="32"/>
      <c r="C112" s="32"/>
      <c r="D112" s="32"/>
      <c r="E112" s="32"/>
      <c r="F112" s="32"/>
      <c r="G112" s="33"/>
      <c r="H112" s="33"/>
      <c r="I112" s="33"/>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11"/>
      <c r="AQ112" s="34"/>
      <c r="AR112" s="46"/>
      <c r="AS112" s="46"/>
    </row>
    <row r="113" spans="1:45" ht="14.45">
      <c r="A113" s="24" t="s">
        <v>95</v>
      </c>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11"/>
      <c r="AQ113" s="36"/>
      <c r="AR113" s="47"/>
      <c r="AS113" s="47"/>
    </row>
    <row r="114" spans="1:45" ht="14.45">
      <c r="A114" s="4" t="s">
        <v>96</v>
      </c>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11"/>
      <c r="AQ114" s="36"/>
      <c r="AR114" s="48"/>
      <c r="AS114" s="48"/>
    </row>
    <row r="115" spans="1:45" ht="14.45">
      <c r="A115" s="5" t="s">
        <v>97</v>
      </c>
      <c r="B115" s="96" t="s">
        <v>98</v>
      </c>
      <c r="C115" s="97"/>
      <c r="D115" s="97"/>
      <c r="E115" s="97"/>
      <c r="F115" s="97"/>
      <c r="G115" s="97"/>
      <c r="H115" s="97"/>
      <c r="I115" s="97"/>
      <c r="J115" s="97"/>
      <c r="K115" s="97"/>
      <c r="L115" s="97"/>
      <c r="M115" s="97"/>
      <c r="N115" s="97"/>
      <c r="O115" s="97"/>
      <c r="P115" s="97"/>
      <c r="Q115" s="97"/>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11"/>
      <c r="AQ115" s="10"/>
      <c r="AR115" s="49"/>
      <c r="AS115" s="49"/>
    </row>
    <row r="116" spans="1:45" ht="15.75" customHeight="1">
      <c r="A116" s="39"/>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Q116" s="11"/>
      <c r="AR116" s="50"/>
      <c r="AS116" s="50"/>
    </row>
    <row r="220" spans="12:12" ht="15" customHeight="1">
      <c r="L220" s="28" t="s">
        <v>99</v>
      </c>
    </row>
  </sheetData>
  <autoFilter ref="A1:AT109" xr:uid="{8FEA7034-7C2D-4492-94A2-FA509F726479}"/>
  <mergeCells count="1">
    <mergeCell ref="B115:Q115"/>
  </mergeCells>
  <phoneticPr fontId="5" type="noConversion"/>
  <conditionalFormatting sqref="A1:A110">
    <cfRule type="beginsWith" dxfId="38" priority="1" operator="beginsWith" text="13">
      <formula>LEFT(A1,LEN("13"))="13"</formula>
    </cfRule>
    <cfRule type="beginsWith" dxfId="37" priority="2" operator="beginsWith" text="12">
      <formula>LEFT(A1,LEN("12"))="12"</formula>
    </cfRule>
    <cfRule type="beginsWith" dxfId="36" priority="3" operator="beginsWith" text="11">
      <formula>LEFT(A1,LEN("11"))="11"</formula>
    </cfRule>
    <cfRule type="beginsWith" dxfId="35" priority="4" operator="beginsWith" text="10">
      <formula>LEFT(A1,LEN("10"))="10"</formula>
    </cfRule>
    <cfRule type="beginsWith" dxfId="34" priority="5" operator="beginsWith" text="09">
      <formula>LEFT(A1,LEN("09"))="09"</formula>
    </cfRule>
    <cfRule type="beginsWith" dxfId="33" priority="6" operator="beginsWith" text="08">
      <formula>LEFT(A1,LEN("08"))="08"</formula>
    </cfRule>
    <cfRule type="beginsWith" dxfId="32" priority="7" operator="beginsWith" text="07">
      <formula>LEFT(A1,LEN("07"))="07"</formula>
    </cfRule>
    <cfRule type="beginsWith" dxfId="31" priority="8" operator="beginsWith" text="06">
      <formula>LEFT(A1,LEN("06"))="06"</formula>
    </cfRule>
    <cfRule type="beginsWith" dxfId="30" priority="9" operator="beginsWith" text="05">
      <formula>LEFT(A1,LEN("05"))="05"</formula>
    </cfRule>
    <cfRule type="beginsWith" dxfId="29" priority="10" operator="beginsWith" text="04">
      <formula>LEFT(A1,LEN("04"))="04"</formula>
    </cfRule>
    <cfRule type="beginsWith" dxfId="28" priority="11" operator="beginsWith" text="03">
      <formula>LEFT(A1,LEN("03"))="03"</formula>
    </cfRule>
    <cfRule type="beginsWith" dxfId="27" priority="12" operator="beginsWith" text="02">
      <formula>LEFT(A1,LEN("02"))="02"</formula>
    </cfRule>
    <cfRule type="beginsWith" dxfId="26" priority="13" operator="beginsWith" text="01">
      <formula>LEFT(A1,LEN("01"))="01"</formula>
    </cfRule>
  </conditionalFormatting>
  <conditionalFormatting sqref="A111:F112 B113:F113 A114:F114 B115 A116:F1048576">
    <cfRule type="beginsWith" dxfId="25" priority="124" operator="beginsWith" text="13">
      <formula>LEFT(A111,LEN("13"))="13"</formula>
    </cfRule>
    <cfRule type="beginsWith" dxfId="24" priority="125" operator="beginsWith" text="12">
      <formula>LEFT(A111,LEN("12"))="12"</formula>
    </cfRule>
    <cfRule type="beginsWith" dxfId="23" priority="126" operator="beginsWith" text="11">
      <formula>LEFT(A111,LEN("11"))="11"</formula>
    </cfRule>
    <cfRule type="beginsWith" dxfId="22" priority="127" operator="beginsWith" text="10">
      <formula>LEFT(A111,LEN("10"))="10"</formula>
    </cfRule>
    <cfRule type="beginsWith" dxfId="21" priority="128" operator="beginsWith" text="09">
      <formula>LEFT(A111,LEN("09"))="09"</formula>
    </cfRule>
    <cfRule type="beginsWith" dxfId="20" priority="129" operator="beginsWith" text="08">
      <formula>LEFT(A111,LEN("08"))="08"</formula>
    </cfRule>
    <cfRule type="beginsWith" dxfId="19" priority="130" operator="beginsWith" text="07">
      <formula>LEFT(A111,LEN("07"))="07"</formula>
    </cfRule>
    <cfRule type="beginsWith" dxfId="18" priority="131" operator="beginsWith" text="06">
      <formula>LEFT(A111,LEN("06"))="06"</formula>
    </cfRule>
    <cfRule type="beginsWith" dxfId="17" priority="132" operator="beginsWith" text="05">
      <formula>LEFT(A111,LEN("05"))="05"</formula>
    </cfRule>
    <cfRule type="beginsWith" dxfId="16" priority="133" operator="beginsWith" text="04">
      <formula>LEFT(A111,LEN("04"))="04"</formula>
    </cfRule>
    <cfRule type="beginsWith" dxfId="15" priority="134" operator="beginsWith" text="03">
      <formula>LEFT(A111,LEN("03"))="03"</formula>
    </cfRule>
    <cfRule type="beginsWith" dxfId="14" priority="135" operator="beginsWith" text="02">
      <formula>LEFT(A111,LEN("02"))="02"</formula>
    </cfRule>
    <cfRule type="beginsWith" dxfId="13" priority="136" operator="beginsWith" text="01">
      <formula>LEFT(A111,LEN("01"))="01"</formula>
    </cfRule>
  </conditionalFormatting>
  <conditionalFormatting sqref="AT1:AT2 R2:AO12 AT5 AT9:AT10 AT13 F41:AO101 AT16 L13:AO40">
    <cfRule type="beginsWith" dxfId="12" priority="46" operator="beginsWith" text="13">
      <formula>LEFT(F1,LEN("13"))="13"</formula>
    </cfRule>
    <cfRule type="beginsWith" dxfId="11" priority="47" operator="beginsWith" text="12">
      <formula>LEFT(F1,LEN("12"))="12"</formula>
    </cfRule>
    <cfRule type="beginsWith" dxfId="10" priority="48" operator="beginsWith" text="11">
      <formula>LEFT(F1,LEN("11"))="11"</formula>
    </cfRule>
    <cfRule type="beginsWith" dxfId="9" priority="49" operator="beginsWith" text="10">
      <formula>LEFT(F1,LEN("10"))="10"</formula>
    </cfRule>
    <cfRule type="beginsWith" dxfId="8" priority="50" operator="beginsWith" text="09">
      <formula>LEFT(F1,LEN("09"))="09"</formula>
    </cfRule>
    <cfRule type="beginsWith" dxfId="7" priority="51" operator="beginsWith" text="08">
      <formula>LEFT(F1,LEN("08"))="08"</formula>
    </cfRule>
    <cfRule type="beginsWith" dxfId="6" priority="52" operator="beginsWith" text="07">
      <formula>LEFT(F1,LEN("07"))="07"</formula>
    </cfRule>
    <cfRule type="beginsWith" dxfId="5" priority="53" operator="beginsWith" text="06">
      <formula>LEFT(F1,LEN("06"))="06"</formula>
    </cfRule>
    <cfRule type="beginsWith" dxfId="4" priority="54" operator="beginsWith" text="05">
      <formula>LEFT(F1,LEN("05"))="05"</formula>
    </cfRule>
    <cfRule type="beginsWith" dxfId="3" priority="55" operator="beginsWith" text="04">
      <formula>LEFT(F1,LEN("04"))="04"</formula>
    </cfRule>
    <cfRule type="beginsWith" dxfId="2" priority="56" operator="beginsWith" text="03">
      <formula>LEFT(F1,LEN("03"))="03"</formula>
    </cfRule>
    <cfRule type="beginsWith" dxfId="1" priority="57" operator="beginsWith" text="02">
      <formula>LEFT(F1,LEN("02"))="02"</formula>
    </cfRule>
    <cfRule type="beginsWith" dxfId="0" priority="58"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C20" sqref="C20"/>
    </sheetView>
  </sheetViews>
  <sheetFormatPr defaultColWidth="11.42578125" defaultRowHeight="14.45"/>
  <cols>
    <col min="1" max="3" width="28.42578125" style="23" customWidth="1"/>
  </cols>
  <sheetData>
    <row r="1" spans="1:3">
      <c r="A1" s="57" t="s">
        <v>100</v>
      </c>
      <c r="B1" s="57" t="s">
        <v>101</v>
      </c>
      <c r="C1" s="57" t="s">
        <v>102</v>
      </c>
    </row>
    <row r="2" spans="1:3" ht="15">
      <c r="A2" s="22">
        <v>1</v>
      </c>
      <c r="B2" s="22" t="str" cm="1">
        <f t="array" ref="B2:B11">TRANSPOSE(_xlfn._xlws.FILTER('Aptitud final'!1:1,'Aptitud final'!103:103="X"))</f>
        <v>avicultura_engorde</v>
      </c>
      <c r="C2" s="21" t="s">
        <v>28</v>
      </c>
    </row>
    <row r="3" spans="1:3" ht="15">
      <c r="A3" s="22">
        <f>IF(B3="","",A2+1)</f>
        <v>2</v>
      </c>
      <c r="B3" s="22" t="str">
        <v>ganaderia_doble_proposito</v>
      </c>
      <c r="C3" s="71" t="s">
        <v>28</v>
      </c>
    </row>
    <row r="4" spans="1:3" ht="15">
      <c r="A4" s="22">
        <f t="shared" ref="A4:A67" si="0">IF(B4="","",A3+1)</f>
        <v>3</v>
      </c>
      <c r="B4" s="22" t="str">
        <v>porcicultura_cria</v>
      </c>
      <c r="C4" s="71" t="s">
        <v>28</v>
      </c>
    </row>
    <row r="5" spans="1:3" ht="15">
      <c r="A5" s="22">
        <f t="shared" si="0"/>
        <v>4</v>
      </c>
      <c r="B5" s="22" t="str">
        <v>piscicultura_cachama</v>
      </c>
      <c r="C5" s="71" t="s">
        <v>28</v>
      </c>
    </row>
    <row r="6" spans="1:3" ht="15">
      <c r="A6" s="22">
        <f t="shared" si="0"/>
        <v>5</v>
      </c>
      <c r="B6" s="22" t="str">
        <v>aguacate_lorena</v>
      </c>
      <c r="C6" s="71" t="s">
        <v>19</v>
      </c>
    </row>
    <row r="7" spans="1:3" ht="15">
      <c r="A7" s="22">
        <f t="shared" si="0"/>
        <v>6</v>
      </c>
      <c r="B7" s="22" t="str">
        <v>cacao_sombrio</v>
      </c>
      <c r="C7" s="71" t="s">
        <v>18</v>
      </c>
    </row>
    <row r="8" spans="1:3" ht="15">
      <c r="A8" s="22">
        <f t="shared" si="0"/>
        <v>7</v>
      </c>
      <c r="B8" s="22" t="str">
        <v>cafe</v>
      </c>
      <c r="C8" s="71" t="s">
        <v>28</v>
      </c>
    </row>
    <row r="9" spans="1:3" ht="15">
      <c r="A9" s="22">
        <f t="shared" si="0"/>
        <v>8</v>
      </c>
      <c r="B9" s="22" t="str">
        <v>guayaba</v>
      </c>
      <c r="C9" s="71" t="s">
        <v>18</v>
      </c>
    </row>
    <row r="10" spans="1:3" ht="15">
      <c r="A10" s="22">
        <f t="shared" si="0"/>
        <v>9</v>
      </c>
      <c r="B10" s="22" t="str">
        <v>naranja_valencia</v>
      </c>
      <c r="C10" s="71" t="s">
        <v>19</v>
      </c>
    </row>
    <row r="11" spans="1:3" ht="15">
      <c r="A11" s="22">
        <f t="shared" si="0"/>
        <v>10</v>
      </c>
      <c r="B11" s="22" t="str">
        <v>platano_harton</v>
      </c>
      <c r="C11" s="71" t="s">
        <v>18</v>
      </c>
    </row>
    <row r="12" spans="1:3">
      <c r="A12" s="22" t="str">
        <f t="shared" si="0"/>
        <v/>
      </c>
      <c r="B12" s="22"/>
      <c r="C12" s="22"/>
    </row>
    <row r="13" spans="1:3">
      <c r="A13" s="22" t="str">
        <f t="shared" si="0"/>
        <v/>
      </c>
      <c r="B13" s="22"/>
      <c r="C13" s="22"/>
    </row>
    <row r="14" spans="1:3">
      <c r="A14" s="22" t="str">
        <f t="shared" si="0"/>
        <v/>
      </c>
      <c r="B14" s="22"/>
      <c r="C14" s="22"/>
    </row>
    <row r="15" spans="1:3">
      <c r="A15" s="22" t="str">
        <f t="shared" si="0"/>
        <v/>
      </c>
      <c r="B15" s="22"/>
      <c r="C15" s="22"/>
    </row>
    <row r="16" spans="1:3">
      <c r="A16" s="22" t="str">
        <f t="shared" si="0"/>
        <v/>
      </c>
      <c r="B16" s="22"/>
      <c r="C16" s="22"/>
    </row>
    <row r="17" spans="1:3">
      <c r="A17" s="22" t="str">
        <f t="shared" si="0"/>
        <v/>
      </c>
      <c r="B17" s="22"/>
      <c r="C17" s="22"/>
    </row>
    <row r="18" spans="1:3">
      <c r="A18" s="22" t="str">
        <f>IF(B18="","",A17+1)</f>
        <v/>
      </c>
      <c r="B18" s="22"/>
      <c r="C18" s="22"/>
    </row>
    <row r="19" spans="1:3">
      <c r="A19" s="22" t="str">
        <f>IF(B19="","",A18+1)</f>
        <v/>
      </c>
      <c r="B19" s="22"/>
      <c r="C19" s="22"/>
    </row>
    <row r="20" spans="1:3">
      <c r="A20" s="22" t="str">
        <f>IF(B20="","",A19+1)</f>
        <v/>
      </c>
      <c r="B20" s="22"/>
      <c r="C20" s="22"/>
    </row>
    <row r="21" spans="1:3">
      <c r="A21" s="22" t="str">
        <f>IF(B21="","",A20+1)</f>
        <v/>
      </c>
      <c r="B21" s="22"/>
      <c r="C21" s="22"/>
    </row>
    <row r="22" spans="1:3">
      <c r="A22" s="23" t="str">
        <f t="shared" si="0"/>
        <v/>
      </c>
    </row>
    <row r="23" spans="1:3">
      <c r="A23" s="23" t="str">
        <f t="shared" si="0"/>
        <v/>
      </c>
    </row>
    <row r="24" spans="1:3">
      <c r="A24" s="23" t="str">
        <f t="shared" si="0"/>
        <v/>
      </c>
    </row>
    <row r="25" spans="1:3">
      <c r="A25" s="23" t="str">
        <f t="shared" si="0"/>
        <v/>
      </c>
    </row>
    <row r="26" spans="1:3">
      <c r="A26" s="23" t="str">
        <f t="shared" si="0"/>
        <v/>
      </c>
    </row>
    <row r="27" spans="1:3">
      <c r="A27" s="23" t="str">
        <f t="shared" si="0"/>
        <v/>
      </c>
    </row>
    <row r="28" spans="1:3">
      <c r="A28" s="23" t="str">
        <f t="shared" si="0"/>
        <v/>
      </c>
    </row>
    <row r="29" spans="1:3">
      <c r="A29" s="23" t="str">
        <f t="shared" si="0"/>
        <v/>
      </c>
    </row>
    <row r="30" spans="1:3">
      <c r="A30" s="23" t="str">
        <f t="shared" si="0"/>
        <v/>
      </c>
    </row>
    <row r="31" spans="1:3">
      <c r="A31" s="23" t="str">
        <f t="shared" si="0"/>
        <v/>
      </c>
    </row>
    <row r="32" spans="1:3">
      <c r="A32" s="23" t="str">
        <f t="shared" si="0"/>
        <v/>
      </c>
    </row>
    <row r="33" spans="1:1">
      <c r="A33" s="23" t="str">
        <f t="shared" si="0"/>
        <v/>
      </c>
    </row>
    <row r="34" spans="1:1">
      <c r="A34" s="23" t="str">
        <f t="shared" si="0"/>
        <v/>
      </c>
    </row>
    <row r="35" spans="1:1">
      <c r="A35" s="23" t="str">
        <f t="shared" si="0"/>
        <v/>
      </c>
    </row>
    <row r="36" spans="1:1">
      <c r="A36" s="23" t="str">
        <f t="shared" si="0"/>
        <v/>
      </c>
    </row>
    <row r="37" spans="1:1">
      <c r="A37" s="23" t="str">
        <f t="shared" si="0"/>
        <v/>
      </c>
    </row>
    <row r="38" spans="1:1">
      <c r="A38" s="23" t="str">
        <f t="shared" si="0"/>
        <v/>
      </c>
    </row>
    <row r="39" spans="1:1">
      <c r="A39" s="23" t="str">
        <f t="shared" si="0"/>
        <v/>
      </c>
    </row>
    <row r="40" spans="1:1">
      <c r="A40" s="23" t="str">
        <f t="shared" si="0"/>
        <v/>
      </c>
    </row>
    <row r="41" spans="1:1">
      <c r="A41" s="23" t="str">
        <f t="shared" si="0"/>
        <v/>
      </c>
    </row>
    <row r="42" spans="1:1">
      <c r="A42" s="23" t="str">
        <f t="shared" si="0"/>
        <v/>
      </c>
    </row>
    <row r="43" spans="1:1">
      <c r="A43" s="23" t="str">
        <f t="shared" si="0"/>
        <v/>
      </c>
    </row>
    <row r="44" spans="1:1">
      <c r="A44" s="23" t="str">
        <f t="shared" si="0"/>
        <v/>
      </c>
    </row>
    <row r="45" spans="1:1">
      <c r="A45" s="23" t="str">
        <f t="shared" si="0"/>
        <v/>
      </c>
    </row>
    <row r="46" spans="1:1">
      <c r="A46" s="23" t="str">
        <f t="shared" si="0"/>
        <v/>
      </c>
    </row>
    <row r="47" spans="1:1">
      <c r="A47" s="23" t="str">
        <f t="shared" si="0"/>
        <v/>
      </c>
    </row>
    <row r="48" spans="1:1">
      <c r="A48" s="23" t="str">
        <f t="shared" si="0"/>
        <v/>
      </c>
    </row>
    <row r="49" spans="1:1">
      <c r="A49" s="23" t="str">
        <f t="shared" si="0"/>
        <v/>
      </c>
    </row>
    <row r="50" spans="1:1">
      <c r="A50" s="23" t="str">
        <f t="shared" si="0"/>
        <v/>
      </c>
    </row>
    <row r="51" spans="1:1">
      <c r="A51" s="23" t="str">
        <f t="shared" si="0"/>
        <v/>
      </c>
    </row>
    <row r="52" spans="1:1">
      <c r="A52" s="23" t="str">
        <f t="shared" si="0"/>
        <v/>
      </c>
    </row>
    <row r="53" spans="1:1">
      <c r="A53" s="23" t="str">
        <f t="shared" si="0"/>
        <v/>
      </c>
    </row>
    <row r="54" spans="1:1">
      <c r="A54" s="23" t="str">
        <f t="shared" si="0"/>
        <v/>
      </c>
    </row>
    <row r="55" spans="1:1">
      <c r="A55" s="23" t="str">
        <f t="shared" si="0"/>
        <v/>
      </c>
    </row>
    <row r="56" spans="1:1">
      <c r="A56" s="23" t="str">
        <f t="shared" si="0"/>
        <v/>
      </c>
    </row>
    <row r="57" spans="1:1">
      <c r="A57" s="23" t="str">
        <f t="shared" si="0"/>
        <v/>
      </c>
    </row>
    <row r="58" spans="1:1">
      <c r="A58" s="23" t="str">
        <f t="shared" si="0"/>
        <v/>
      </c>
    </row>
    <row r="59" spans="1:1">
      <c r="A59" s="23" t="str">
        <f t="shared" si="0"/>
        <v/>
      </c>
    </row>
    <row r="60" spans="1:1">
      <c r="A60" s="23" t="str">
        <f t="shared" si="0"/>
        <v/>
      </c>
    </row>
    <row r="61" spans="1:1">
      <c r="A61" s="23" t="str">
        <f t="shared" si="0"/>
        <v/>
      </c>
    </row>
    <row r="62" spans="1:1">
      <c r="A62" s="23" t="str">
        <f t="shared" si="0"/>
        <v/>
      </c>
    </row>
    <row r="63" spans="1:1">
      <c r="A63" s="23" t="str">
        <f t="shared" si="0"/>
        <v/>
      </c>
    </row>
    <row r="64" spans="1:1">
      <c r="A64" s="23" t="str">
        <f t="shared" si="0"/>
        <v/>
      </c>
    </row>
    <row r="65" spans="1:1">
      <c r="A65" s="23" t="str">
        <f t="shared" si="0"/>
        <v/>
      </c>
    </row>
    <row r="66" spans="1:1">
      <c r="A66" s="23" t="str">
        <f t="shared" si="0"/>
        <v/>
      </c>
    </row>
    <row r="67" spans="1:1">
      <c r="A67" s="23" t="str">
        <f t="shared" si="0"/>
        <v/>
      </c>
    </row>
    <row r="68" spans="1:1">
      <c r="A68" s="23" t="str">
        <f t="shared" ref="A68:A100" si="1">IF(B68="","",A67+1)</f>
        <v/>
      </c>
    </row>
    <row r="69" spans="1:1">
      <c r="A69" s="23" t="str">
        <f t="shared" si="1"/>
        <v/>
      </c>
    </row>
    <row r="70" spans="1:1">
      <c r="A70" s="23" t="str">
        <f t="shared" si="1"/>
        <v/>
      </c>
    </row>
    <row r="71" spans="1:1">
      <c r="A71" s="23" t="str">
        <f t="shared" si="1"/>
        <v/>
      </c>
    </row>
    <row r="72" spans="1:1">
      <c r="A72" s="23" t="str">
        <f t="shared" si="1"/>
        <v/>
      </c>
    </row>
    <row r="73" spans="1:1">
      <c r="A73" s="23" t="str">
        <f t="shared" si="1"/>
        <v/>
      </c>
    </row>
    <row r="74" spans="1:1">
      <c r="A74" s="23" t="str">
        <f t="shared" si="1"/>
        <v/>
      </c>
    </row>
    <row r="75" spans="1:1">
      <c r="A75" s="23" t="str">
        <f t="shared" si="1"/>
        <v/>
      </c>
    </row>
    <row r="76" spans="1:1">
      <c r="A76" s="23" t="str">
        <f t="shared" si="1"/>
        <v/>
      </c>
    </row>
    <row r="77" spans="1:1">
      <c r="A77" s="23" t="str">
        <f t="shared" si="1"/>
        <v/>
      </c>
    </row>
    <row r="78" spans="1:1">
      <c r="A78" s="23" t="str">
        <f t="shared" si="1"/>
        <v/>
      </c>
    </row>
    <row r="79" spans="1:1">
      <c r="A79" s="23" t="str">
        <f t="shared" si="1"/>
        <v/>
      </c>
    </row>
    <row r="80" spans="1:1">
      <c r="A80" s="23" t="str">
        <f t="shared" si="1"/>
        <v/>
      </c>
    </row>
    <row r="81" spans="1:1">
      <c r="A81" s="23" t="str">
        <f t="shared" si="1"/>
        <v/>
      </c>
    </row>
    <row r="82" spans="1:1">
      <c r="A82" s="23" t="str">
        <f t="shared" si="1"/>
        <v/>
      </c>
    </row>
    <row r="83" spans="1:1">
      <c r="A83" s="23" t="str">
        <f t="shared" si="1"/>
        <v/>
      </c>
    </row>
    <row r="84" spans="1:1">
      <c r="A84" s="23" t="str">
        <f t="shared" si="1"/>
        <v/>
      </c>
    </row>
    <row r="85" spans="1:1">
      <c r="A85" s="23" t="str">
        <f t="shared" si="1"/>
        <v/>
      </c>
    </row>
    <row r="86" spans="1:1">
      <c r="A86" s="23" t="str">
        <f t="shared" si="1"/>
        <v/>
      </c>
    </row>
    <row r="87" spans="1:1">
      <c r="A87" s="23" t="str">
        <f t="shared" si="1"/>
        <v/>
      </c>
    </row>
    <row r="88" spans="1:1">
      <c r="A88" s="23" t="str">
        <f t="shared" si="1"/>
        <v/>
      </c>
    </row>
    <row r="89" spans="1:1">
      <c r="A89" s="23" t="str">
        <f t="shared" si="1"/>
        <v/>
      </c>
    </row>
    <row r="90" spans="1:1">
      <c r="A90" s="23" t="str">
        <f t="shared" si="1"/>
        <v/>
      </c>
    </row>
    <row r="91" spans="1:1">
      <c r="A91" s="23" t="str">
        <f t="shared" si="1"/>
        <v/>
      </c>
    </row>
    <row r="92" spans="1:1">
      <c r="A92" s="23" t="str">
        <f t="shared" si="1"/>
        <v/>
      </c>
    </row>
    <row r="93" spans="1:1">
      <c r="A93" s="23" t="str">
        <f t="shared" si="1"/>
        <v/>
      </c>
    </row>
    <row r="94" spans="1:1">
      <c r="A94" s="23" t="str">
        <f t="shared" si="1"/>
        <v/>
      </c>
    </row>
    <row r="95" spans="1:1">
      <c r="A95" s="23" t="str">
        <f t="shared" si="1"/>
        <v/>
      </c>
    </row>
    <row r="96" spans="1:1">
      <c r="A96" s="23" t="str">
        <f t="shared" si="1"/>
        <v/>
      </c>
    </row>
    <row r="97" spans="1:1">
      <c r="A97" s="23" t="str">
        <f t="shared" si="1"/>
        <v/>
      </c>
    </row>
    <row r="98" spans="1:1">
      <c r="A98" s="23" t="str">
        <f t="shared" si="1"/>
        <v/>
      </c>
    </row>
    <row r="99" spans="1:1">
      <c r="A99" s="23" t="str">
        <f t="shared" si="1"/>
        <v/>
      </c>
    </row>
    <row r="100" spans="1:1">
      <c r="A100" s="23"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topLeftCell="A163" workbookViewId="0">
      <selection activeCell="C267" sqref="C267"/>
    </sheetView>
  </sheetViews>
  <sheetFormatPr defaultColWidth="8.85546875" defaultRowHeight="14.45"/>
  <cols>
    <col min="1" max="2" width="33" style="1" customWidth="1"/>
    <col min="3" max="3" width="42.140625" bestFit="1" customWidth="1"/>
  </cols>
  <sheetData>
    <row r="1" spans="1:3">
      <c r="A1" s="12" t="str" cm="1">
        <f t="array" ref="A1:A500">[2]Diccionario!$A$1:$A$500</f>
        <v>Tipo</v>
      </c>
      <c r="B1" s="12" t="str" cm="1">
        <f t="array" ref="B1:B500">[2]Diccionario!$B$1:$B$500</f>
        <v>Linea</v>
      </c>
      <c r="C1" s="12"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caprinos_doble_proposito</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ovinos_doble_proposito</v>
      </c>
      <c r="C231" t="str">
        <v>ovinos doble propósito</v>
      </c>
    </row>
    <row r="232" spans="1:3">
      <c r="A232" s="1" t="str">
        <v>pecuaria</v>
      </c>
      <c r="B232" s="1" t="str">
        <v>ovinos_leche</v>
      </c>
      <c r="C232" t="str">
        <v>ovinos de leche</v>
      </c>
    </row>
    <row r="233" spans="1:3">
      <c r="A233" s="1" t="str">
        <v>pecuaria</v>
      </c>
      <c r="B233" s="1" t="str">
        <v>ovinos_triple_proposito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t="str">
        <v>agricola</v>
      </c>
      <c r="B332" s="1" t="str">
        <v>yuca_amarilla</v>
      </c>
      <c r="C332" t="str">
        <v>yuca amarilla</v>
      </c>
    </row>
    <row r="333" spans="1:3">
      <c r="A333" s="1" t="str">
        <v>agricola</v>
      </c>
      <c r="B333" s="1" t="str">
        <v>limon_mandarino_limon_criollo</v>
      </c>
      <c r="C333" t="str">
        <v>limón mandarino en asocio con limón criollo</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25879056839e320833b92c479800ca5">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21a5b3cd2b4348861c660623b9e378c4"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138264-CE86-456C-B552-0B0B24E416C0}"/>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Laura Jimena Alfonso Moreno</cp:lastModifiedBy>
  <cp:revision/>
  <dcterms:created xsi:type="dcterms:W3CDTF">2023-06-01T14:44:35Z</dcterms:created>
  <dcterms:modified xsi:type="dcterms:W3CDTF">2025-12-05T21:53:56Z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