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hidePivotFieldList="1"/>
  <mc:AlternateContent xmlns:mc="http://schemas.openxmlformats.org/markup-compatibility/2006">
    <mc:Choice Requires="x15">
      <x15ac:absPath xmlns:x15ac="http://schemas.microsoft.com/office/spreadsheetml/2010/11/ac" url="https://agenciadetierras.sharepoint.com/sites/UAFpoint/Documentos compartidos/MUNICIPIOS PRIORIZADOS/Meta/Restrepo - Meta/10. DTS Consolidado/Anexos/"/>
    </mc:Choice>
  </mc:AlternateContent>
  <xr:revisionPtr revIDLastSave="29" documentId="13_ncr:1_{C5DF4382-4095-464D-8B88-691F2B68D078}" xr6:coauthVersionLast="47" xr6:coauthVersionMax="47" xr10:uidLastSave="{248EA640-7160-46D7-9CD6-6DD8C03E6CC4}"/>
  <bookViews>
    <workbookView xWindow="-108" yWindow="-108" windowWidth="23256" windowHeight="12456" firstSheet="6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PRODUCTO'!$B$20:$D$26</definedName>
    <definedName name="_xlnm._FilterDatabase" localSheetId="5" hidden="1">'4.3.2. PRECIOS PAGAD PRODUCTOR'!$B$2:$G$4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5" i="9" l="1" a="1"/>
  <c r="G25" i="9" s="1"/>
  <c r="F20" i="9"/>
  <c r="F21" i="9"/>
  <c r="F22" i="9"/>
  <c r="F23" i="9"/>
  <c r="F24" i="9"/>
  <c r="F25" i="9"/>
  <c r="F26" i="9"/>
  <c r="F27" i="9"/>
  <c r="F28" i="9"/>
  <c r="E20" i="9"/>
  <c r="E21" i="9"/>
  <c r="G21" i="9" s="1" a="1"/>
  <c r="G21" i="9" s="1"/>
  <c r="E22" i="9"/>
  <c r="E23" i="9"/>
  <c r="E24" i="9"/>
  <c r="E25" i="9"/>
  <c r="E26" i="9"/>
  <c r="E27" i="9"/>
  <c r="E28" i="9"/>
  <c r="D20" i="9"/>
  <c r="G20" i="9" s="1" a="1"/>
  <c r="G20" i="9" s="1"/>
  <c r="D21" i="9"/>
  <c r="D22" i="9"/>
  <c r="D23" i="9"/>
  <c r="D24" i="9"/>
  <c r="D25" i="9"/>
  <c r="D26" i="9"/>
  <c r="D27" i="9"/>
  <c r="D28" i="9"/>
  <c r="G28" i="9" s="1" a="1"/>
  <c r="G28" i="9" s="1"/>
  <c r="D19" i="9"/>
  <c r="E19" i="9"/>
  <c r="F19" i="9"/>
  <c r="C20" i="9"/>
  <c r="C21" i="9"/>
  <c r="C22" i="9"/>
  <c r="G22" i="9" s="1" a="1"/>
  <c r="G22" i="9" s="1"/>
  <c r="C23" i="9"/>
  <c r="G23" i="9" s="1" a="1"/>
  <c r="G23" i="9" s="1"/>
  <c r="C24" i="9"/>
  <c r="G24" i="9" s="1" a="1"/>
  <c r="G24" i="9" s="1"/>
  <c r="C25" i="9"/>
  <c r="C26" i="9"/>
  <c r="G26" i="9" s="1" a="1"/>
  <c r="G26" i="9" s="1"/>
  <c r="C27" i="9"/>
  <c r="G27" i="9" s="1" a="1"/>
  <c r="G27" i="9" s="1"/>
  <c r="C28" i="9"/>
  <c r="C19" i="9"/>
  <c r="H12" i="8"/>
  <c r="M10" i="7"/>
  <c r="M6" i="7"/>
  <c r="M7" i="7"/>
  <c r="M8" i="7"/>
  <c r="M9" i="7"/>
  <c r="M11" i="7"/>
  <c r="M12" i="7"/>
  <c r="M13" i="7"/>
  <c r="M14" i="7"/>
  <c r="M15" i="7"/>
  <c r="M5" i="7"/>
  <c r="I12" i="6"/>
  <c r="H10" i="8" l="1"/>
  <c r="H4" i="8"/>
  <c r="H5" i="8"/>
  <c r="H6" i="8"/>
  <c r="H7" i="8"/>
  <c r="H8" i="8"/>
  <c r="H9" i="8"/>
  <c r="H11" i="8"/>
  <c r="H3" i="8"/>
  <c r="I5" i="6" l="1"/>
  <c r="I10" i="6"/>
  <c r="I11" i="6"/>
  <c r="I6" i="6"/>
  <c r="I13" i="6"/>
  <c r="I7" i="6"/>
  <c r="I15" i="6"/>
  <c r="I9" i="6"/>
  <c r="I14" i="6"/>
  <c r="I8" i="6"/>
  <c r="G19" i="9" l="1" a="1"/>
  <c r="G19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tc={C1A36867-3A68-4A6E-B204-57AA2695F3A9}</author>
  </authors>
  <commentList>
    <comment ref="A23" authorId="0" shapeId="0" xr:uid="{C1A36867-3A68-4A6E-B204-57AA2695F3A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@Martha Patricia Cortazar Sanchez  aquí puedes poner el nombre normal (sin el _ y con tildes) para que en el gráfico salga normal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<sst xmlns="http://schemas.openxmlformats.org/spreadsheetml/2006/main" count="393" uniqueCount="173">
  <si>
    <t>Tabla 1. Organizaciones de la Agricultura Familiar (OAF) participantes de los encuentros territoriales en el municipio de Restrepo</t>
  </si>
  <si>
    <t>Nombre y sigla asociación</t>
  </si>
  <si>
    <t>Principales productos comercializados</t>
  </si>
  <si>
    <t>No. de familias asociadas</t>
  </si>
  <si>
    <t>Servicios que presta la OAF</t>
  </si>
  <si>
    <t>Asociación de Mercados Campesinos de Restrepo - MERCARE</t>
  </si>
  <si>
    <t>Limón Tahití
Mandarina arrayana
Naranja Valencia</t>
  </si>
  <si>
    <t>Comercialización colectiva</t>
  </si>
  <si>
    <t>Asociación de Mujeres Campesinas Desplazadas del Meta - ASOMUDEM</t>
  </si>
  <si>
    <t>Tilapia
Cachama</t>
  </si>
  <si>
    <t>Asociación Hortifrutícola de Colombia ASOHOFRUCOL</t>
  </si>
  <si>
    <t>Rambután</t>
  </si>
  <si>
    <t>Ejecución, administración de proyectos productivos</t>
  </si>
  <si>
    <t>Asociación Jóvenes Emprendedores del Meta - ASOJOVEN</t>
  </si>
  <si>
    <t>Ganado en pie</t>
  </si>
  <si>
    <t>Asociación Municipal de Usuarios Campesinos de Restrepo - ANUC</t>
  </si>
  <si>
    <t>Yuca
Plátano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</si>
  <si>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Restrepo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</si>
  <si>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</si>
  <si>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</si>
  <si>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</si>
  <si>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</si>
  <si>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</si>
  <si>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</si>
  <si>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</si>
  <si>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Limón Tahití</t>
  </si>
  <si>
    <t>Canastilla X 20 kg</t>
  </si>
  <si>
    <t>Consumidor final 70%
Mercados campesinos 30%</t>
  </si>
  <si>
    <t>No</t>
  </si>
  <si>
    <t>Contado</t>
  </si>
  <si>
    <t>Finca 70%
Cabecera municipal 30%</t>
  </si>
  <si>
    <t>Mandarina arrayana</t>
  </si>
  <si>
    <t>Naranja Valencia</t>
  </si>
  <si>
    <t xml:space="preserve">Intermediarios 50%
Mercados campesinos 50%
</t>
  </si>
  <si>
    <t>Finca 50%
Cabecera municipal 50%</t>
  </si>
  <si>
    <t>Tilapia</t>
  </si>
  <si>
    <t>Canastilla X 50 kg</t>
  </si>
  <si>
    <t>Intermediarios 60%
Minoristas 20%
Mercados campesinos 20%</t>
  </si>
  <si>
    <t>Finca 100%</t>
  </si>
  <si>
    <t>Cachama</t>
  </si>
  <si>
    <t>Caja X 10 y 20 kg</t>
  </si>
  <si>
    <t xml:space="preserve">Intermediarios 50%
Asociación 50%
</t>
  </si>
  <si>
    <t>Bovino en pie</t>
  </si>
  <si>
    <t>kg en pie</t>
  </si>
  <si>
    <t>Intermediarios 100%</t>
  </si>
  <si>
    <t>Cabecera municipal 100%</t>
  </si>
  <si>
    <t>Yuca</t>
  </si>
  <si>
    <t>A granel</t>
  </si>
  <si>
    <t xml:space="preserve">Consumidor final 60%
Mercados campesinos 40%
</t>
  </si>
  <si>
    <t>Finca 60%
Cabecera municipal 40%</t>
  </si>
  <si>
    <t>Plátano</t>
  </si>
  <si>
    <t>Racimo X 35 kg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</si>
  <si>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</si>
  <si>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Restrepo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</si>
  <si>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</si>
  <si>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</si>
  <si>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</si>
  <si>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</si>
  <si>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</si>
  <si>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Asociación Hortifrutìcola de Colombia ASOHOFRUCOL</t>
  </si>
  <si>
    <t>Procesador/Agroindustria</t>
  </si>
  <si>
    <t>Rambutàn</t>
  </si>
  <si>
    <t>Bogotá</t>
  </si>
  <si>
    <t xml:space="preserve">
Productores del municipio vereda La Florida 30%
Asociaciones locales 40%
Productores Cumaral, Puerto López, Paratebueno 30%
</t>
  </si>
  <si>
    <t>Autoservicio Victoria</t>
  </si>
  <si>
    <t>Supermercado</t>
  </si>
  <si>
    <t>Cabecera municipal</t>
  </si>
  <si>
    <t>Productores del municipio 100%</t>
  </si>
  <si>
    <t>Districarnes Vanessa</t>
  </si>
  <si>
    <t>Minoristas</t>
  </si>
  <si>
    <t>Productores Cumaral 90%- Productores Restrepo 10%</t>
  </si>
  <si>
    <t>Productores municipio 100%</t>
  </si>
  <si>
    <t>Mojarra</t>
  </si>
  <si>
    <t>La Catira Industria Láctea SAS</t>
  </si>
  <si>
    <t>Leche</t>
  </si>
  <si>
    <t>Km 21 vía Villavicencio-Cumaral</t>
  </si>
  <si>
    <t>Productores Zona Rural Cumaral 70%
Productores Zona Rural Restrepo 30%</t>
  </si>
  <si>
    <t>Surtifruver Ascanio</t>
  </si>
  <si>
    <t>Productores municipio 40% - Comerciantes Llanoabastos 60%</t>
  </si>
  <si>
    <t>Limón Tahitì</t>
  </si>
  <si>
    <t>Mandarina Arrayana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</si>
  <si>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Restrepo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</si>
  <si>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</si>
  <si>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</si>
  <si>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</si>
  <si>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</si>
  <si>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</si>
  <si>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</si>
  <si>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Caja X 10 kg</t>
  </si>
  <si>
    <t>Mensual</t>
  </si>
  <si>
    <t>Arroba X 12,5 kg</t>
  </si>
  <si>
    <t>Diaria</t>
  </si>
  <si>
    <t>Centro de acopio 100%</t>
  </si>
  <si>
    <t>Semanal</t>
  </si>
  <si>
    <t>Kilogramo</t>
  </si>
  <si>
    <t>Litro</t>
  </si>
  <si>
    <t>Crédito</t>
  </si>
  <si>
    <t>Villavicencio 100%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</si>
  <si>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</si>
  <si>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</si>
  <si>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</si>
  <si>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</si>
  <si>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</si>
  <si>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</si>
  <si>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</si>
  <si>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</si>
  <si>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</si>
  <si>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</si>
  <si>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</si>
  <si>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</si>
  <si>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09OapL-38</t>
  </si>
  <si>
    <t>ganaderia_doble_proposito</t>
  </si>
  <si>
    <t>Intermediarios</t>
  </si>
  <si>
    <t>Leche (Litro)</t>
  </si>
  <si>
    <t>Agroindustria</t>
  </si>
  <si>
    <t>queso bloque X 5 kg</t>
  </si>
  <si>
    <t>09TapL-38</t>
  </si>
  <si>
    <t>piscicultura_cachama_tilapia</t>
  </si>
  <si>
    <t>pescado entero</t>
  </si>
  <si>
    <t>Consumidor final</t>
  </si>
  <si>
    <t>piscicultura_tilapia</t>
  </si>
  <si>
    <t>Intermediarios
Minoristas
Mercados campesinos</t>
  </si>
  <si>
    <t>50
30
20</t>
  </si>
  <si>
    <t>09UapL-38</t>
  </si>
  <si>
    <t>limon_tahiti</t>
  </si>
  <si>
    <t>limón tahití en fresco</t>
  </si>
  <si>
    <t>naranja_valencia</t>
  </si>
  <si>
    <t>naranja valencia en fresco</t>
  </si>
  <si>
    <t>mandarina_arrayana</t>
  </si>
  <si>
    <t>mandarina arrayana en fresco</t>
  </si>
  <si>
    <t>10OapLs1-30</t>
  </si>
  <si>
    <t>platano_harton</t>
  </si>
  <si>
    <t>plátano harton en fresco</t>
  </si>
  <si>
    <t>Consumidor final
Minoristas
Mercados campesinos
Plaza mercado local</t>
  </si>
  <si>
    <t>16
7
7
70</t>
  </si>
  <si>
    <t xml:space="preserve">Cabecera municipal 78%
Villavicencio 7%
Vereda Balcones 15%
</t>
  </si>
  <si>
    <t>10OeL-30</t>
  </si>
  <si>
    <t>yuca</t>
  </si>
  <si>
    <t>yuca en fresco</t>
  </si>
  <si>
    <t xml:space="preserve">
Plaza mercado local
Mercados campesinos
Consumidor final
</t>
  </si>
  <si>
    <t>50
40
10</t>
  </si>
  <si>
    <t>rambután en fresco</t>
  </si>
  <si>
    <t>ASOHOFRUCOL</t>
  </si>
  <si>
    <t>Municipio</t>
  </si>
  <si>
    <t>linea</t>
  </si>
  <si>
    <t>ufh</t>
  </si>
  <si>
    <t>RESTREPO</t>
  </si>
  <si>
    <t>citricos</t>
  </si>
  <si>
    <t>rambutan</t>
  </si>
  <si>
    <t>platano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</si>
  <si>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</si>
  <si>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</si>
  <si>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</si>
  <si>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</si>
  <si>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quesos y cuajadas</t>
  </si>
  <si>
    <t>piscicultura_cachama</t>
  </si>
  <si>
    <t xml:space="preserve">Línea productiva </t>
  </si>
  <si>
    <t>Promedio</t>
  </si>
  <si>
    <t>Verificar</t>
  </si>
  <si>
    <t>limon tahiti</t>
  </si>
  <si>
    <t>gananaderia_doble_proposito_bovino_en_pie*</t>
  </si>
  <si>
    <t>ganaderia_doble_proposito_leche</t>
  </si>
  <si>
    <t>ganaderia_doble_proposito_queso</t>
  </si>
  <si>
    <t>EL SIPSA NO REGISTRA PRECIOS DE RAMBUTÁN</t>
  </si>
  <si>
    <t>Precio a escala municipal</t>
  </si>
  <si>
    <t>Precio a escala departamental</t>
  </si>
  <si>
    <t>Precios gremios (FEDEGAN*)</t>
  </si>
  <si>
    <t>Piscicultura cachama</t>
  </si>
  <si>
    <t>Piscicultura tilapia</t>
  </si>
  <si>
    <t>Ganadería dp bovino en pie</t>
  </si>
  <si>
    <t>Ganadería dp leche</t>
  </si>
  <si>
    <t>Ganadería dp queso</t>
  </si>
  <si>
    <t>gananaderia_doble_proposito_bovino_en_pie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</si>
</sst>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\ * #,##0_-;\-&quot;$&quot;\ * #,##0_-;_-&quot;$&quot;\ * &quot;-&quot;??_-;_-@_-"/>
    <numFmt numFmtId="165" formatCode="_-&quot;$&quot;* #,##0.00_-;\-&quot;$&quot;* #,##0.00_-;_-&quot;$&quot;* &quot;-&quot;??_-;_-@_-"/>
    <numFmt numFmtId="166" formatCode="_-&quot;$&quot;* #,##0_-;\-&quot;$&quot;* #,##0_-;_-&quot;$&quot;* &quot;-&quot;??_-;_-@_-"/>
    <numFmt numFmtId="167" formatCode="_-* #,##0_-;\-* #,##0_-;_-* &quot;-&quot;??_-;_-@_-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family val="2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164" fontId="3" fillId="0" borderId="1" xfId="6" applyNumberFormat="1" applyFont="1" applyFill="1" applyBorder="1" applyAlignment="1">
      <alignment horizontal="center" vertical="center" wrapText="1"/>
    </xf>
    <xf numFmtId="164" fontId="3" fillId="0" borderId="1" xfId="1" applyNumberFormat="1" applyFont="1" applyFill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4" fontId="4" fillId="0" borderId="1" xfId="1" applyNumberFormat="1" applyFont="1" applyBorder="1"/>
    <xf numFmtId="166" fontId="8" fillId="0" borderId="0" xfId="7" applyNumberFormat="1" applyFont="1" applyBorder="1" applyAlignment="1">
      <alignment horizontal="right" vertical="center"/>
    </xf>
    <xf numFmtId="164" fontId="4" fillId="0" borderId="0" xfId="1" applyNumberFormat="1" applyFont="1" applyBorder="1"/>
    <xf numFmtId="166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4" fontId="11" fillId="0" borderId="0" xfId="1" applyNumberFormat="1" applyFont="1" applyBorder="1"/>
    <xf numFmtId="167" fontId="4" fillId="4" borderId="1" xfId="0" applyNumberFormat="1" applyFont="1" applyFill="1" applyBorder="1" applyAlignment="1">
      <alignment horizontal="center" vertical="center"/>
    </xf>
    <xf numFmtId="0" fontId="4" fillId="7" borderId="5" xfId="0" applyFont="1" applyFill="1" applyBorder="1" applyAlignment="1">
      <alignment horizontal="center" vertical="top" wrapText="1"/>
    </xf>
    <xf numFmtId="0" fontId="12" fillId="8" borderId="4" xfId="0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9" fillId="4" borderId="1" xfId="0" applyFont="1" applyFill="1" applyBorder="1" applyAlignment="1">
      <alignment horizontal="left"/>
    </xf>
    <xf numFmtId="0" fontId="13" fillId="9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10" fontId="4" fillId="0" borderId="1" xfId="9" applyNumberFormat="1" applyFont="1" applyBorder="1" applyAlignment="1">
      <alignment horizontal="center" vertical="center"/>
    </xf>
    <xf numFmtId="164" fontId="3" fillId="0" borderId="8" xfId="1" applyNumberFormat="1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left"/>
    </xf>
    <xf numFmtId="0" fontId="9" fillId="10" borderId="1" xfId="0" applyFont="1" applyFill="1" applyBorder="1" applyAlignment="1">
      <alignment horizontal="left"/>
    </xf>
    <xf numFmtId="0" fontId="9" fillId="7" borderId="1" xfId="0" applyFont="1" applyFill="1" applyBorder="1" applyAlignment="1">
      <alignment horizontal="left"/>
    </xf>
    <xf numFmtId="43" fontId="4" fillId="4" borderId="3" xfId="8" applyFont="1" applyFill="1" applyBorder="1" applyAlignment="1">
      <alignment horizontal="center" vertical="center"/>
    </xf>
    <xf numFmtId="43" fontId="4" fillId="8" borderId="3" xfId="8" applyFont="1" applyFill="1" applyBorder="1" applyAlignment="1">
      <alignment horizontal="center" vertical="center"/>
    </xf>
    <xf numFmtId="43" fontId="4" fillId="5" borderId="3" xfId="8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8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3" fillId="4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43" fontId="3" fillId="4" borderId="8" xfId="8" applyFont="1" applyFill="1" applyBorder="1" applyAlignment="1">
      <alignment horizontal="center" vertical="center"/>
    </xf>
    <xf numFmtId="43" fontId="3" fillId="8" borderId="8" xfId="8" applyFont="1" applyFill="1" applyBorder="1" applyAlignment="1">
      <alignment horizontal="center" vertical="center"/>
    </xf>
    <xf numFmtId="43" fontId="3" fillId="5" borderId="8" xfId="8" applyFont="1" applyFill="1" applyBorder="1" applyAlignment="1">
      <alignment horizontal="center" vertical="center"/>
    </xf>
    <xf numFmtId="0" fontId="9" fillId="10" borderId="3" xfId="0" applyFont="1" applyFill="1" applyBorder="1" applyAlignment="1">
      <alignment horizontal="center"/>
    </xf>
    <xf numFmtId="10" fontId="4" fillId="11" borderId="1" xfId="9" applyNumberFormat="1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13" fillId="0" borderId="6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2" fillId="9" borderId="1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</cellXfs>
  <cellStyles count="10">
    <cellStyle name="Millares" xfId="8" builtinId="3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9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SIPSA'!$B$23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SIPSA'!$A$24:$A$32</c:f>
              <c:strCache>
                <c:ptCount val="9"/>
                <c:pt idx="0">
                  <c:v>Plátano</c:v>
                </c:pt>
                <c:pt idx="1">
                  <c:v>Limón Tahití</c:v>
                </c:pt>
                <c:pt idx="2">
                  <c:v>Mandarina Arrayana</c:v>
                </c:pt>
                <c:pt idx="3">
                  <c:v>Naranja Valencia</c:v>
                </c:pt>
                <c:pt idx="4">
                  <c:v>Yuca</c:v>
                </c:pt>
                <c:pt idx="5">
                  <c:v>Piscicultura cachama</c:v>
                </c:pt>
                <c:pt idx="6">
                  <c:v>Piscicultura tilapia</c:v>
                </c:pt>
                <c:pt idx="7">
                  <c:v>Ganadería dp bovino en pie</c:v>
                </c:pt>
                <c:pt idx="8">
                  <c:v>Ganadería dp leche</c:v>
                </c:pt>
              </c:strCache>
            </c:strRef>
          </c:cat>
          <c:val>
            <c:numRef>
              <c:f>'4.3.3. PRECIOS PROMEDIO SIPSA'!$B$24:$B$32</c:f>
              <c:numCache>
                <c:formatCode>_-"$"\ * #,##0_-;\-"$"\ * #,##0_-;_-"$"\ * "-"??_-;_-@_-</c:formatCode>
                <c:ptCount val="9"/>
                <c:pt idx="0">
                  <c:v>1469</c:v>
                </c:pt>
                <c:pt idx="1">
                  <c:v>2057</c:v>
                </c:pt>
                <c:pt idx="2">
                  <c:v>2307</c:v>
                </c:pt>
                <c:pt idx="3">
                  <c:v>2630</c:v>
                </c:pt>
                <c:pt idx="4">
                  <c:v>2894</c:v>
                </c:pt>
                <c:pt idx="5">
                  <c:v>12655</c:v>
                </c:pt>
                <c:pt idx="6">
                  <c:v>10494</c:v>
                </c:pt>
                <c:pt idx="7">
                  <c:v>8239</c:v>
                </c:pt>
                <c:pt idx="8">
                  <c:v>6277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10-4F0C-A72C-32BAEF1A16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58472784"/>
        <c:axId val="1458474864"/>
      </c:barChart>
      <c:catAx>
        <c:axId val="14584727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58474864"/>
        <c:crosses val="autoZero"/>
        <c:auto val="1"/>
        <c:lblAlgn val="ctr"/>
        <c:lblOffset val="100"/>
        <c:noMultiLvlLbl val="0"/>
      </c:catAx>
      <c:valAx>
        <c:axId val="145847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58472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5153105861767284E-2"/>
          <c:y val="7.081060939504312E-2"/>
          <c:w val="0.89929133858267729"/>
          <c:h val="0.49377520470199882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MAYOR'!$B$19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MAYOR'!$C$19:$F$19</c:f>
              <c:numCache>
                <c:formatCode>_-* #,##0_-;\-* #,##0_-;_-* "-"??_-;_-@_-</c:formatCode>
                <c:ptCount val="4"/>
                <c:pt idx="0">
                  <c:v>-22.51925690983235</c:v>
                </c:pt>
                <c:pt idx="1">
                  <c:v>12.982456140350877</c:v>
                </c:pt>
                <c:pt idx="2">
                  <c:v>82.608695652173907</c:v>
                </c:pt>
                <c:pt idx="3">
                  <c:v>6.9444444444444429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03-4693-A6F9-1472539D54CF}"/>
            </c:ext>
          </c:extLst>
        </c:ser>
        <c:ser>
          <c:idx val="1"/>
          <c:order val="1"/>
          <c:tx>
            <c:strRef>
              <c:f>'4.3.4. VARIACION $ PLAZAS MAYOR'!$B$20</c:f>
              <c:strCache>
                <c:ptCount val="1"/>
                <c:pt idx="0">
                  <c:v>Limón Tahití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MAYOR'!$C$20:$F$20</c:f>
              <c:numCache>
                <c:formatCode>_-* #,##0_-;\-* #,##0_-;_-* "-"??_-;_-@_-</c:formatCode>
                <c:ptCount val="4"/>
                <c:pt idx="0">
                  <c:v>-17.84527764594209</c:v>
                </c:pt>
                <c:pt idx="1">
                  <c:v>19.699595609474301</c:v>
                </c:pt>
                <c:pt idx="2">
                  <c:v>36.920849420849407</c:v>
                </c:pt>
                <c:pt idx="3">
                  <c:v>-1.691928093056049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03-4693-A6F9-1472539D54CF}"/>
            </c:ext>
          </c:extLst>
        </c:ser>
        <c:ser>
          <c:idx val="2"/>
          <c:order val="2"/>
          <c:tx>
            <c:strRef>
              <c:f>'4.3.4. VARIACION $ PLAZAS MAYOR'!$B$21</c:f>
              <c:strCache>
                <c:ptCount val="1"/>
                <c:pt idx="0">
                  <c:v>Mandarina Arrayana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MAYOR'!$C$21:$F$21</c:f>
              <c:numCache>
                <c:formatCode>_-* #,##0_-;\-* #,##0_-;_-* "-"??_-;_-@_-</c:formatCode>
                <c:ptCount val="4"/>
                <c:pt idx="0">
                  <c:v>16.49684619116934</c:v>
                </c:pt>
                <c:pt idx="1">
                  <c:v>3.2486463973344399</c:v>
                </c:pt>
                <c:pt idx="2">
                  <c:v>42.113755546591364</c:v>
                </c:pt>
                <c:pt idx="3">
                  <c:v>13.681521430598934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03-4693-A6F9-1472539D54CF}"/>
            </c:ext>
          </c:extLst>
        </c:ser>
        <c:ser>
          <c:idx val="3"/>
          <c:order val="3"/>
          <c:tx>
            <c:strRef>
              <c:f>'4.3.4. VARIACION $ PLAZAS MAYOR'!$B$22</c:f>
              <c:strCache>
                <c:ptCount val="1"/>
                <c:pt idx="0">
                  <c:v>Naranja Valencia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MAYOR'!$C$22:$F$22</c:f>
              <c:numCache>
                <c:formatCode>_-* #,##0_-;\-* #,##0_-;_-* "-"??_-;_-@_-</c:formatCode>
                <c:ptCount val="4"/>
                <c:pt idx="0">
                  <c:v>4.7790802524797016</c:v>
                </c:pt>
                <c:pt idx="1">
                  <c:v>13.597246127366617</c:v>
                </c:pt>
                <c:pt idx="2">
                  <c:v>36.136363636363626</c:v>
                </c:pt>
                <c:pt idx="3">
                  <c:v>8.959376739009457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03-4693-A6F9-1472539D54CF}"/>
            </c:ext>
          </c:extLst>
        </c:ser>
        <c:ser>
          <c:idx val="4"/>
          <c:order val="4"/>
          <c:tx>
            <c:strRef>
              <c:f>'4.3.4. VARIACION $ PLAZAS MAYOR'!$B$23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-35.584031542631834</c:v>
                </c:pt>
                <c:pt idx="1">
                  <c:v>0.68859984697782295</c:v>
                </c:pt>
                <c:pt idx="2">
                  <c:v>158.20668693009117</c:v>
                </c:pt>
                <c:pt idx="3">
                  <c:v>-34.226015303119482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03-4693-A6F9-1472539D54CF}"/>
            </c:ext>
          </c:extLst>
        </c:ser>
        <c:ser>
          <c:idx val="5"/>
          <c:order val="5"/>
          <c:tx>
            <c:strRef>
              <c:f>'4.3.4. VARIACION $ PLAZAS MAYOR'!$B$24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18.352119384029209</c:v>
                </c:pt>
                <c:pt idx="1">
                  <c:v>13.655264922870543</c:v>
                </c:pt>
                <c:pt idx="2">
                  <c:v>6.5384161454030476</c:v>
                </c:pt>
                <c:pt idx="3">
                  <c:v>10.103024260551678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03-4693-A6F9-1472539D54CF}"/>
            </c:ext>
          </c:extLst>
        </c:ser>
        <c:ser>
          <c:idx val="6"/>
          <c:order val="6"/>
          <c:tx>
            <c:strRef>
              <c:f>'4.3.4. VARIACION $ PLAZAS MAYOR'!$B$25</c:f>
              <c:strCache>
                <c:ptCount val="1"/>
                <c:pt idx="0">
                  <c:v>Piscicultura tilapia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3.0582948445886871</c:v>
                </c:pt>
                <c:pt idx="1">
                  <c:v>46.148255813953512</c:v>
                </c:pt>
                <c:pt idx="2">
                  <c:v>-11.950936515829596</c:v>
                </c:pt>
                <c:pt idx="3">
                  <c:v>27.211972891566276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403-4693-A6F9-1472539D54CF}"/>
            </c:ext>
          </c:extLst>
        </c:ser>
        <c:ser>
          <c:idx val="7"/>
          <c:order val="7"/>
          <c:tx>
            <c:strRef>
              <c:f>'4.3.4. VARIACION $ PLAZAS MAYOR'!$B$26</c:f>
              <c:strCache>
                <c:ptCount val="1"/>
                <c:pt idx="0">
                  <c:v>Ganadería dp bovino en pie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403-4693-A6F9-1472539D54CF}"/>
            </c:ext>
          </c:extLst>
        </c:ser>
        <c:ser>
          <c:idx val="8"/>
          <c:order val="8"/>
          <c:tx>
            <c:strRef>
              <c:f>'4.3.4. VARIACION $ PLAZAS MAYOR'!$B$27</c:f>
              <c:strCache>
                <c:ptCount val="1"/>
                <c:pt idx="0">
                  <c:v>Ganadería dp leche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1.5974440894568716</c:v>
                </c:pt>
                <c:pt idx="1">
                  <c:v>5.5555555555555571</c:v>
                </c:pt>
                <c:pt idx="2">
                  <c:v>12.810327706057592</c:v>
                </c:pt>
                <c:pt idx="3">
                  <c:v>50.264084507042242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403-4693-A6F9-1472539D54CF}"/>
            </c:ext>
          </c:extLst>
        </c:ser>
        <c:ser>
          <c:idx val="9"/>
          <c:order val="9"/>
          <c:tx>
            <c:strRef>
              <c:f>'4.3.4. VARIACION $ PLAZAS MAYOR'!$B$28</c:f>
              <c:strCache>
                <c:ptCount val="1"/>
                <c:pt idx="0">
                  <c:v>Ganadería dp queso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MAYOR'!$C$18:$F$18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0.54783402658009095</c:v>
                </c:pt>
                <c:pt idx="1">
                  <c:v>10.907072949248303</c:v>
                </c:pt>
                <c:pt idx="2">
                  <c:v>40.829694323144082</c:v>
                </c:pt>
                <c:pt idx="3">
                  <c:v>10.051679586563296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403-4693-A6F9-1472539D54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24206671"/>
        <c:axId val="1433783071"/>
      </c:lineChart>
      <c:catAx>
        <c:axId val="1524206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433783071"/>
        <c:crosses val="autoZero"/>
        <c:auto val="1"/>
        <c:lblAlgn val="ctr"/>
        <c:lblOffset val="100"/>
        <c:noMultiLvlLbl val="0"/>
      </c:catAx>
      <c:valAx>
        <c:axId val="14337830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1524206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2832239720034996E-2"/>
          <c:y val="0.58390930300379118"/>
          <c:w val="0.97155774278215223"/>
          <c:h val="0.383683289588801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16</xdr:row>
      <xdr:rowOff>123825</xdr:rowOff>
    </xdr:from>
    <xdr:to>
      <xdr:col>10</xdr:col>
      <xdr:colOff>609600</xdr:colOff>
      <xdr:row>40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9044A4E-FBDF-4E7B-958F-9E3F20AC3E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285749</xdr:colOff>
      <xdr:row>1</xdr:row>
      <xdr:rowOff>123825</xdr:rowOff>
    </xdr:from>
    <xdr:to>
      <xdr:col>16</xdr:col>
      <xdr:colOff>296332</xdr:colOff>
      <xdr:row>23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EFB6B49-1B58-46C5-A221-32CDDB9483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Martha Patricia Cortazar Sanchez" id="{CCC48AAA-966E-4354-A509-BDBC2FEF509D}" userId="martha.cortazar@ant.gov.co" providerId="PeoplePicker"/>
  <person displayName="Sergio Leon Alvarez Fernandez" id="{A5693DA8-DC43-428F-A8A5-00F605E228EE}" userId="S::sergio.alvarez@ant.gov.co::3cec84bf-b89c-4da8-bd90-2fe49a2c40ff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23" dT="2025-11-25T22:19:53.01" personId="{A5693DA8-DC43-428F-A8A5-00F605E228EE}" id="{C1A36867-3A68-4A6E-B204-57AA2695F3A9}">
    <text>@Martha Patricia Cortazar Sanchez  aquí puedes poner el nombre normal (sin el _ y con tildes) para que en el gráfico salga normal</text>
    <mentions>
      <mention mentionpersonId="{CCC48AAA-966E-4354-A509-BDBC2FEF509D}" mentionId="{BCE59D9C-540B-43E5-8EB9-9D3A7EFB45B3}" startIndex="0" length="33"/>
    </mentions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9"/>
  <sheetViews>
    <sheetView workbookViewId="0">
      <selection activeCell="D5" sqref="D5:D9"/>
    </sheetView>
  </sheetViews>
  <sheetFormatPr baseColWidth="10" defaultColWidth="11.44140625" defaultRowHeight="14.4" x14ac:dyDescent="0.3"/>
  <cols>
    <col min="2" max="2" width="30.5546875" customWidth="1"/>
    <col min="3" max="3" width="16.44140625" customWidth="1"/>
    <col min="4" max="4" width="11" customWidth="1"/>
    <col min="5" max="5" width="34.5546875" customWidth="1"/>
  </cols>
  <sheetData>
    <row r="3" spans="2:5" x14ac:dyDescent="0.3">
      <c r="B3" s="48" t="s">
        <v>0</v>
      </c>
      <c r="C3" s="48"/>
      <c r="D3" s="48"/>
      <c r="E3" s="48"/>
    </row>
    <row r="4" spans="2:5" ht="39.6" x14ac:dyDescent="0.3">
      <c r="B4" s="21" t="s">
        <v>1</v>
      </c>
      <c r="C4" s="21" t="s">
        <v>2</v>
      </c>
      <c r="D4" s="21" t="s">
        <v>3</v>
      </c>
      <c r="E4" s="21" t="s">
        <v>4</v>
      </c>
    </row>
    <row r="5" spans="2:5" ht="52.8" x14ac:dyDescent="0.3">
      <c r="B5" s="22" t="s">
        <v>5</v>
      </c>
      <c r="C5" s="22" t="s">
        <v>6</v>
      </c>
      <c r="D5" s="22">
        <v>24</v>
      </c>
      <c r="E5" s="22" t="s">
        <v>7</v>
      </c>
    </row>
    <row r="6" spans="2:5" ht="22.8" x14ac:dyDescent="0.3">
      <c r="B6" s="10" t="s">
        <v>8</v>
      </c>
      <c r="C6" s="10" t="s">
        <v>9</v>
      </c>
      <c r="D6" s="10">
        <v>20</v>
      </c>
      <c r="E6" s="9" t="s">
        <v>7</v>
      </c>
    </row>
    <row r="7" spans="2:5" ht="22.8" x14ac:dyDescent="0.3">
      <c r="B7" s="10" t="s">
        <v>10</v>
      </c>
      <c r="C7" s="9" t="s">
        <v>11</v>
      </c>
      <c r="D7" s="10">
        <v>430</v>
      </c>
      <c r="E7" s="9" t="s">
        <v>12</v>
      </c>
    </row>
    <row r="8" spans="2:5" ht="22.8" x14ac:dyDescent="0.3">
      <c r="B8" s="10" t="s">
        <v>13</v>
      </c>
      <c r="C8" s="10" t="s">
        <v>14</v>
      </c>
      <c r="D8" s="10">
        <v>15</v>
      </c>
      <c r="E8" s="9" t="s">
        <v>7</v>
      </c>
    </row>
    <row r="9" spans="2:5" ht="22.8" x14ac:dyDescent="0.3">
      <c r="B9" s="10" t="s">
        <v>15</v>
      </c>
      <c r="C9" s="10" t="s">
        <v>16</v>
      </c>
      <c r="D9" s="10">
        <v>41</v>
      </c>
      <c r="E9" s="9" t="s">
        <v>7</v>
      </c>
    </row>
  </sheetData>
  <mergeCells count="1">
    <mergeCell ref="B3:E3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15"/>
  <sheetViews>
    <sheetView workbookViewId="0">
      <selection activeCell="A4" sqref="A4"/>
    </sheetView>
  </sheetViews>
  <sheetFormatPr baseColWidth="10" defaultColWidth="11.44140625" defaultRowHeight="14.4" x14ac:dyDescent="0.3"/>
  <cols>
    <col min="1" max="1" width="36.109375" customWidth="1"/>
    <col min="2" max="2" width="13.6640625" customWidth="1"/>
    <col min="3" max="3" width="15.109375" customWidth="1"/>
    <col min="4" max="4" width="20.88671875" customWidth="1"/>
    <col min="6" max="6" width="9" customWidth="1"/>
    <col min="7" max="7" width="18.109375" customWidth="1"/>
  </cols>
  <sheetData>
    <row r="3" spans="1:7" x14ac:dyDescent="0.3">
      <c r="A3" s="50" t="s">
        <v>17</v>
      </c>
      <c r="B3" s="50"/>
      <c r="C3" s="50"/>
      <c r="D3" s="50"/>
      <c r="E3" s="50"/>
      <c r="F3" s="50"/>
      <c r="G3" s="50"/>
    </row>
    <row r="4" spans="1:7" ht="38.4" customHeight="1" x14ac:dyDescent="0.3">
      <c r="A4" s="51" t="s">
        <v>1</v>
      </c>
      <c r="B4" s="51" t="s">
        <v>18</v>
      </c>
      <c r="C4" s="51" t="s">
        <v>19</v>
      </c>
      <c r="D4" s="21" t="s">
        <v>20</v>
      </c>
      <c r="E4" s="51" t="s">
        <v>21</v>
      </c>
      <c r="F4" s="51" t="s">
        <v>22</v>
      </c>
      <c r="G4" s="21" t="s">
        <v>23</v>
      </c>
    </row>
    <row r="5" spans="1:7" x14ac:dyDescent="0.3">
      <c r="A5" s="51"/>
      <c r="B5" s="51"/>
      <c r="C5" s="51"/>
      <c r="D5" s="21" t="s">
        <v>24</v>
      </c>
      <c r="E5" s="51"/>
      <c r="F5" s="51"/>
      <c r="G5" s="21" t="s">
        <v>24</v>
      </c>
    </row>
    <row r="6" spans="1:7" ht="26.4" customHeight="1" x14ac:dyDescent="0.3">
      <c r="A6" s="52" t="s">
        <v>5</v>
      </c>
      <c r="B6" s="12" t="s">
        <v>25</v>
      </c>
      <c r="C6" s="12" t="s">
        <v>26</v>
      </c>
      <c r="D6" s="12" t="s">
        <v>27</v>
      </c>
      <c r="E6" s="12" t="s">
        <v>28</v>
      </c>
      <c r="F6" s="12" t="s">
        <v>29</v>
      </c>
      <c r="G6" s="12" t="s">
        <v>30</v>
      </c>
    </row>
    <row r="7" spans="1:7" ht="34.200000000000003" x14ac:dyDescent="0.3">
      <c r="A7" s="53"/>
      <c r="B7" s="12" t="s">
        <v>31</v>
      </c>
      <c r="C7" s="12" t="s">
        <v>26</v>
      </c>
      <c r="D7" s="12" t="s">
        <v>27</v>
      </c>
      <c r="E7" s="12" t="s">
        <v>28</v>
      </c>
      <c r="F7" s="12" t="s">
        <v>29</v>
      </c>
      <c r="G7" s="12" t="s">
        <v>30</v>
      </c>
    </row>
    <row r="8" spans="1:7" ht="45.6" x14ac:dyDescent="0.3">
      <c r="A8" s="54"/>
      <c r="B8" s="12" t="s">
        <v>32</v>
      </c>
      <c r="C8" s="12" t="s">
        <v>26</v>
      </c>
      <c r="D8" s="12" t="s">
        <v>33</v>
      </c>
      <c r="E8" s="12" t="s">
        <v>28</v>
      </c>
      <c r="F8" s="12" t="s">
        <v>29</v>
      </c>
      <c r="G8" s="12" t="s">
        <v>34</v>
      </c>
    </row>
    <row r="9" spans="1:7" ht="45.6" x14ac:dyDescent="0.3">
      <c r="A9" s="55" t="s">
        <v>8</v>
      </c>
      <c r="B9" s="12" t="s">
        <v>35</v>
      </c>
      <c r="C9" s="12" t="s">
        <v>36</v>
      </c>
      <c r="D9" s="12" t="s">
        <v>37</v>
      </c>
      <c r="E9" s="12" t="s">
        <v>28</v>
      </c>
      <c r="F9" s="12" t="s">
        <v>29</v>
      </c>
      <c r="G9" s="12" t="s">
        <v>38</v>
      </c>
    </row>
    <row r="10" spans="1:7" ht="45.6" x14ac:dyDescent="0.3">
      <c r="A10" s="56"/>
      <c r="B10" s="12" t="s">
        <v>39</v>
      </c>
      <c r="C10" s="12" t="s">
        <v>36</v>
      </c>
      <c r="D10" s="12" t="s">
        <v>37</v>
      </c>
      <c r="E10" s="12" t="s">
        <v>28</v>
      </c>
      <c r="F10" s="12" t="s">
        <v>29</v>
      </c>
      <c r="G10" s="12" t="s">
        <v>38</v>
      </c>
    </row>
    <row r="11" spans="1:7" ht="34.200000000000003" x14ac:dyDescent="0.3">
      <c r="A11" s="10" t="s">
        <v>10</v>
      </c>
      <c r="B11" s="9" t="s">
        <v>11</v>
      </c>
      <c r="C11" s="12" t="s">
        <v>40</v>
      </c>
      <c r="D11" s="12" t="s">
        <v>41</v>
      </c>
      <c r="E11" s="12" t="s">
        <v>28</v>
      </c>
      <c r="F11" s="12" t="s">
        <v>29</v>
      </c>
      <c r="G11" s="12" t="s">
        <v>38</v>
      </c>
    </row>
    <row r="12" spans="1:7" ht="22.8" x14ac:dyDescent="0.3">
      <c r="A12" s="10" t="s">
        <v>13</v>
      </c>
      <c r="B12" s="12" t="s">
        <v>42</v>
      </c>
      <c r="C12" s="12" t="s">
        <v>43</v>
      </c>
      <c r="D12" s="12" t="s">
        <v>44</v>
      </c>
      <c r="E12" s="12" t="s">
        <v>28</v>
      </c>
      <c r="F12" s="12" t="s">
        <v>29</v>
      </c>
      <c r="G12" s="12" t="s">
        <v>45</v>
      </c>
    </row>
    <row r="13" spans="1:7" ht="45.6" x14ac:dyDescent="0.3">
      <c r="A13" s="55" t="s">
        <v>15</v>
      </c>
      <c r="B13" s="12" t="s">
        <v>46</v>
      </c>
      <c r="C13" s="12" t="s">
        <v>47</v>
      </c>
      <c r="D13" s="12" t="s">
        <v>48</v>
      </c>
      <c r="E13" s="12" t="s">
        <v>28</v>
      </c>
      <c r="F13" s="12" t="s">
        <v>29</v>
      </c>
      <c r="G13" s="12" t="s">
        <v>49</v>
      </c>
    </row>
    <row r="14" spans="1:7" ht="34.200000000000003" x14ac:dyDescent="0.3">
      <c r="A14" s="56"/>
      <c r="B14" s="12" t="s">
        <v>50</v>
      </c>
      <c r="C14" s="12" t="s">
        <v>51</v>
      </c>
      <c r="D14" s="12" t="s">
        <v>27</v>
      </c>
      <c r="E14" s="12" t="s">
        <v>28</v>
      </c>
      <c r="F14" s="12" t="s">
        <v>29</v>
      </c>
      <c r="G14" s="12" t="s">
        <v>30</v>
      </c>
    </row>
    <row r="15" spans="1:7" x14ac:dyDescent="0.3">
      <c r="A15" s="49" t="s">
        <v>52</v>
      </c>
      <c r="B15" s="49"/>
      <c r="C15" s="49"/>
      <c r="D15" s="49"/>
      <c r="E15" s="49"/>
      <c r="F15" s="49"/>
      <c r="G15" s="49"/>
    </row>
  </sheetData>
  <mergeCells count="10">
    <mergeCell ref="A15:G15"/>
    <mergeCell ref="A3:G3"/>
    <mergeCell ref="A4:A5"/>
    <mergeCell ref="B4:B5"/>
    <mergeCell ref="C4:C5"/>
    <mergeCell ref="E4:E5"/>
    <mergeCell ref="F4:F5"/>
    <mergeCell ref="A6:A8"/>
    <mergeCell ref="A9:A10"/>
    <mergeCell ref="A13:A14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16"/>
  <sheetViews>
    <sheetView workbookViewId="0">
      <selection activeCell="C11" sqref="C11"/>
    </sheetView>
  </sheetViews>
  <sheetFormatPr baseColWidth="10" defaultColWidth="11.44140625" defaultRowHeight="14.4" x14ac:dyDescent="0.3"/>
  <cols>
    <col min="2" max="2" width="31.109375" customWidth="1"/>
    <col min="3" max="3" width="20.5546875" customWidth="1"/>
    <col min="4" max="4" width="16.109375" customWidth="1"/>
    <col min="5" max="5" width="18" customWidth="1"/>
    <col min="6" max="6" width="43.109375" customWidth="1"/>
  </cols>
  <sheetData>
    <row r="4" spans="2:6" x14ac:dyDescent="0.3">
      <c r="B4" s="50" t="s">
        <v>53</v>
      </c>
      <c r="C4" s="50"/>
      <c r="D4" s="50"/>
      <c r="E4" s="50"/>
      <c r="F4" s="50"/>
    </row>
    <row r="5" spans="2:6" ht="39.6" x14ac:dyDescent="0.3">
      <c r="B5" s="21" t="s">
        <v>54</v>
      </c>
      <c r="C5" s="21" t="s">
        <v>55</v>
      </c>
      <c r="D5" s="21" t="s">
        <v>56</v>
      </c>
      <c r="E5" s="21" t="s">
        <v>57</v>
      </c>
      <c r="F5" s="21" t="s">
        <v>58</v>
      </c>
    </row>
    <row r="6" spans="2:6" ht="57" x14ac:dyDescent="0.3">
      <c r="B6" s="12" t="s">
        <v>59</v>
      </c>
      <c r="C6" s="12" t="s">
        <v>60</v>
      </c>
      <c r="D6" s="12" t="s">
        <v>61</v>
      </c>
      <c r="E6" s="12" t="s">
        <v>62</v>
      </c>
      <c r="F6" s="12" t="s">
        <v>63</v>
      </c>
    </row>
    <row r="7" spans="2:6" x14ac:dyDescent="0.3">
      <c r="B7" s="25" t="s">
        <v>64</v>
      </c>
      <c r="C7" s="12" t="s">
        <v>65</v>
      </c>
      <c r="D7" s="12" t="s">
        <v>46</v>
      </c>
      <c r="E7" s="12" t="s">
        <v>66</v>
      </c>
      <c r="F7" s="12" t="s">
        <v>67</v>
      </c>
    </row>
    <row r="8" spans="2:6" x14ac:dyDescent="0.3">
      <c r="B8" s="57" t="s">
        <v>68</v>
      </c>
      <c r="C8" s="57" t="s">
        <v>69</v>
      </c>
      <c r="D8" s="26" t="s">
        <v>42</v>
      </c>
      <c r="E8" s="60" t="s">
        <v>66</v>
      </c>
      <c r="F8" s="26" t="s">
        <v>70</v>
      </c>
    </row>
    <row r="9" spans="2:6" x14ac:dyDescent="0.3">
      <c r="B9" s="58"/>
      <c r="C9" s="58"/>
      <c r="D9" s="26" t="s">
        <v>39</v>
      </c>
      <c r="E9" s="61"/>
      <c r="F9" s="26" t="s">
        <v>71</v>
      </c>
    </row>
    <row r="10" spans="2:6" x14ac:dyDescent="0.3">
      <c r="B10" s="59"/>
      <c r="C10" s="59"/>
      <c r="D10" s="26" t="s">
        <v>72</v>
      </c>
      <c r="E10" s="62"/>
      <c r="F10" s="26" t="s">
        <v>71</v>
      </c>
    </row>
    <row r="11" spans="2:6" ht="22.8" x14ac:dyDescent="0.3">
      <c r="B11" s="12" t="s">
        <v>73</v>
      </c>
      <c r="C11" s="12" t="s">
        <v>60</v>
      </c>
      <c r="D11" s="12" t="s">
        <v>74</v>
      </c>
      <c r="E11" s="12" t="s">
        <v>75</v>
      </c>
      <c r="F11" s="12" t="s">
        <v>76</v>
      </c>
    </row>
    <row r="12" spans="2:6" x14ac:dyDescent="0.3">
      <c r="B12" s="63" t="s">
        <v>77</v>
      </c>
      <c r="C12" s="63" t="s">
        <v>69</v>
      </c>
      <c r="D12" s="26" t="s">
        <v>50</v>
      </c>
      <c r="E12" s="63" t="s">
        <v>66</v>
      </c>
      <c r="F12" s="26" t="s">
        <v>78</v>
      </c>
    </row>
    <row r="13" spans="2:6" x14ac:dyDescent="0.3">
      <c r="B13" s="63"/>
      <c r="C13" s="63"/>
      <c r="D13" s="26" t="s">
        <v>79</v>
      </c>
      <c r="E13" s="63"/>
      <c r="F13" s="26" t="s">
        <v>71</v>
      </c>
    </row>
    <row r="14" spans="2:6" x14ac:dyDescent="0.3">
      <c r="B14" s="63"/>
      <c r="C14" s="63"/>
      <c r="D14" s="26" t="s">
        <v>32</v>
      </c>
      <c r="E14" s="63"/>
      <c r="F14" s="26" t="s">
        <v>71</v>
      </c>
    </row>
    <row r="15" spans="2:6" x14ac:dyDescent="0.3">
      <c r="B15" s="63"/>
      <c r="C15" s="63"/>
      <c r="D15" s="26" t="s">
        <v>80</v>
      </c>
      <c r="E15" s="63"/>
      <c r="F15" s="26" t="s">
        <v>71</v>
      </c>
    </row>
    <row r="16" spans="2:6" x14ac:dyDescent="0.3">
      <c r="B16" s="49" t="s">
        <v>52</v>
      </c>
      <c r="C16" s="49"/>
      <c r="D16" s="49"/>
      <c r="E16" s="49"/>
      <c r="F16" s="49"/>
    </row>
  </sheetData>
  <mergeCells count="8">
    <mergeCell ref="B16:F16"/>
    <mergeCell ref="B4:F4"/>
    <mergeCell ref="B8:B10"/>
    <mergeCell ref="C8:C10"/>
    <mergeCell ref="E8:E10"/>
    <mergeCell ref="B12:B15"/>
    <mergeCell ref="C12:C15"/>
    <mergeCell ref="E12:E15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16"/>
  <sheetViews>
    <sheetView topLeftCell="C4" zoomScale="98" zoomScaleNormal="98" workbookViewId="0">
      <selection activeCell="D18" sqref="D18"/>
    </sheetView>
  </sheetViews>
  <sheetFormatPr baseColWidth="10" defaultColWidth="11.44140625" defaultRowHeight="14.4" x14ac:dyDescent="0.3"/>
  <cols>
    <col min="2" max="2" width="33" customWidth="1"/>
    <col min="3" max="3" width="14.5546875" customWidth="1"/>
    <col min="4" max="4" width="15.109375" customWidth="1"/>
    <col min="5" max="5" width="11.109375" customWidth="1"/>
    <col min="7" max="7" width="26.88671875" customWidth="1"/>
  </cols>
  <sheetData>
    <row r="4" spans="2:7" x14ac:dyDescent="0.3">
      <c r="B4" s="64" t="s">
        <v>81</v>
      </c>
      <c r="C4" s="64"/>
      <c r="D4" s="64"/>
      <c r="E4" s="64"/>
      <c r="F4" s="64"/>
      <c r="G4" s="64"/>
    </row>
    <row r="5" spans="2:7" ht="39.6" x14ac:dyDescent="0.3">
      <c r="B5" s="21" t="s">
        <v>82</v>
      </c>
      <c r="C5" s="21" t="s">
        <v>83</v>
      </c>
      <c r="D5" s="21" t="s">
        <v>84</v>
      </c>
      <c r="E5" s="21" t="s">
        <v>85</v>
      </c>
      <c r="F5" s="21" t="s">
        <v>86</v>
      </c>
      <c r="G5" s="21" t="s">
        <v>87</v>
      </c>
    </row>
    <row r="6" spans="2:7" ht="43.2" customHeight="1" x14ac:dyDescent="0.3">
      <c r="B6" s="12" t="s">
        <v>59</v>
      </c>
      <c r="C6" s="22" t="s">
        <v>11</v>
      </c>
      <c r="D6" s="22" t="s">
        <v>88</v>
      </c>
      <c r="E6" s="22" t="s">
        <v>89</v>
      </c>
      <c r="F6" s="22" t="s">
        <v>29</v>
      </c>
      <c r="G6" s="22" t="s">
        <v>38</v>
      </c>
    </row>
    <row r="7" spans="2:7" x14ac:dyDescent="0.3">
      <c r="B7" s="25" t="s">
        <v>64</v>
      </c>
      <c r="C7" s="26" t="s">
        <v>46</v>
      </c>
      <c r="D7" s="26" t="s">
        <v>90</v>
      </c>
      <c r="E7" s="26" t="s">
        <v>91</v>
      </c>
      <c r="F7" s="26" t="s">
        <v>29</v>
      </c>
      <c r="G7" s="26" t="s">
        <v>92</v>
      </c>
    </row>
    <row r="8" spans="2:7" x14ac:dyDescent="0.3">
      <c r="B8" s="60" t="s">
        <v>68</v>
      </c>
      <c r="C8" s="27" t="s">
        <v>42</v>
      </c>
      <c r="D8" s="26" t="s">
        <v>43</v>
      </c>
      <c r="E8" s="26" t="s">
        <v>93</v>
      </c>
      <c r="F8" s="26" t="s">
        <v>29</v>
      </c>
      <c r="G8" s="22" t="s">
        <v>38</v>
      </c>
    </row>
    <row r="9" spans="2:7" x14ac:dyDescent="0.3">
      <c r="B9" s="61"/>
      <c r="C9" s="26" t="s">
        <v>39</v>
      </c>
      <c r="D9" s="26" t="s">
        <v>94</v>
      </c>
      <c r="E9" s="26" t="s">
        <v>93</v>
      </c>
      <c r="F9" s="26" t="s">
        <v>29</v>
      </c>
      <c r="G9" s="22" t="s">
        <v>38</v>
      </c>
    </row>
    <row r="10" spans="2:7" x14ac:dyDescent="0.3">
      <c r="B10" s="62"/>
      <c r="C10" s="26" t="s">
        <v>72</v>
      </c>
      <c r="D10" s="26" t="s">
        <v>94</v>
      </c>
      <c r="E10" s="26" t="s">
        <v>93</v>
      </c>
      <c r="F10" s="26" t="s">
        <v>29</v>
      </c>
      <c r="G10" s="22" t="s">
        <v>38</v>
      </c>
    </row>
    <row r="11" spans="2:7" x14ac:dyDescent="0.3">
      <c r="B11" s="12" t="s">
        <v>73</v>
      </c>
      <c r="C11" s="26" t="s">
        <v>74</v>
      </c>
      <c r="D11" s="26" t="s">
        <v>95</v>
      </c>
      <c r="E11" s="26" t="s">
        <v>91</v>
      </c>
      <c r="F11" s="26" t="s">
        <v>96</v>
      </c>
      <c r="G11" s="26" t="s">
        <v>38</v>
      </c>
    </row>
    <row r="12" spans="2:7" x14ac:dyDescent="0.3">
      <c r="B12" s="57" t="s">
        <v>77</v>
      </c>
      <c r="C12" s="26" t="s">
        <v>50</v>
      </c>
      <c r="D12" s="26" t="s">
        <v>90</v>
      </c>
      <c r="E12" s="26" t="s">
        <v>91</v>
      </c>
      <c r="F12" s="26" t="s">
        <v>29</v>
      </c>
      <c r="G12" s="26" t="s">
        <v>97</v>
      </c>
    </row>
    <row r="13" spans="2:7" x14ac:dyDescent="0.3">
      <c r="B13" s="58"/>
      <c r="C13" s="26" t="s">
        <v>25</v>
      </c>
      <c r="D13" s="26" t="s">
        <v>26</v>
      </c>
      <c r="E13" s="26" t="s">
        <v>89</v>
      </c>
      <c r="F13" s="26" t="s">
        <v>29</v>
      </c>
      <c r="G13" s="26" t="s">
        <v>45</v>
      </c>
    </row>
    <row r="14" spans="2:7" x14ac:dyDescent="0.3">
      <c r="B14" s="58"/>
      <c r="C14" s="26" t="s">
        <v>32</v>
      </c>
      <c r="D14" s="26" t="s">
        <v>26</v>
      </c>
      <c r="E14" s="26" t="s">
        <v>89</v>
      </c>
      <c r="F14" s="26" t="s">
        <v>29</v>
      </c>
      <c r="G14" s="26" t="s">
        <v>45</v>
      </c>
    </row>
    <row r="15" spans="2:7" x14ac:dyDescent="0.3">
      <c r="B15" s="59"/>
      <c r="C15" s="26" t="s">
        <v>80</v>
      </c>
      <c r="D15" s="26" t="s">
        <v>26</v>
      </c>
      <c r="E15" s="26" t="s">
        <v>89</v>
      </c>
      <c r="F15" s="26" t="s">
        <v>29</v>
      </c>
      <c r="G15" s="26" t="s">
        <v>45</v>
      </c>
    </row>
    <row r="16" spans="2:7" x14ac:dyDescent="0.3">
      <c r="B16" s="64" t="s">
        <v>52</v>
      </c>
      <c r="C16" s="64"/>
      <c r="D16" s="64"/>
      <c r="E16" s="64"/>
      <c r="F16" s="64"/>
      <c r="G16" s="64"/>
    </row>
  </sheetData>
  <mergeCells count="4">
    <mergeCell ref="B4:G4"/>
    <mergeCell ref="B16:G16"/>
    <mergeCell ref="B8:B10"/>
    <mergeCell ref="B12:B15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filterMode="1"/>
  <dimension ref="A2:J26"/>
  <sheetViews>
    <sheetView topLeftCell="C4" zoomScaleNormal="100" workbookViewId="0">
      <selection activeCell="L9" sqref="L9"/>
    </sheetView>
  </sheetViews>
  <sheetFormatPr baseColWidth="10" defaultColWidth="11.44140625" defaultRowHeight="14.4" x14ac:dyDescent="0.3"/>
  <cols>
    <col min="1" max="1" width="11.5546875" customWidth="1"/>
    <col min="2" max="2" width="19.44140625" customWidth="1"/>
    <col min="3" max="3" width="21.33203125" customWidth="1"/>
    <col min="4" max="4" width="17.44140625" customWidth="1"/>
    <col min="5" max="5" width="6.5546875" customWidth="1"/>
    <col min="6" max="6" width="16.88671875" customWidth="1"/>
    <col min="7" max="7" width="10.33203125" customWidth="1"/>
    <col min="8" max="8" width="9.5546875" customWidth="1"/>
    <col min="9" max="9" width="10.44140625" customWidth="1"/>
    <col min="10" max="10" width="8.5546875" customWidth="1"/>
    <col min="11" max="11" width="4.44140625" customWidth="1"/>
    <col min="14" max="14" width="25.6640625" customWidth="1"/>
  </cols>
  <sheetData>
    <row r="2" spans="1:10" x14ac:dyDescent="0.3">
      <c r="A2" s="64" t="s">
        <v>98</v>
      </c>
      <c r="B2" s="64"/>
      <c r="C2" s="64"/>
      <c r="D2" s="64"/>
      <c r="E2" s="64"/>
      <c r="F2" s="64"/>
      <c r="G2" s="64"/>
      <c r="H2" s="64"/>
    </row>
    <row r="3" spans="1:10" ht="33.6" customHeight="1" x14ac:dyDescent="0.3">
      <c r="A3" s="65" t="s">
        <v>99</v>
      </c>
      <c r="B3" s="65" t="s">
        <v>100</v>
      </c>
      <c r="C3" s="65" t="s">
        <v>101</v>
      </c>
      <c r="D3" s="65" t="s">
        <v>102</v>
      </c>
      <c r="E3" s="65"/>
      <c r="F3" s="65" t="s">
        <v>23</v>
      </c>
      <c r="G3" s="23" t="s">
        <v>103</v>
      </c>
      <c r="H3" s="23" t="s">
        <v>104</v>
      </c>
      <c r="I3" s="23" t="s">
        <v>105</v>
      </c>
    </row>
    <row r="4" spans="1:10" x14ac:dyDescent="0.3">
      <c r="A4" s="65"/>
      <c r="B4" s="65"/>
      <c r="C4" s="65"/>
      <c r="D4" s="23" t="s">
        <v>106</v>
      </c>
      <c r="E4" s="23" t="s">
        <v>107</v>
      </c>
      <c r="F4" s="65"/>
      <c r="G4" s="23" t="s">
        <v>108</v>
      </c>
      <c r="H4" s="23" t="s">
        <v>108</v>
      </c>
      <c r="I4" s="24" t="s">
        <v>109</v>
      </c>
    </row>
    <row r="5" spans="1:10" x14ac:dyDescent="0.3">
      <c r="A5" s="66" t="s">
        <v>110</v>
      </c>
      <c r="B5" s="40" t="s">
        <v>111</v>
      </c>
      <c r="C5" s="12" t="s">
        <v>42</v>
      </c>
      <c r="D5" s="12" t="s">
        <v>112</v>
      </c>
      <c r="E5" s="12">
        <v>100</v>
      </c>
      <c r="F5" s="12" t="s">
        <v>38</v>
      </c>
      <c r="G5" s="18">
        <v>0</v>
      </c>
      <c r="H5" s="18">
        <v>8000</v>
      </c>
      <c r="I5" s="28">
        <f t="shared" ref="I5:I15" si="0">G5/H5</f>
        <v>0</v>
      </c>
      <c r="J5" s="38"/>
    </row>
    <row r="6" spans="1:10" x14ac:dyDescent="0.3">
      <c r="A6" s="67"/>
      <c r="B6" s="40" t="s">
        <v>111</v>
      </c>
      <c r="C6" s="12" t="s">
        <v>113</v>
      </c>
      <c r="D6" s="12" t="s">
        <v>114</v>
      </c>
      <c r="E6" s="12">
        <v>100</v>
      </c>
      <c r="F6" s="12" t="s">
        <v>38</v>
      </c>
      <c r="G6" s="18">
        <v>0</v>
      </c>
      <c r="H6" s="18">
        <v>1800</v>
      </c>
      <c r="I6" s="28">
        <f t="shared" si="0"/>
        <v>0</v>
      </c>
      <c r="J6" s="38"/>
    </row>
    <row r="7" spans="1:10" x14ac:dyDescent="0.3">
      <c r="A7" s="68"/>
      <c r="B7" s="40" t="s">
        <v>111</v>
      </c>
      <c r="C7" s="12" t="s">
        <v>115</v>
      </c>
      <c r="D7" s="12" t="s">
        <v>112</v>
      </c>
      <c r="E7" s="12">
        <v>100</v>
      </c>
      <c r="F7" s="12" t="s">
        <v>38</v>
      </c>
      <c r="G7" s="18">
        <v>0</v>
      </c>
      <c r="H7" s="18">
        <v>13216</v>
      </c>
      <c r="I7" s="28">
        <f t="shared" si="0"/>
        <v>0</v>
      </c>
      <c r="J7" s="38"/>
    </row>
    <row r="8" spans="1:10" x14ac:dyDescent="0.3">
      <c r="A8" s="69" t="s">
        <v>116</v>
      </c>
      <c r="B8" s="40" t="s">
        <v>117</v>
      </c>
      <c r="C8" s="12" t="s">
        <v>118</v>
      </c>
      <c r="D8" s="12" t="s">
        <v>119</v>
      </c>
      <c r="E8" s="12">
        <v>100</v>
      </c>
      <c r="F8" s="12" t="s">
        <v>38</v>
      </c>
      <c r="G8" s="18">
        <v>0</v>
      </c>
      <c r="H8" s="18">
        <v>16000</v>
      </c>
      <c r="I8" s="28">
        <f t="shared" si="0"/>
        <v>0</v>
      </c>
      <c r="J8" s="38"/>
    </row>
    <row r="9" spans="1:10" ht="34.200000000000003" x14ac:dyDescent="0.3">
      <c r="A9" s="70"/>
      <c r="B9" s="41" t="s">
        <v>120</v>
      </c>
      <c r="C9" s="12" t="s">
        <v>118</v>
      </c>
      <c r="D9" s="12" t="s">
        <v>121</v>
      </c>
      <c r="E9" s="12" t="s">
        <v>122</v>
      </c>
      <c r="F9" s="12" t="s">
        <v>38</v>
      </c>
      <c r="G9" s="18">
        <v>0</v>
      </c>
      <c r="H9" s="18">
        <v>8000</v>
      </c>
      <c r="I9" s="28">
        <f t="shared" si="0"/>
        <v>0</v>
      </c>
      <c r="J9" s="38"/>
    </row>
    <row r="10" spans="1:10" x14ac:dyDescent="0.3">
      <c r="A10" s="71" t="s">
        <v>123</v>
      </c>
      <c r="B10" s="40" t="s">
        <v>124</v>
      </c>
      <c r="C10" s="12" t="s">
        <v>125</v>
      </c>
      <c r="D10" s="12" t="s">
        <v>112</v>
      </c>
      <c r="E10" s="12">
        <v>100</v>
      </c>
      <c r="F10" s="12" t="s">
        <v>38</v>
      </c>
      <c r="G10" s="18">
        <v>0</v>
      </c>
      <c r="H10" s="18">
        <v>1750</v>
      </c>
      <c r="I10" s="28">
        <f t="shared" si="0"/>
        <v>0</v>
      </c>
      <c r="J10" s="38"/>
    </row>
    <row r="11" spans="1:10" x14ac:dyDescent="0.3">
      <c r="A11" s="72"/>
      <c r="B11" s="40" t="s">
        <v>126</v>
      </c>
      <c r="C11" s="12" t="s">
        <v>127</v>
      </c>
      <c r="D11" s="12" t="s">
        <v>112</v>
      </c>
      <c r="E11" s="12">
        <v>100</v>
      </c>
      <c r="F11" s="12" t="s">
        <v>38</v>
      </c>
      <c r="G11" s="18">
        <v>0</v>
      </c>
      <c r="H11" s="18">
        <v>1750</v>
      </c>
      <c r="I11" s="28">
        <f t="shared" si="0"/>
        <v>0</v>
      </c>
      <c r="J11" s="38"/>
    </row>
    <row r="12" spans="1:10" ht="22.8" x14ac:dyDescent="0.3">
      <c r="A12" s="73"/>
      <c r="B12" s="40" t="s">
        <v>128</v>
      </c>
      <c r="C12" s="12" t="s">
        <v>129</v>
      </c>
      <c r="D12" s="12" t="s">
        <v>112</v>
      </c>
      <c r="E12" s="12">
        <v>100</v>
      </c>
      <c r="F12" s="12" t="s">
        <v>38</v>
      </c>
      <c r="G12" s="18">
        <v>0</v>
      </c>
      <c r="H12" s="18">
        <v>1700</v>
      </c>
      <c r="I12" s="28">
        <f t="shared" si="0"/>
        <v>0</v>
      </c>
      <c r="J12" s="38"/>
    </row>
    <row r="13" spans="1:10" ht="58.2" x14ac:dyDescent="0.3">
      <c r="A13" s="39" t="s">
        <v>130</v>
      </c>
      <c r="B13" s="42" t="s">
        <v>131</v>
      </c>
      <c r="C13" s="12" t="s">
        <v>132</v>
      </c>
      <c r="D13" s="12" t="s">
        <v>133</v>
      </c>
      <c r="E13" s="12" t="s">
        <v>134</v>
      </c>
      <c r="F13" s="25" t="s">
        <v>135</v>
      </c>
      <c r="G13" s="18">
        <v>156</v>
      </c>
      <c r="H13" s="18">
        <v>1572</v>
      </c>
      <c r="I13" s="47">
        <f t="shared" si="0"/>
        <v>9.9236641221374045E-2</v>
      </c>
    </row>
    <row r="14" spans="1:10" ht="52.95" customHeight="1" x14ac:dyDescent="0.3">
      <c r="A14" s="39" t="s">
        <v>136</v>
      </c>
      <c r="B14" s="42" t="s">
        <v>137</v>
      </c>
      <c r="C14" s="12" t="s">
        <v>138</v>
      </c>
      <c r="D14" s="12" t="s">
        <v>139</v>
      </c>
      <c r="E14" s="12" t="s">
        <v>140</v>
      </c>
      <c r="F14" s="12" t="s">
        <v>38</v>
      </c>
      <c r="G14" s="18">
        <v>0</v>
      </c>
      <c r="H14" s="18">
        <v>767</v>
      </c>
      <c r="I14" s="28">
        <f t="shared" si="0"/>
        <v>0</v>
      </c>
      <c r="J14" s="38"/>
    </row>
    <row r="15" spans="1:10" x14ac:dyDescent="0.3">
      <c r="A15" s="39" t="s">
        <v>123</v>
      </c>
      <c r="B15" s="41" t="s">
        <v>11</v>
      </c>
      <c r="C15" s="12" t="s">
        <v>141</v>
      </c>
      <c r="D15" s="12" t="s">
        <v>142</v>
      </c>
      <c r="E15" s="12">
        <v>100</v>
      </c>
      <c r="F15" s="12" t="s">
        <v>38</v>
      </c>
      <c r="G15" s="18">
        <v>0</v>
      </c>
      <c r="H15" s="18">
        <v>12000</v>
      </c>
      <c r="I15" s="28">
        <f t="shared" si="0"/>
        <v>0</v>
      </c>
      <c r="J15" s="38"/>
    </row>
    <row r="16" spans="1:10" x14ac:dyDescent="0.3">
      <c r="A16" s="49" t="s">
        <v>52</v>
      </c>
      <c r="B16" s="49"/>
      <c r="C16" s="49"/>
      <c r="D16" s="49"/>
      <c r="E16" s="49"/>
      <c r="F16" s="49"/>
      <c r="G16" s="49"/>
      <c r="H16" s="49"/>
    </row>
    <row r="20" spans="2:4" x14ac:dyDescent="0.3">
      <c r="B20" s="36" t="s">
        <v>143</v>
      </c>
      <c r="C20" s="36" t="s">
        <v>144</v>
      </c>
      <c r="D20" s="36" t="s">
        <v>145</v>
      </c>
    </row>
    <row r="21" spans="2:4" hidden="1" x14ac:dyDescent="0.3">
      <c r="B21" s="37" t="s">
        <v>146</v>
      </c>
      <c r="C21" s="37" t="s">
        <v>111</v>
      </c>
      <c r="D21" s="37" t="s">
        <v>110</v>
      </c>
    </row>
    <row r="22" spans="2:4" x14ac:dyDescent="0.3">
      <c r="B22" s="37" t="s">
        <v>146</v>
      </c>
      <c r="C22" s="37" t="s">
        <v>117</v>
      </c>
      <c r="D22" s="37" t="s">
        <v>116</v>
      </c>
    </row>
    <row r="23" spans="2:4" x14ac:dyDescent="0.3">
      <c r="B23" s="37" t="s">
        <v>146</v>
      </c>
      <c r="C23" s="37" t="s">
        <v>147</v>
      </c>
      <c r="D23" s="37" t="s">
        <v>123</v>
      </c>
    </row>
    <row r="24" spans="2:4" x14ac:dyDescent="0.3">
      <c r="B24" s="37" t="s">
        <v>146</v>
      </c>
      <c r="C24" s="37" t="s">
        <v>148</v>
      </c>
      <c r="D24" s="37" t="s">
        <v>123</v>
      </c>
    </row>
    <row r="25" spans="2:4" hidden="1" x14ac:dyDescent="0.3">
      <c r="B25" s="37" t="s">
        <v>146</v>
      </c>
      <c r="C25" s="37" t="s">
        <v>149</v>
      </c>
      <c r="D25" s="37" t="s">
        <v>130</v>
      </c>
    </row>
    <row r="26" spans="2:4" hidden="1" x14ac:dyDescent="0.3">
      <c r="B26" s="37" t="s">
        <v>146</v>
      </c>
      <c r="C26" s="37" t="s">
        <v>137</v>
      </c>
      <c r="D26" s="37" t="s">
        <v>136</v>
      </c>
    </row>
  </sheetData>
  <autoFilter ref="B20:D26" xr:uid="{00000000-0001-0000-0600-000000000000}">
    <filterColumn colId="2">
      <filters>
        <filter val="09TapL-38"/>
        <filter val="09UapL-38"/>
      </filters>
    </filterColumn>
  </autoFilter>
  <mergeCells count="10">
    <mergeCell ref="A2:H2"/>
    <mergeCell ref="B3:B4"/>
    <mergeCell ref="C3:C4"/>
    <mergeCell ref="A16:H16"/>
    <mergeCell ref="A5:A7"/>
    <mergeCell ref="A8:A9"/>
    <mergeCell ref="A10:A12"/>
    <mergeCell ref="A3:A4"/>
    <mergeCell ref="D3:E3"/>
    <mergeCell ref="F3:F4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15"/>
  <sheetViews>
    <sheetView topLeftCell="D1" zoomScale="79" zoomScaleNormal="79" workbookViewId="0">
      <selection activeCell="D1" sqref="D1"/>
    </sheetView>
  </sheetViews>
  <sheetFormatPr baseColWidth="10" defaultColWidth="11.44140625" defaultRowHeight="14.4" x14ac:dyDescent="0.3"/>
  <cols>
    <col min="1" max="1" width="8.88671875" customWidth="1"/>
    <col min="2" max="2" width="11.88671875" customWidth="1"/>
    <col min="3" max="3" width="19.109375" customWidth="1"/>
    <col min="4" max="4" width="20.88671875" customWidth="1"/>
    <col min="5" max="6" width="12.6640625" customWidth="1"/>
    <col min="7" max="7" width="11.88671875" customWidth="1"/>
    <col min="8" max="8" width="4.44140625" customWidth="1"/>
    <col min="9" max="9" width="21.44140625" customWidth="1"/>
    <col min="10" max="11" width="11.44140625" customWidth="1"/>
    <col min="13" max="13" width="9.88671875" customWidth="1"/>
    <col min="14" max="14" width="6" customWidth="1"/>
  </cols>
  <sheetData>
    <row r="2" spans="2:13" x14ac:dyDescent="0.3">
      <c r="B2" s="75" t="s">
        <v>150</v>
      </c>
      <c r="C2" s="76"/>
      <c r="D2" s="76"/>
      <c r="E2" s="76"/>
      <c r="F2" s="76"/>
      <c r="G2" s="76"/>
    </row>
    <row r="3" spans="2:13" ht="28.5" customHeight="1" x14ac:dyDescent="0.3">
      <c r="B3" s="51" t="s">
        <v>99</v>
      </c>
      <c r="C3" s="51" t="s">
        <v>100</v>
      </c>
      <c r="D3" s="51" t="s">
        <v>101</v>
      </c>
      <c r="E3" s="21" t="s">
        <v>151</v>
      </c>
      <c r="F3" s="21" t="s">
        <v>152</v>
      </c>
      <c r="G3" s="21" t="s">
        <v>104</v>
      </c>
      <c r="I3" s="51" t="s">
        <v>100</v>
      </c>
      <c r="J3" s="21" t="s">
        <v>151</v>
      </c>
      <c r="K3" s="21" t="s">
        <v>152</v>
      </c>
      <c r="L3" s="21" t="s">
        <v>104</v>
      </c>
      <c r="M3" s="51" t="s">
        <v>153</v>
      </c>
    </row>
    <row r="4" spans="2:13" ht="15.75" customHeight="1" x14ac:dyDescent="0.3">
      <c r="B4" s="51"/>
      <c r="C4" s="51"/>
      <c r="D4" s="51"/>
      <c r="E4" s="21" t="s">
        <v>108</v>
      </c>
      <c r="F4" s="21" t="s">
        <v>108</v>
      </c>
      <c r="G4" s="21" t="s">
        <v>108</v>
      </c>
      <c r="I4" s="51"/>
      <c r="J4" s="21" t="s">
        <v>108</v>
      </c>
      <c r="K4" s="21" t="s">
        <v>108</v>
      </c>
      <c r="L4" s="21" t="s">
        <v>108</v>
      </c>
      <c r="M4" s="51"/>
    </row>
    <row r="5" spans="2:13" x14ac:dyDescent="0.3">
      <c r="B5" s="74" t="s">
        <v>110</v>
      </c>
      <c r="C5" s="40" t="s">
        <v>111</v>
      </c>
      <c r="D5" s="12" t="s">
        <v>42</v>
      </c>
      <c r="E5" s="2">
        <v>6000</v>
      </c>
      <c r="F5" s="2">
        <v>8000</v>
      </c>
      <c r="G5" s="18">
        <v>8000</v>
      </c>
      <c r="I5" s="40" t="s">
        <v>111</v>
      </c>
      <c r="J5" s="2">
        <v>6000</v>
      </c>
      <c r="K5" s="2">
        <v>8000</v>
      </c>
      <c r="L5" s="18">
        <v>8000</v>
      </c>
      <c r="M5" s="45">
        <f>K5/J5*100-100</f>
        <v>33.333333333333314</v>
      </c>
    </row>
    <row r="6" spans="2:13" x14ac:dyDescent="0.3">
      <c r="B6" s="74"/>
      <c r="C6" s="40" t="s">
        <v>111</v>
      </c>
      <c r="D6" s="12" t="s">
        <v>113</v>
      </c>
      <c r="E6" s="2">
        <v>1200</v>
      </c>
      <c r="F6" s="2">
        <v>2200</v>
      </c>
      <c r="G6" s="18">
        <v>1800</v>
      </c>
      <c r="I6" s="40" t="s">
        <v>111</v>
      </c>
      <c r="J6" s="2">
        <v>1200</v>
      </c>
      <c r="K6" s="2">
        <v>2200</v>
      </c>
      <c r="L6" s="18">
        <v>1800</v>
      </c>
      <c r="M6" s="43">
        <f t="shared" ref="M6:M15" si="0">K6/J6*100-100</f>
        <v>83.333333333333314</v>
      </c>
    </row>
    <row r="7" spans="2:13" x14ac:dyDescent="0.3">
      <c r="B7" s="74"/>
      <c r="C7" s="40" t="s">
        <v>111</v>
      </c>
      <c r="D7" s="12" t="s">
        <v>154</v>
      </c>
      <c r="E7" s="2">
        <v>12114</v>
      </c>
      <c r="F7" s="18">
        <v>16520</v>
      </c>
      <c r="G7" s="18">
        <v>13216</v>
      </c>
      <c r="I7" s="40" t="s">
        <v>111</v>
      </c>
      <c r="J7" s="2">
        <v>12114</v>
      </c>
      <c r="K7" s="18">
        <v>16520</v>
      </c>
      <c r="L7" s="18">
        <v>13216</v>
      </c>
      <c r="M7" s="45">
        <f t="shared" si="0"/>
        <v>36.371140828793131</v>
      </c>
    </row>
    <row r="8" spans="2:13" x14ac:dyDescent="0.3">
      <c r="B8" s="74" t="s">
        <v>116</v>
      </c>
      <c r="C8" s="40" t="s">
        <v>155</v>
      </c>
      <c r="D8" s="12" t="s">
        <v>118</v>
      </c>
      <c r="E8" s="29">
        <v>8000</v>
      </c>
      <c r="F8" s="29">
        <v>18000</v>
      </c>
      <c r="G8" s="18">
        <v>16000</v>
      </c>
      <c r="I8" s="40" t="s">
        <v>155</v>
      </c>
      <c r="J8" s="29">
        <v>8000</v>
      </c>
      <c r="K8" s="29">
        <v>18000</v>
      </c>
      <c r="L8" s="18">
        <v>16000</v>
      </c>
      <c r="M8" s="43">
        <f t="shared" si="0"/>
        <v>125</v>
      </c>
    </row>
    <row r="9" spans="2:13" x14ac:dyDescent="0.3">
      <c r="B9" s="74"/>
      <c r="C9" s="41" t="s">
        <v>120</v>
      </c>
      <c r="D9" s="12" t="s">
        <v>118</v>
      </c>
      <c r="E9" s="2">
        <v>7400</v>
      </c>
      <c r="F9" s="18">
        <v>14000</v>
      </c>
      <c r="G9" s="18">
        <v>8000</v>
      </c>
      <c r="I9" s="41" t="s">
        <v>120</v>
      </c>
      <c r="J9" s="2">
        <v>7400</v>
      </c>
      <c r="K9" s="18">
        <v>14000</v>
      </c>
      <c r="L9" s="18">
        <v>8000</v>
      </c>
      <c r="M9" s="43">
        <f t="shared" si="0"/>
        <v>89.189189189189193</v>
      </c>
    </row>
    <row r="10" spans="2:13" x14ac:dyDescent="0.3">
      <c r="B10" s="74" t="s">
        <v>123</v>
      </c>
      <c r="C10" s="40" t="s">
        <v>124</v>
      </c>
      <c r="D10" s="12" t="s">
        <v>125</v>
      </c>
      <c r="E10" s="1">
        <v>2300</v>
      </c>
      <c r="F10" s="1">
        <v>3100</v>
      </c>
      <c r="G10" s="18">
        <v>1750</v>
      </c>
      <c r="I10" s="40" t="s">
        <v>124</v>
      </c>
      <c r="J10" s="1">
        <v>2300</v>
      </c>
      <c r="K10" s="1">
        <v>3100</v>
      </c>
      <c r="L10" s="18">
        <v>1750</v>
      </c>
      <c r="M10" s="45">
        <f t="shared" si="0"/>
        <v>34.782608695652186</v>
      </c>
    </row>
    <row r="11" spans="2:13" x14ac:dyDescent="0.3">
      <c r="B11" s="74"/>
      <c r="C11" s="40" t="s">
        <v>126</v>
      </c>
      <c r="D11" s="12" t="s">
        <v>127</v>
      </c>
      <c r="E11" s="2">
        <v>750</v>
      </c>
      <c r="F11" s="2">
        <v>2000</v>
      </c>
      <c r="G11" s="18">
        <v>1750</v>
      </c>
      <c r="I11" s="40" t="s">
        <v>126</v>
      </c>
      <c r="J11" s="2">
        <v>750</v>
      </c>
      <c r="K11" s="2">
        <v>2000</v>
      </c>
      <c r="L11" s="18">
        <v>1750</v>
      </c>
      <c r="M11" s="44">
        <f t="shared" si="0"/>
        <v>166.66666666666663</v>
      </c>
    </row>
    <row r="12" spans="2:13" ht="22.8" x14ac:dyDescent="0.3">
      <c r="B12" s="74"/>
      <c r="C12" s="40" t="s">
        <v>128</v>
      </c>
      <c r="D12" s="12" t="s">
        <v>129</v>
      </c>
      <c r="E12" s="3">
        <v>800</v>
      </c>
      <c r="F12" s="3">
        <v>2100</v>
      </c>
      <c r="G12" s="18">
        <v>1700</v>
      </c>
      <c r="I12" s="40" t="s">
        <v>128</v>
      </c>
      <c r="J12" s="3">
        <v>800</v>
      </c>
      <c r="K12" s="3">
        <v>2100</v>
      </c>
      <c r="L12" s="18">
        <v>1700</v>
      </c>
      <c r="M12" s="44">
        <f t="shared" si="0"/>
        <v>162.5</v>
      </c>
    </row>
    <row r="13" spans="2:13" x14ac:dyDescent="0.3">
      <c r="B13" s="39" t="s">
        <v>130</v>
      </c>
      <c r="C13" s="42" t="s">
        <v>131</v>
      </c>
      <c r="D13" s="12" t="s">
        <v>132</v>
      </c>
      <c r="E13" s="2">
        <v>917</v>
      </c>
      <c r="F13" s="18">
        <v>1700</v>
      </c>
      <c r="G13" s="18">
        <v>1572</v>
      </c>
      <c r="I13" s="42" t="s">
        <v>131</v>
      </c>
      <c r="J13" s="2">
        <v>917</v>
      </c>
      <c r="K13" s="18">
        <v>1700</v>
      </c>
      <c r="L13" s="18">
        <v>1572</v>
      </c>
      <c r="M13" s="43">
        <f t="shared" si="0"/>
        <v>85.387131952017455</v>
      </c>
    </row>
    <row r="14" spans="2:13" x14ac:dyDescent="0.3">
      <c r="B14" s="39" t="s">
        <v>136</v>
      </c>
      <c r="C14" s="42" t="s">
        <v>137</v>
      </c>
      <c r="D14" s="12" t="s">
        <v>138</v>
      </c>
      <c r="E14" s="2">
        <v>533</v>
      </c>
      <c r="F14" s="18">
        <v>833</v>
      </c>
      <c r="G14" s="18">
        <v>767</v>
      </c>
      <c r="I14" s="42" t="s">
        <v>137</v>
      </c>
      <c r="J14" s="2">
        <v>533</v>
      </c>
      <c r="K14" s="18">
        <v>833</v>
      </c>
      <c r="L14" s="18">
        <v>767</v>
      </c>
      <c r="M14" s="43">
        <f t="shared" si="0"/>
        <v>56.285178236397769</v>
      </c>
    </row>
    <row r="15" spans="2:13" x14ac:dyDescent="0.3">
      <c r="B15" s="39" t="s">
        <v>123</v>
      </c>
      <c r="C15" s="41" t="s">
        <v>11</v>
      </c>
      <c r="D15" s="12" t="s">
        <v>141</v>
      </c>
      <c r="E15" s="2">
        <v>6000</v>
      </c>
      <c r="F15" s="2">
        <v>15000</v>
      </c>
      <c r="G15" s="18">
        <v>12000</v>
      </c>
      <c r="I15" s="41" t="s">
        <v>11</v>
      </c>
      <c r="J15" s="2">
        <v>6000</v>
      </c>
      <c r="K15" s="2">
        <v>15000</v>
      </c>
      <c r="L15" s="18">
        <v>12000</v>
      </c>
      <c r="M15" s="44">
        <f t="shared" si="0"/>
        <v>150</v>
      </c>
    </row>
  </sheetData>
  <mergeCells count="9">
    <mergeCell ref="B10:B12"/>
    <mergeCell ref="B5:B7"/>
    <mergeCell ref="B8:B9"/>
    <mergeCell ref="B2:G2"/>
    <mergeCell ref="M3:M4"/>
    <mergeCell ref="I3:I4"/>
    <mergeCell ref="B3:B4"/>
    <mergeCell ref="C3:C4"/>
    <mergeCell ref="D3:D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33"/>
  <sheetViews>
    <sheetView topLeftCell="A19" zoomScaleNormal="100" workbookViewId="0">
      <selection activeCell="J47" sqref="J47"/>
    </sheetView>
  </sheetViews>
  <sheetFormatPr baseColWidth="10" defaultColWidth="11.44140625" defaultRowHeight="14.4" x14ac:dyDescent="0.3"/>
  <cols>
    <col min="1" max="1" width="32.5546875" customWidth="1"/>
    <col min="2" max="6" width="12" bestFit="1" customWidth="1"/>
    <col min="9" max="9" width="12.109375" bestFit="1" customWidth="1"/>
  </cols>
  <sheetData>
    <row r="2" spans="1:9" x14ac:dyDescent="0.3">
      <c r="A2" s="13" t="s">
        <v>156</v>
      </c>
      <c r="B2" s="11">
        <v>2019</v>
      </c>
      <c r="C2" s="11">
        <v>2020</v>
      </c>
      <c r="D2" s="11">
        <v>2021</v>
      </c>
      <c r="E2" s="11">
        <v>2022</v>
      </c>
      <c r="F2" s="11">
        <v>2023</v>
      </c>
      <c r="G2" s="11" t="s">
        <v>157</v>
      </c>
      <c r="H2" s="11" t="s">
        <v>158</v>
      </c>
    </row>
    <row r="3" spans="1:9" x14ac:dyDescent="0.3">
      <c r="A3" s="30" t="s">
        <v>149</v>
      </c>
      <c r="B3" s="5">
        <v>2207</v>
      </c>
      <c r="C3" s="5">
        <v>1710</v>
      </c>
      <c r="D3" s="5">
        <v>1932</v>
      </c>
      <c r="E3" s="5">
        <v>3528</v>
      </c>
      <c r="F3" s="5">
        <v>3773</v>
      </c>
      <c r="G3" s="5">
        <v>2630</v>
      </c>
      <c r="H3" s="5">
        <f>(+B3+C3+D3+E3+F3)/5</f>
        <v>2630</v>
      </c>
      <c r="I3" s="19"/>
    </row>
    <row r="4" spans="1:9" x14ac:dyDescent="0.3">
      <c r="A4" s="30" t="s">
        <v>159</v>
      </c>
      <c r="B4" s="5">
        <v>2107</v>
      </c>
      <c r="C4" s="5">
        <v>1731</v>
      </c>
      <c r="D4" s="5">
        <v>2072</v>
      </c>
      <c r="E4" s="5">
        <v>2837</v>
      </c>
      <c r="F4" s="5">
        <v>2789</v>
      </c>
      <c r="G4" s="5">
        <v>2307</v>
      </c>
      <c r="H4" s="5">
        <f t="shared" ref="H4:H11" si="0">(+B4+C4+D4+E4+F4)/5</f>
        <v>2307.1999999999998</v>
      </c>
      <c r="I4" s="19"/>
    </row>
    <row r="5" spans="1:9" x14ac:dyDescent="0.3">
      <c r="A5" s="30" t="s">
        <v>128</v>
      </c>
      <c r="B5" s="5">
        <v>2061</v>
      </c>
      <c r="C5" s="5">
        <v>2401</v>
      </c>
      <c r="D5" s="5">
        <v>2479</v>
      </c>
      <c r="E5" s="5">
        <v>3523</v>
      </c>
      <c r="F5" s="5">
        <v>4005</v>
      </c>
      <c r="G5" s="5">
        <v>2894</v>
      </c>
      <c r="H5" s="5">
        <f t="shared" si="0"/>
        <v>2893.8</v>
      </c>
      <c r="I5" s="19"/>
    </row>
    <row r="6" spans="1:9" x14ac:dyDescent="0.3">
      <c r="A6" s="30" t="s">
        <v>126</v>
      </c>
      <c r="B6" s="5">
        <v>1109</v>
      </c>
      <c r="C6" s="5">
        <v>1162</v>
      </c>
      <c r="D6" s="5">
        <v>1320</v>
      </c>
      <c r="E6" s="5">
        <v>1797</v>
      </c>
      <c r="F6" s="5">
        <v>1958</v>
      </c>
      <c r="G6" s="5">
        <v>1469</v>
      </c>
      <c r="H6" s="5">
        <f t="shared" si="0"/>
        <v>1469.2</v>
      </c>
      <c r="I6" s="19"/>
    </row>
    <row r="7" spans="1:9" x14ac:dyDescent="0.3">
      <c r="A7" s="30" t="s">
        <v>137</v>
      </c>
      <c r="B7" s="5">
        <v>2029</v>
      </c>
      <c r="C7" s="5">
        <v>1307</v>
      </c>
      <c r="D7" s="5">
        <v>1316</v>
      </c>
      <c r="E7" s="5">
        <v>3398</v>
      </c>
      <c r="F7" s="5">
        <v>2235</v>
      </c>
      <c r="G7" s="5">
        <v>2057</v>
      </c>
      <c r="H7" s="5">
        <f t="shared" si="0"/>
        <v>2057</v>
      </c>
      <c r="I7" s="19"/>
    </row>
    <row r="8" spans="1:9" x14ac:dyDescent="0.3">
      <c r="A8" s="31" t="s">
        <v>155</v>
      </c>
      <c r="B8" s="5">
        <v>6299</v>
      </c>
      <c r="C8" s="5">
        <v>7455</v>
      </c>
      <c r="D8" s="5">
        <v>8473</v>
      </c>
      <c r="E8" s="5">
        <v>9027</v>
      </c>
      <c r="F8" s="5">
        <v>9939</v>
      </c>
      <c r="G8" s="5">
        <v>8239</v>
      </c>
      <c r="H8" s="5">
        <f t="shared" si="0"/>
        <v>8238.6</v>
      </c>
      <c r="I8" s="19"/>
    </row>
    <row r="9" spans="1:9" x14ac:dyDescent="0.3">
      <c r="A9" s="31" t="s">
        <v>120</v>
      </c>
      <c r="B9" s="5">
        <v>8011</v>
      </c>
      <c r="C9" s="5">
        <v>8256</v>
      </c>
      <c r="D9" s="5">
        <v>12066</v>
      </c>
      <c r="E9" s="5">
        <v>10624</v>
      </c>
      <c r="F9" s="5">
        <v>13515</v>
      </c>
      <c r="G9" s="5">
        <v>10494</v>
      </c>
      <c r="H9" s="5">
        <f t="shared" si="0"/>
        <v>10494.4</v>
      </c>
      <c r="I9" s="19"/>
    </row>
    <row r="10" spans="1:9" ht="16.2" customHeight="1" x14ac:dyDescent="0.3">
      <c r="A10" s="32" t="s">
        <v>160</v>
      </c>
      <c r="B10" s="5">
        <v>4384</v>
      </c>
      <c r="C10" s="5">
        <v>4667</v>
      </c>
      <c r="D10" s="5">
        <v>6470</v>
      </c>
      <c r="E10" s="5">
        <v>8027</v>
      </c>
      <c r="F10" s="5">
        <v>7835</v>
      </c>
      <c r="G10" s="5">
        <v>6277</v>
      </c>
      <c r="H10" s="5">
        <f t="shared" si="0"/>
        <v>6276.6</v>
      </c>
    </row>
    <row r="11" spans="1:9" x14ac:dyDescent="0.3">
      <c r="A11" s="31" t="s">
        <v>161</v>
      </c>
      <c r="B11" s="5">
        <v>939</v>
      </c>
      <c r="C11" s="5">
        <v>954</v>
      </c>
      <c r="D11" s="5">
        <v>1007</v>
      </c>
      <c r="E11" s="5">
        <v>1136</v>
      </c>
      <c r="F11" s="5">
        <v>1707</v>
      </c>
      <c r="G11" s="5">
        <v>1149</v>
      </c>
      <c r="H11" s="5">
        <f t="shared" si="0"/>
        <v>1148.5999999999999</v>
      </c>
    </row>
    <row r="12" spans="1:9" x14ac:dyDescent="0.3">
      <c r="A12" s="31" t="s">
        <v>162</v>
      </c>
      <c r="B12" s="5">
        <v>9857</v>
      </c>
      <c r="C12" s="5">
        <v>9911</v>
      </c>
      <c r="D12" s="5">
        <v>10992</v>
      </c>
      <c r="E12" s="5">
        <v>15480</v>
      </c>
      <c r="F12" s="5">
        <v>17036</v>
      </c>
      <c r="G12" s="5">
        <v>12655</v>
      </c>
      <c r="H12" s="5">
        <f t="shared" ref="H12" si="1">(+B12+C12+D12+E12+F12)/5</f>
        <v>12655.2</v>
      </c>
    </row>
    <row r="13" spans="1:9" x14ac:dyDescent="0.3">
      <c r="A13" s="14"/>
      <c r="B13" s="7"/>
      <c r="C13" s="7"/>
      <c r="D13" s="7"/>
      <c r="E13" s="7"/>
      <c r="F13" s="7"/>
      <c r="G13" s="7"/>
      <c r="H13" s="7"/>
    </row>
    <row r="14" spans="1:9" x14ac:dyDescent="0.3">
      <c r="A14" s="14" t="s">
        <v>163</v>
      </c>
      <c r="B14" s="7"/>
      <c r="C14" s="7"/>
      <c r="D14" s="7"/>
      <c r="E14" s="7"/>
      <c r="F14" s="7"/>
      <c r="G14" s="7"/>
      <c r="H14" s="7"/>
    </row>
    <row r="15" spans="1:9" x14ac:dyDescent="0.3">
      <c r="B15" s="7"/>
      <c r="C15" s="7"/>
      <c r="D15" s="7"/>
      <c r="E15" s="7"/>
      <c r="F15" s="7"/>
      <c r="G15" s="7"/>
      <c r="H15" s="7"/>
    </row>
    <row r="16" spans="1:9" x14ac:dyDescent="0.3">
      <c r="B16" s="7"/>
      <c r="C16" s="7"/>
      <c r="D16" s="7"/>
      <c r="E16" s="7"/>
      <c r="F16" s="7"/>
      <c r="G16" s="7"/>
      <c r="H16" s="7"/>
    </row>
    <row r="17" spans="1:8" ht="15" thickBot="1" x14ac:dyDescent="0.35">
      <c r="C17" s="7"/>
      <c r="D17" s="7"/>
      <c r="E17" s="7"/>
      <c r="F17" s="7"/>
      <c r="G17" s="7"/>
      <c r="H17" s="7"/>
    </row>
    <row r="18" spans="1:8" x14ac:dyDescent="0.3">
      <c r="A18" s="17" t="s">
        <v>164</v>
      </c>
      <c r="C18" s="7"/>
      <c r="D18" s="7"/>
      <c r="E18" s="7"/>
      <c r="F18" s="7"/>
      <c r="G18" s="7"/>
      <c r="H18" s="7"/>
    </row>
    <row r="19" spans="1:8" x14ac:dyDescent="0.3">
      <c r="A19" s="46" t="s">
        <v>165</v>
      </c>
      <c r="C19" s="7"/>
      <c r="D19" s="7"/>
      <c r="E19" s="7"/>
      <c r="F19" s="7"/>
      <c r="G19" s="7"/>
      <c r="H19" s="7"/>
    </row>
    <row r="20" spans="1:8" ht="15" thickBot="1" x14ac:dyDescent="0.35">
      <c r="A20" s="16" t="s">
        <v>166</v>
      </c>
      <c r="C20" s="7"/>
      <c r="D20" s="7"/>
      <c r="E20" s="7"/>
      <c r="F20" s="7"/>
      <c r="G20" s="7"/>
      <c r="H20" s="7"/>
    </row>
    <row r="23" spans="1:8" x14ac:dyDescent="0.3">
      <c r="A23" s="11" t="s">
        <v>100</v>
      </c>
      <c r="B23" s="11" t="s">
        <v>157</v>
      </c>
    </row>
    <row r="24" spans="1:8" x14ac:dyDescent="0.3">
      <c r="A24" s="20" t="s">
        <v>50</v>
      </c>
      <c r="B24" s="5">
        <v>1469</v>
      </c>
    </row>
    <row r="25" spans="1:8" x14ac:dyDescent="0.3">
      <c r="A25" s="20" t="s">
        <v>25</v>
      </c>
      <c r="B25" s="5">
        <v>2057</v>
      </c>
    </row>
    <row r="26" spans="1:8" x14ac:dyDescent="0.3">
      <c r="A26" s="20" t="s">
        <v>80</v>
      </c>
      <c r="B26" s="5">
        <v>2307</v>
      </c>
    </row>
    <row r="27" spans="1:8" x14ac:dyDescent="0.3">
      <c r="A27" s="20" t="s">
        <v>32</v>
      </c>
      <c r="B27" s="5">
        <v>2630</v>
      </c>
    </row>
    <row r="28" spans="1:8" x14ac:dyDescent="0.3">
      <c r="A28" s="20" t="s">
        <v>46</v>
      </c>
      <c r="B28" s="5">
        <v>2894</v>
      </c>
    </row>
    <row r="29" spans="1:8" x14ac:dyDescent="0.3">
      <c r="A29" s="20" t="s">
        <v>167</v>
      </c>
      <c r="B29" s="5">
        <v>12655</v>
      </c>
    </row>
    <row r="30" spans="1:8" x14ac:dyDescent="0.3">
      <c r="A30" s="20" t="s">
        <v>168</v>
      </c>
      <c r="B30" s="5">
        <v>10494</v>
      </c>
    </row>
    <row r="31" spans="1:8" x14ac:dyDescent="0.3">
      <c r="A31" s="20" t="s">
        <v>169</v>
      </c>
      <c r="B31" s="5">
        <v>8239</v>
      </c>
    </row>
    <row r="32" spans="1:8" x14ac:dyDescent="0.3">
      <c r="A32" s="20" t="s">
        <v>170</v>
      </c>
      <c r="B32" s="5">
        <v>6277</v>
      </c>
    </row>
    <row r="33" spans="1:2" x14ac:dyDescent="0.3">
      <c r="A33" s="20" t="s">
        <v>171</v>
      </c>
      <c r="B33" s="5">
        <v>1149</v>
      </c>
    </row>
  </sheetData>
  <sortState xmlns:xlrd2="http://schemas.microsoft.com/office/spreadsheetml/2017/richdata2" ref="A29:B33">
    <sortCondition descending="1" ref="B29:B33"/>
  </sortState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H28"/>
  <sheetViews>
    <sheetView tabSelected="1" topLeftCell="A2" zoomScale="90" zoomScaleNormal="90" workbookViewId="0">
      <selection activeCell="P13" sqref="P13"/>
    </sheetView>
  </sheetViews>
  <sheetFormatPr baseColWidth="10" defaultColWidth="11.44140625" defaultRowHeight="14.4" x14ac:dyDescent="0.3"/>
  <cols>
    <col min="1" max="1" width="6.44140625" customWidth="1"/>
    <col min="2" max="2" width="35.88671875" customWidth="1"/>
    <col min="3" max="8" width="11.44140625" customWidth="1"/>
  </cols>
  <sheetData>
    <row r="2" spans="2:8" ht="15" customHeight="1" x14ac:dyDescent="0.3">
      <c r="B2" s="4" t="s">
        <v>156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157</v>
      </c>
    </row>
    <row r="3" spans="2:8" x14ac:dyDescent="0.3">
      <c r="B3" s="20" t="s">
        <v>149</v>
      </c>
      <c r="C3" s="5">
        <v>2207</v>
      </c>
      <c r="D3" s="5">
        <v>1710</v>
      </c>
      <c r="E3" s="5">
        <v>1932</v>
      </c>
      <c r="F3" s="5">
        <v>3528</v>
      </c>
      <c r="G3" s="5">
        <v>3773</v>
      </c>
      <c r="H3" s="5">
        <v>2630</v>
      </c>
    </row>
    <row r="4" spans="2:8" x14ac:dyDescent="0.3">
      <c r="B4" s="20" t="s">
        <v>159</v>
      </c>
      <c r="C4" s="5">
        <v>2107</v>
      </c>
      <c r="D4" s="5">
        <v>1731</v>
      </c>
      <c r="E4" s="5">
        <v>2072</v>
      </c>
      <c r="F4" s="5">
        <v>2837</v>
      </c>
      <c r="G4" s="5">
        <v>2789</v>
      </c>
      <c r="H4" s="5">
        <v>2307</v>
      </c>
    </row>
    <row r="5" spans="2:8" x14ac:dyDescent="0.3">
      <c r="B5" s="20" t="s">
        <v>128</v>
      </c>
      <c r="C5" s="5">
        <v>2061</v>
      </c>
      <c r="D5" s="5">
        <v>2401</v>
      </c>
      <c r="E5" s="5">
        <v>2479</v>
      </c>
      <c r="F5" s="5">
        <v>3523</v>
      </c>
      <c r="G5" s="5">
        <v>4005</v>
      </c>
      <c r="H5" s="5">
        <v>2894</v>
      </c>
    </row>
    <row r="6" spans="2:8" x14ac:dyDescent="0.3">
      <c r="B6" s="20" t="s">
        <v>126</v>
      </c>
      <c r="C6" s="5">
        <v>1109</v>
      </c>
      <c r="D6" s="5">
        <v>1162</v>
      </c>
      <c r="E6" s="5">
        <v>1320</v>
      </c>
      <c r="F6" s="5">
        <v>1797</v>
      </c>
      <c r="G6" s="5">
        <v>1958</v>
      </c>
      <c r="H6" s="5">
        <v>1469</v>
      </c>
    </row>
    <row r="7" spans="2:8" x14ac:dyDescent="0.3">
      <c r="B7" s="20" t="s">
        <v>137</v>
      </c>
      <c r="C7" s="5">
        <v>2029</v>
      </c>
      <c r="D7" s="5">
        <v>1307</v>
      </c>
      <c r="E7" s="5">
        <v>1316</v>
      </c>
      <c r="F7" s="5">
        <v>3398</v>
      </c>
      <c r="G7" s="5">
        <v>2235</v>
      </c>
      <c r="H7" s="5">
        <v>2057</v>
      </c>
    </row>
    <row r="8" spans="2:8" x14ac:dyDescent="0.3">
      <c r="B8" s="20" t="s">
        <v>155</v>
      </c>
      <c r="C8" s="5">
        <v>6299</v>
      </c>
      <c r="D8" s="5">
        <v>7455</v>
      </c>
      <c r="E8" s="5">
        <v>8473</v>
      </c>
      <c r="F8" s="5">
        <v>9027</v>
      </c>
      <c r="G8" s="5">
        <v>9939</v>
      </c>
      <c r="H8" s="5">
        <v>8239</v>
      </c>
    </row>
    <row r="9" spans="2:8" x14ac:dyDescent="0.3">
      <c r="B9" s="20" t="s">
        <v>120</v>
      </c>
      <c r="C9" s="5">
        <v>8011</v>
      </c>
      <c r="D9" s="5">
        <v>8256</v>
      </c>
      <c r="E9" s="5">
        <v>12066</v>
      </c>
      <c r="F9" s="5">
        <v>10624</v>
      </c>
      <c r="G9" s="5">
        <v>13515</v>
      </c>
      <c r="H9" s="5">
        <v>10494</v>
      </c>
    </row>
    <row r="10" spans="2:8" x14ac:dyDescent="0.3">
      <c r="B10" s="20" t="s">
        <v>172</v>
      </c>
      <c r="C10" s="5">
        <v>4384</v>
      </c>
      <c r="D10" s="5">
        <v>4667</v>
      </c>
      <c r="E10" s="5">
        <v>6470</v>
      </c>
      <c r="F10" s="5">
        <v>8027</v>
      </c>
      <c r="G10" s="5">
        <v>7835</v>
      </c>
      <c r="H10" s="5">
        <v>6277</v>
      </c>
    </row>
    <row r="11" spans="2:8" x14ac:dyDescent="0.3">
      <c r="B11" s="20" t="s">
        <v>161</v>
      </c>
      <c r="C11" s="5">
        <v>939</v>
      </c>
      <c r="D11" s="5">
        <v>954</v>
      </c>
      <c r="E11" s="5">
        <v>1007</v>
      </c>
      <c r="F11" s="5">
        <v>1136</v>
      </c>
      <c r="G11" s="5">
        <v>1707</v>
      </c>
      <c r="H11" s="5">
        <v>1149</v>
      </c>
    </row>
    <row r="12" spans="2:8" x14ac:dyDescent="0.3">
      <c r="B12" s="20" t="s">
        <v>162</v>
      </c>
      <c r="C12" s="5">
        <v>9857</v>
      </c>
      <c r="D12" s="5">
        <v>9911</v>
      </c>
      <c r="E12" s="5">
        <v>10992</v>
      </c>
      <c r="F12" s="5">
        <v>15480</v>
      </c>
      <c r="G12" s="5">
        <v>17036</v>
      </c>
      <c r="H12" s="5">
        <v>12655</v>
      </c>
    </row>
    <row r="13" spans="2:8" x14ac:dyDescent="0.3">
      <c r="B13" s="7"/>
      <c r="C13" s="7"/>
      <c r="D13" s="7"/>
      <c r="E13" s="8"/>
      <c r="H13" s="8"/>
    </row>
    <row r="14" spans="2:8" x14ac:dyDescent="0.3">
      <c r="B14" s="7"/>
      <c r="C14" s="7"/>
      <c r="D14" s="7"/>
      <c r="E14" s="8"/>
      <c r="H14" s="8"/>
    </row>
    <row r="15" spans="2:8" x14ac:dyDescent="0.3">
      <c r="B15" s="6"/>
      <c r="C15" s="6"/>
      <c r="D15" s="7"/>
      <c r="E15" s="7"/>
      <c r="F15" s="7"/>
      <c r="G15" s="7"/>
      <c r="H15" s="8"/>
    </row>
    <row r="16" spans="2:8" x14ac:dyDescent="0.3">
      <c r="B16" s="6"/>
      <c r="C16" s="6"/>
      <c r="D16" s="7"/>
      <c r="E16" s="7"/>
      <c r="F16" s="7"/>
      <c r="G16" s="7"/>
      <c r="H16" s="8"/>
    </row>
    <row r="17" spans="2:8" x14ac:dyDescent="0.3">
      <c r="B17" s="6"/>
      <c r="C17" s="6"/>
      <c r="D17" s="7"/>
      <c r="E17" s="7"/>
      <c r="F17" s="7"/>
      <c r="G17" s="7"/>
      <c r="H17" s="8"/>
    </row>
    <row r="18" spans="2:8" x14ac:dyDescent="0.3">
      <c r="B18" s="4" t="s">
        <v>156</v>
      </c>
      <c r="C18" s="4">
        <v>2020</v>
      </c>
      <c r="D18" s="4">
        <v>2021</v>
      </c>
      <c r="E18" s="4">
        <v>2022</v>
      </c>
      <c r="F18" s="4">
        <v>2023</v>
      </c>
      <c r="G18" s="7"/>
      <c r="H18" s="8"/>
    </row>
    <row r="19" spans="2:8" x14ac:dyDescent="0.3">
      <c r="B19" s="20" t="s">
        <v>50</v>
      </c>
      <c r="C19" s="15">
        <f>D3/C3*100-100</f>
        <v>-22.51925690983235</v>
      </c>
      <c r="D19" s="15">
        <f t="shared" ref="D19:F19" si="0">E3/D3*100-100</f>
        <v>12.982456140350877</v>
      </c>
      <c r="E19" s="15">
        <f t="shared" si="0"/>
        <v>82.608695652173907</v>
      </c>
      <c r="F19" s="15">
        <f t="shared" si="0"/>
        <v>6.9444444444444429</v>
      </c>
      <c r="G19" s="34" cm="1">
        <f t="array" ref="G19">+AVERAGE(ABS(C19:F19))</f>
        <v>31.263713286700394</v>
      </c>
      <c r="H19" s="8"/>
    </row>
    <row r="20" spans="2:8" x14ac:dyDescent="0.3">
      <c r="B20" s="20" t="s">
        <v>25</v>
      </c>
      <c r="C20" s="15">
        <f t="shared" ref="C20:F28" si="1">D4/C4*100-100</f>
        <v>-17.84527764594209</v>
      </c>
      <c r="D20" s="15">
        <f t="shared" si="1"/>
        <v>19.699595609474301</v>
      </c>
      <c r="E20" s="15">
        <f t="shared" si="1"/>
        <v>36.920849420849407</v>
      </c>
      <c r="F20" s="15">
        <f t="shared" si="1"/>
        <v>-1.691928093056049</v>
      </c>
      <c r="G20" s="33" cm="1">
        <f t="array" ref="G20">+AVERAGE(ABS(C20:F20))</f>
        <v>19.039412692330462</v>
      </c>
      <c r="H20" s="8"/>
    </row>
    <row r="21" spans="2:8" x14ac:dyDescent="0.3">
      <c r="B21" s="20" t="s">
        <v>80</v>
      </c>
      <c r="C21" s="15">
        <f t="shared" si="1"/>
        <v>16.49684619116934</v>
      </c>
      <c r="D21" s="15">
        <f t="shared" si="1"/>
        <v>3.2486463973344399</v>
      </c>
      <c r="E21" s="15">
        <f t="shared" si="1"/>
        <v>42.113755546591364</v>
      </c>
      <c r="F21" s="15">
        <f t="shared" si="1"/>
        <v>13.681521430598934</v>
      </c>
      <c r="G21" s="33" cm="1">
        <f t="array" ref="G21">+AVERAGE(ABS(C21:F21))</f>
        <v>18.885192391423519</v>
      </c>
      <c r="H21" s="8"/>
    </row>
    <row r="22" spans="2:8" x14ac:dyDescent="0.3">
      <c r="B22" s="20" t="s">
        <v>32</v>
      </c>
      <c r="C22" s="15">
        <f t="shared" si="1"/>
        <v>4.7790802524797016</v>
      </c>
      <c r="D22" s="15">
        <f t="shared" si="1"/>
        <v>13.597246127366617</v>
      </c>
      <c r="E22" s="15">
        <f t="shared" si="1"/>
        <v>36.136363636363626</v>
      </c>
      <c r="F22" s="15">
        <f t="shared" si="1"/>
        <v>8.959376739009457</v>
      </c>
      <c r="G22" s="35" cm="1">
        <f t="array" ref="G22">+AVERAGE(ABS(C22:F22))</f>
        <v>15.86801668880485</v>
      </c>
      <c r="H22" s="8"/>
    </row>
    <row r="23" spans="2:8" x14ac:dyDescent="0.3">
      <c r="B23" s="20" t="s">
        <v>46</v>
      </c>
      <c r="C23" s="15">
        <f t="shared" si="1"/>
        <v>-35.584031542631834</v>
      </c>
      <c r="D23" s="15">
        <f t="shared" si="1"/>
        <v>0.68859984697782295</v>
      </c>
      <c r="E23" s="15">
        <f t="shared" si="1"/>
        <v>158.20668693009117</v>
      </c>
      <c r="F23" s="15">
        <f t="shared" si="1"/>
        <v>-34.226015303119482</v>
      </c>
      <c r="G23" s="34" cm="1">
        <f t="array" ref="G23">+AVERAGE(ABS(C23:F23))</f>
        <v>57.17633340570508</v>
      </c>
      <c r="H23" s="8"/>
    </row>
    <row r="24" spans="2:8" x14ac:dyDescent="0.3">
      <c r="B24" s="20" t="s">
        <v>167</v>
      </c>
      <c r="C24" s="15">
        <f t="shared" si="1"/>
        <v>18.352119384029209</v>
      </c>
      <c r="D24" s="15">
        <f t="shared" si="1"/>
        <v>13.655264922870543</v>
      </c>
      <c r="E24" s="15">
        <f t="shared" si="1"/>
        <v>6.5384161454030476</v>
      </c>
      <c r="F24" s="15">
        <f t="shared" si="1"/>
        <v>10.103024260551678</v>
      </c>
      <c r="G24" s="35" cm="1">
        <f t="array" ref="G24">+AVERAGE(ABS(C24:F24))</f>
        <v>12.162206178213619</v>
      </c>
    </row>
    <row r="25" spans="2:8" ht="15" customHeight="1" x14ac:dyDescent="0.3">
      <c r="B25" s="20" t="s">
        <v>168</v>
      </c>
      <c r="C25" s="15">
        <f t="shared" si="1"/>
        <v>3.0582948445886871</v>
      </c>
      <c r="D25" s="15">
        <f t="shared" si="1"/>
        <v>46.148255813953512</v>
      </c>
      <c r="E25" s="15">
        <f t="shared" si="1"/>
        <v>-11.950936515829596</v>
      </c>
      <c r="F25" s="15">
        <f t="shared" si="1"/>
        <v>27.211972891566276</v>
      </c>
      <c r="G25" s="34" cm="1">
        <f t="array" ref="G25">+AVERAGE(ABS(C25:F25))</f>
        <v>22.092365016484518</v>
      </c>
    </row>
    <row r="26" spans="2:8" x14ac:dyDescent="0.3">
      <c r="B26" s="20" t="s">
        <v>169</v>
      </c>
      <c r="C26" s="15">
        <f t="shared" si="1"/>
        <v>6.4552919708029179</v>
      </c>
      <c r="D26" s="15">
        <f t="shared" si="1"/>
        <v>38.632954788943636</v>
      </c>
      <c r="E26" s="15">
        <f t="shared" si="1"/>
        <v>24.064914992272037</v>
      </c>
      <c r="F26" s="15">
        <f t="shared" si="1"/>
        <v>-2.3919272455462703</v>
      </c>
      <c r="G26" s="33" cm="1">
        <f t="array" ref="G26">+AVERAGE(ABS(C26:F26))</f>
        <v>17.886272249391215</v>
      </c>
    </row>
    <row r="27" spans="2:8" x14ac:dyDescent="0.3">
      <c r="B27" s="20" t="s">
        <v>170</v>
      </c>
      <c r="C27" s="15">
        <f t="shared" si="1"/>
        <v>1.5974440894568716</v>
      </c>
      <c r="D27" s="15">
        <f t="shared" si="1"/>
        <v>5.5555555555555571</v>
      </c>
      <c r="E27" s="15">
        <f t="shared" si="1"/>
        <v>12.810327706057592</v>
      </c>
      <c r="F27" s="15">
        <f t="shared" si="1"/>
        <v>50.264084507042242</v>
      </c>
      <c r="G27" s="33" cm="1">
        <f t="array" ref="G27">+AVERAGE(ABS(C27:F27))</f>
        <v>17.556852964528066</v>
      </c>
    </row>
    <row r="28" spans="2:8" x14ac:dyDescent="0.3">
      <c r="B28" s="20" t="s">
        <v>171</v>
      </c>
      <c r="C28" s="15">
        <f t="shared" si="1"/>
        <v>0.54783402658009095</v>
      </c>
      <c r="D28" s="15">
        <f t="shared" si="1"/>
        <v>10.907072949248303</v>
      </c>
      <c r="E28" s="15">
        <f t="shared" si="1"/>
        <v>40.829694323144082</v>
      </c>
      <c r="F28" s="15">
        <f t="shared" si="1"/>
        <v>10.051679586563296</v>
      </c>
      <c r="G28" s="35" cm="1">
        <f t="array" ref="G28">+AVERAGE(ABS(C28:F28))</f>
        <v>15.584070221383943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25879056839e320833b92c479800ca5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21a5b3cd2b4348861c660623b9e378c4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2025-11-25T02:31:03+00:00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193473E-2839-4777-8F62-D0E20292489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69dfd1c-4089-4e06-927d-add0534611cf"/>
    <ds:schemaRef ds:uri="a90b905c-b97c-428b-8612-fd2117087e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3E9602-04BC-4E38-91DD-44C0C1B37D8C}">
  <ds:schemaRefs>
    <ds:schemaRef ds:uri="http://www.w3.org/XML/1998/namespace"/>
    <ds:schemaRef ds:uri="http://purl.org/dc/dcmitype/"/>
    <ds:schemaRef ds:uri="a90b905c-b97c-428b-8612-fd2117087ed6"/>
    <ds:schemaRef ds:uri="169dfd1c-4089-4e06-927d-add0534611cf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6A69B17A-CC4B-472B-917E-AA731CB80F6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4.1.1. OAF</vt:lpstr>
      <vt:lpstr>4.1.2. CONDICIONES COMERCIALES</vt:lpstr>
      <vt:lpstr>4.2.4. AGENTES COMERCIALES 1</vt:lpstr>
      <vt:lpstr>4.2.5. AGENTES COMERCIALES 2</vt:lpstr>
      <vt:lpstr>4.3.1. % MERCADO FLETE PRODUCTO</vt:lpstr>
      <vt:lpstr>4.3.2. PRECIOS PAGAD PRODUCTOR</vt:lpstr>
      <vt:lpstr>4.3.3. PRECIOS PROMEDIO SIPSA</vt:lpstr>
      <vt:lpstr>4.3.4. VARIACION $ PLAZAS MAYOR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Sergio Leon Alvarez Fernandez</cp:lastModifiedBy>
  <cp:revision/>
  <dcterms:created xsi:type="dcterms:W3CDTF">2024-08-23T00:06:32Z</dcterms:created>
  <dcterms:modified xsi:type="dcterms:W3CDTF">2025-12-01T14:14:43Z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