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0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balho\ANT\11_noviembre\NARINO\Tuquerres-Narino\DTS\"/>
    </mc:Choice>
  </mc:AlternateContent>
  <xr:revisionPtr revIDLastSave="462" documentId="13_ncr:1_{1C24D97D-3954-403A-ACEA-609A8970994C}" xr6:coauthVersionLast="47" xr6:coauthVersionMax="47" xr10:uidLastSave="{67DEE721-98DE-4B75-8DA9-9AAC9AAF34A9}"/>
  <bookViews>
    <workbookView xWindow="0" yWindow="0" windowWidth="19200" windowHeight="7870" activeTab="4" xr2:uid="{EE4DC0CB-125F-418D-A218-119F499F2D0F}"/>
  </bookViews>
  <sheets>
    <sheet name="IP 80 porciento" sheetId="1" r:id="rId1"/>
    <sheet name="IP PRIORIZADAS Y VALIDADAS" sheetId="2" r:id="rId2"/>
    <sheet name="RELACION TALLERES VEREDAS Y UFH" sheetId="3" r:id="rId3"/>
    <sheet name="PRIORIZACION Y VALIDACION" sheetId="5" r:id="rId4"/>
    <sheet name="Hoja1" sheetId="6" r:id="rId5"/>
  </sheets>
  <definedNames>
    <definedName name="_xlnm._FilterDatabase" localSheetId="3" hidden="1">'PRIORIZACION Y VALIDACION'!$A$2:$H$301</definedName>
    <definedName name="P03MunAgrFin_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E9" i="2"/>
  <c r="F9" i="2"/>
  <c r="G9" i="2"/>
  <c r="H9" i="2"/>
  <c r="I9" i="2"/>
  <c r="D9" i="2"/>
  <c r="D27" i="1" l="1"/>
  <c r="G26" i="1"/>
  <c r="E26" i="1"/>
  <c r="G25" i="1"/>
  <c r="E25" i="1"/>
  <c r="G24" i="1"/>
  <c r="E24" i="1"/>
  <c r="G23" i="1"/>
  <c r="E23" i="1"/>
  <c r="G22" i="1"/>
  <c r="E22" i="1"/>
  <c r="G21" i="1"/>
  <c r="E21" i="1"/>
  <c r="G20" i="1"/>
  <c r="E20" i="1"/>
  <c r="G19" i="1"/>
  <c r="E19" i="1"/>
  <c r="G18" i="1"/>
  <c r="E18" i="1"/>
  <c r="G17" i="1"/>
  <c r="E17" i="1"/>
  <c r="G16" i="1"/>
  <c r="E16" i="1"/>
  <c r="G15" i="1"/>
  <c r="E15" i="1"/>
  <c r="G14" i="1"/>
  <c r="E14" i="1"/>
  <c r="G13" i="1"/>
  <c r="E13" i="1"/>
  <c r="G12" i="1"/>
  <c r="E12" i="1"/>
  <c r="G11" i="1"/>
  <c r="E11" i="1"/>
  <c r="G10" i="1"/>
  <c r="E10" i="1"/>
  <c r="G9" i="1"/>
  <c r="E9" i="1"/>
  <c r="G8" i="1"/>
  <c r="E8" i="1"/>
  <c r="G7" i="1"/>
  <c r="E7" i="1"/>
  <c r="G6" i="1"/>
  <c r="E6" i="1"/>
  <c r="G5" i="1"/>
  <c r="E5" i="1"/>
  <c r="G4" i="1"/>
  <c r="E4" i="1"/>
  <c r="G3" i="1"/>
  <c r="E3" i="1"/>
  <c r="E27" i="1" l="1"/>
  <c r="G27" i="1"/>
  <c r="H13" i="1" l="1"/>
  <c r="H6" i="1"/>
  <c r="H16" i="1"/>
  <c r="H9" i="1"/>
  <c r="H17" i="1"/>
  <c r="F11" i="1"/>
  <c r="F13" i="1"/>
  <c r="F6" i="1"/>
  <c r="F14" i="1"/>
  <c r="F22" i="1"/>
  <c r="F9" i="1"/>
  <c r="F17" i="1"/>
  <c r="F25" i="1"/>
  <c r="I6" i="1"/>
  <c r="H21" i="1"/>
  <c r="H5" i="1"/>
  <c r="H24" i="1"/>
  <c r="H8" i="1"/>
  <c r="H18" i="1"/>
  <c r="F24" i="1"/>
  <c r="I24" i="1" s="1"/>
  <c r="F5" i="1"/>
  <c r="I5" i="1" s="1"/>
  <c r="F16" i="1"/>
  <c r="I16" i="1" s="1"/>
  <c r="I17" i="1"/>
  <c r="I9" i="1"/>
  <c r="I13" i="1"/>
  <c r="F15" i="1"/>
  <c r="F18" i="1"/>
  <c r="F12" i="1"/>
  <c r="H20" i="1"/>
  <c r="F19" i="1"/>
  <c r="F8" i="1"/>
  <c r="H12" i="1"/>
  <c r="H23" i="1"/>
  <c r="H4" i="1"/>
  <c r="F3" i="1"/>
  <c r="H15" i="1"/>
  <c r="F20" i="1"/>
  <c r="I20" i="1" s="1"/>
  <c r="H26" i="1"/>
  <c r="H7" i="1"/>
  <c r="F4" i="1"/>
  <c r="I4" i="1" s="1"/>
  <c r="H10" i="1"/>
  <c r="F23" i="1"/>
  <c r="H11" i="1"/>
  <c r="I11" i="1" s="1"/>
  <c r="F26" i="1"/>
  <c r="F7" i="1"/>
  <c r="F21" i="1"/>
  <c r="I21" i="1" s="1"/>
  <c r="F10" i="1"/>
  <c r="H22" i="1"/>
  <c r="I22" i="1" s="1"/>
  <c r="H19" i="1"/>
  <c r="H25" i="1"/>
  <c r="I25" i="1" s="1"/>
  <c r="H14" i="1"/>
  <c r="I14" i="1" s="1"/>
  <c r="H3" i="1"/>
  <c r="H27" i="1" l="1"/>
  <c r="I3" i="1"/>
  <c r="F27" i="1"/>
  <c r="I26" i="1"/>
  <c r="I10" i="1"/>
  <c r="I18" i="1"/>
  <c r="I8" i="1"/>
  <c r="I19" i="1"/>
  <c r="I7" i="1"/>
  <c r="I12" i="1"/>
  <c r="I23" i="1"/>
  <c r="I15" i="1"/>
  <c r="I27" i="1" l="1"/>
</calcChain>
</file>

<file path=xl/sharedStrings.xml><?xml version="1.0" encoding="utf-8"?>
<sst xmlns="http://schemas.openxmlformats.org/spreadsheetml/2006/main" count="1589" uniqueCount="160">
  <si>
    <t>Oferta agricola del municipio de Tuquerres (Nariño), promedio simple 2017-2021.</t>
  </si>
  <si>
    <t>ID</t>
  </si>
  <si>
    <t>Línea productiva</t>
  </si>
  <si>
    <t>Rendimiento Promedio (t)</t>
  </si>
  <si>
    <t>Área Cosechada Promedio (ha)</t>
  </si>
  <si>
    <t>Índice de Participación IP área Cosechada (%)</t>
  </si>
  <si>
    <t>Producción Promedio (t)</t>
  </si>
  <si>
    <t>Índice de Participación IP  Producción Promedio (%)</t>
  </si>
  <si>
    <t>IP final (%)</t>
  </si>
  <si>
    <t>Papa</t>
  </si>
  <si>
    <t>Zanahoria</t>
  </si>
  <si>
    <t>Papa criolla</t>
  </si>
  <si>
    <t>Maíz**</t>
  </si>
  <si>
    <t>Mora</t>
  </si>
  <si>
    <t>Haba</t>
  </si>
  <si>
    <t>Arveja</t>
  </si>
  <si>
    <t>Fique</t>
  </si>
  <si>
    <t>Repollo</t>
  </si>
  <si>
    <t>Frijol</t>
  </si>
  <si>
    <t>Fresa</t>
  </si>
  <si>
    <t>Tomate de árbol</t>
  </si>
  <si>
    <t>Coliflor</t>
  </si>
  <si>
    <t>Café</t>
  </si>
  <si>
    <t>Ulluco</t>
  </si>
  <si>
    <t>Acelga</t>
  </si>
  <si>
    <t>Quinua**</t>
  </si>
  <si>
    <t>Caña panelera</t>
  </si>
  <si>
    <t>Granadilla</t>
  </si>
  <si>
    <t>Trigo*</t>
  </si>
  <si>
    <t>Manzanilla**</t>
  </si>
  <si>
    <t>Aguacate</t>
  </si>
  <si>
    <t>Lulo***</t>
  </si>
  <si>
    <t>Cebada**</t>
  </si>
  <si>
    <t>TOTAL</t>
  </si>
  <si>
    <t>*Promedio de los años 2017-2020</t>
  </si>
  <si>
    <t>**Promedio de los años 2017-2018</t>
  </si>
  <si>
    <t>***Promedio de los años 2019-2021</t>
  </si>
  <si>
    <t>Líneas Priorizadas</t>
  </si>
  <si>
    <r>
      <t>N°</t>
    </r>
    <r>
      <rPr>
        <sz val="9"/>
        <color rgb="FF000000"/>
        <rFont val="Arial"/>
        <charset val="1"/>
      </rPr>
      <t> </t>
    </r>
  </si>
  <si>
    <r>
      <t>Línea productiva</t>
    </r>
    <r>
      <rPr>
        <sz val="9"/>
        <color rgb="FF000000"/>
        <rFont val="Arial"/>
        <charset val="1"/>
      </rPr>
      <t> </t>
    </r>
  </si>
  <si>
    <r>
      <t>Inventario Animal </t>
    </r>
    <r>
      <rPr>
        <sz val="9"/>
        <color rgb="FF000000"/>
        <rFont val="Arial"/>
        <charset val="1"/>
      </rPr>
      <t> </t>
    </r>
  </si>
  <si>
    <r>
      <t>Número de Predios </t>
    </r>
    <r>
      <rPr>
        <sz val="9"/>
        <color rgb="FF000000"/>
        <rFont val="Arial"/>
        <charset val="1"/>
      </rPr>
      <t> </t>
    </r>
  </si>
  <si>
    <r>
      <t>1</t>
    </r>
    <r>
      <rPr>
        <sz val="9"/>
        <color rgb="FF000000"/>
        <rFont val="Arial"/>
        <charset val="1"/>
      </rPr>
      <t> </t>
    </r>
  </si>
  <si>
    <t>Ganadería bovina </t>
  </si>
  <si>
    <t>25.763 </t>
  </si>
  <si>
    <t>3.232 </t>
  </si>
  <si>
    <r>
      <t>2</t>
    </r>
    <r>
      <rPr>
        <sz val="9"/>
        <color rgb="FF000000"/>
        <rFont val="Arial"/>
        <charset val="1"/>
      </rPr>
      <t> </t>
    </r>
  </si>
  <si>
    <t>Porcicultura </t>
  </si>
  <si>
    <t>5.082 </t>
  </si>
  <si>
    <t>445 </t>
  </si>
  <si>
    <r>
      <t>3</t>
    </r>
    <r>
      <rPr>
        <sz val="9"/>
        <color rgb="FF000000"/>
        <rFont val="Arial"/>
        <charset val="1"/>
      </rPr>
      <t> </t>
    </r>
  </si>
  <si>
    <t>Avicultura </t>
  </si>
  <si>
    <t>16.500 </t>
  </si>
  <si>
    <t>432 </t>
  </si>
  <si>
    <t xml:space="preserve">Tabla Lineas Agrícolas Priorizadas y Validadas </t>
  </si>
  <si>
    <t>Rendimiento Promedio (t/ha)</t>
  </si>
  <si>
    <t>Índice de Participación IP Producción Promedio (%)</t>
  </si>
  <si>
    <t>Líneas priorizadas y validadas en campo</t>
  </si>
  <si>
    <t>Líneas validadas en encuentros territoriales sin previa priorización</t>
  </si>
  <si>
    <t xml:space="preserve">Tabla Lineas Pecuarias Priorizadas y Validadas </t>
  </si>
  <si>
    <r>
      <t>No</t>
    </r>
    <r>
      <rPr>
        <sz val="10"/>
        <color rgb="FF000000"/>
        <rFont val="Arial"/>
        <family val="2"/>
      </rPr>
      <t>  </t>
    </r>
  </si>
  <si>
    <r>
      <t>Línea productiva</t>
    </r>
    <r>
      <rPr>
        <sz val="10"/>
        <color rgb="FF000000"/>
        <rFont val="Arial"/>
        <family val="2"/>
      </rPr>
      <t>  </t>
    </r>
  </si>
  <si>
    <r>
      <t>Inventario animal</t>
    </r>
    <r>
      <rPr>
        <b/>
        <vertAlign val="superscript"/>
        <sz val="6"/>
        <color rgb="FF000000"/>
        <rFont val="Arial"/>
        <family val="2"/>
      </rPr>
      <t>10</t>
    </r>
    <r>
      <rPr>
        <sz val="8"/>
        <color rgb="FF000000"/>
        <rFont val="Arial"/>
        <family val="2"/>
      </rPr>
      <t>  </t>
    </r>
  </si>
  <si>
    <r>
      <t>No predios (unidades)</t>
    </r>
    <r>
      <rPr>
        <b/>
        <vertAlign val="superscript"/>
        <sz val="6"/>
        <color rgb="FF000000"/>
        <rFont val="Arial"/>
        <family val="2"/>
      </rPr>
      <t>11</t>
    </r>
  </si>
  <si>
    <t>Ganadería bovina</t>
  </si>
  <si>
    <t>Bovinos hembras</t>
  </si>
  <si>
    <t>Cuyicultura</t>
  </si>
  <si>
    <t>*</t>
  </si>
  <si>
    <t>Cunicultura</t>
  </si>
  <si>
    <t>Centro poblado propuesto Taller (Nodos) </t>
  </si>
  <si>
    <t>Corregimientos/veredas asociados </t>
  </si>
  <si>
    <t>UFH Asociadas al nodo</t>
  </si>
  <si>
    <t xml:space="preserve">Zona Oriente </t>
  </si>
  <si>
    <t>La Flor</t>
  </si>
  <si>
    <t>03Hb-73</t>
  </si>
  <si>
    <t>Chalitala</t>
  </si>
  <si>
    <t>03Lb-73</t>
  </si>
  <si>
    <t>La Encillada</t>
  </si>
  <si>
    <t>03Lc-73</t>
  </si>
  <si>
    <t>San Carlos</t>
  </si>
  <si>
    <t>06Hb-55</t>
  </si>
  <si>
    <t>Cuatro esquinas</t>
  </si>
  <si>
    <t>06Ld-55</t>
  </si>
  <si>
    <t>Tutachag Bajo</t>
  </si>
  <si>
    <t>07Hd-49</t>
  </si>
  <si>
    <t>Esnanbu</t>
  </si>
  <si>
    <t>07Ld-49</t>
  </si>
  <si>
    <t>El Chungel</t>
  </si>
  <si>
    <t>08Hd-44</t>
  </si>
  <si>
    <t>Nueva Granada</t>
  </si>
  <si>
    <t>08Le-44</t>
  </si>
  <si>
    <t>La laguna</t>
  </si>
  <si>
    <t>09He-38</t>
  </si>
  <si>
    <t>La Guayaquilla</t>
  </si>
  <si>
    <t>10Lf2s1-30</t>
  </si>
  <si>
    <t xml:space="preserve"> San Gabriel</t>
  </si>
  <si>
    <t>11Hf-23</t>
  </si>
  <si>
    <t> </t>
  </si>
  <si>
    <t>11LaiEL-23</t>
  </si>
  <si>
    <t>11Lg2s2-23</t>
  </si>
  <si>
    <t>12HaiELs1-17</t>
  </si>
  <si>
    <t xml:space="preserve">Zona Occidente </t>
  </si>
  <si>
    <t>Igua</t>
  </si>
  <si>
    <t>04Hc-67</t>
  </si>
  <si>
    <t>La Jardinera</t>
  </si>
  <si>
    <t>04Lc-67</t>
  </si>
  <si>
    <t>Quebrada Oscura</t>
  </si>
  <si>
    <t>05Lc-61</t>
  </si>
  <si>
    <t>Nangan</t>
  </si>
  <si>
    <t>06Hc-55</t>
  </si>
  <si>
    <t>Pinzon</t>
  </si>
  <si>
    <t>08He-44</t>
  </si>
  <si>
    <t>Los Monos</t>
  </si>
  <si>
    <t>08Les1-44</t>
  </si>
  <si>
    <t>10Hf-30</t>
  </si>
  <si>
    <t>10Lf-30</t>
  </si>
  <si>
    <t>San Roque Bajo</t>
  </si>
  <si>
    <t>10Lfs1-30</t>
  </si>
  <si>
    <t>Las Delicias</t>
  </si>
  <si>
    <t>10Lg2s1-30</t>
  </si>
  <si>
    <t>San José</t>
  </si>
  <si>
    <t>10Lg-30</t>
  </si>
  <si>
    <t>Rancho Grande</t>
  </si>
  <si>
    <t>10Lgs1-30</t>
  </si>
  <si>
    <t>Guasi</t>
  </si>
  <si>
    <t>10Qg2s1-30</t>
  </si>
  <si>
    <t>Olaya</t>
  </si>
  <si>
    <t>11Hfs1-23</t>
  </si>
  <si>
    <t>La cienaga</t>
  </si>
  <si>
    <t>11Hg-23</t>
  </si>
  <si>
    <t>Las Minas</t>
  </si>
  <si>
    <t>11HgL-23</t>
  </si>
  <si>
    <t>Rosario Pamba</t>
  </si>
  <si>
    <t>11Lg-23</t>
  </si>
  <si>
    <t>Guanama</t>
  </si>
  <si>
    <t>12HaiEL-17</t>
  </si>
  <si>
    <t>Arrayan de Yascul</t>
  </si>
  <si>
    <t>12LaiEL-17</t>
  </si>
  <si>
    <t>Clase</t>
  </si>
  <si>
    <t>UFH</t>
  </si>
  <si>
    <t>Alternativa</t>
  </si>
  <si>
    <t>Línea priorizada</t>
  </si>
  <si>
    <t>Línea identificada en campo</t>
  </si>
  <si>
    <t>Línea validada</t>
  </si>
  <si>
    <t>Fuente</t>
  </si>
  <si>
    <t>Observaciones</t>
  </si>
  <si>
    <t>arveja</t>
  </si>
  <si>
    <t>X</t>
  </si>
  <si>
    <t>Línea Validada en los Encuentros Territoriales</t>
  </si>
  <si>
    <t>fresa</t>
  </si>
  <si>
    <t>haba</t>
  </si>
  <si>
    <t>EVAs 2017-2021</t>
  </si>
  <si>
    <t>papa</t>
  </si>
  <si>
    <t>papa_criolla</t>
  </si>
  <si>
    <t>zanahoria</t>
  </si>
  <si>
    <t>cuyicultura_cunicultura</t>
  </si>
  <si>
    <t>ganaderia_leche_1</t>
  </si>
  <si>
    <t>Censo Nacional Bovino 2023</t>
  </si>
  <si>
    <t>ganaderia_leche_2</t>
  </si>
  <si>
    <t>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</si>
</sst>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vertAlign val="superscript"/>
      <sz val="6"/>
      <color rgb="FF00000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</font>
    <font>
      <sz val="11"/>
      <color rgb="FF000000"/>
      <name val="Arial"/>
    </font>
    <font>
      <sz val="11"/>
      <name val="Arial"/>
    </font>
    <font>
      <sz val="10"/>
      <name val="Arial"/>
    </font>
    <font>
      <b/>
      <sz val="9"/>
      <name val="Arial"/>
    </font>
    <font>
      <b/>
      <sz val="9"/>
      <color rgb="FF000000"/>
      <name val="Arial"/>
    </font>
    <font>
      <sz val="9"/>
      <color rgb="FF000000"/>
      <name val="Arial"/>
      <charset val="1"/>
    </font>
    <font>
      <b/>
      <sz val="9"/>
      <color rgb="FF000000"/>
      <name val="Arial"/>
      <charset val="1"/>
    </font>
  </fonts>
  <fills count="21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ABE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4F7E"/>
        <bgColor indexed="64"/>
      </patternFill>
    </fill>
    <fill>
      <patternFill patternType="solid">
        <fgColor rgb="FF8D492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66600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FFFF"/>
        <bgColor rgb="FF000000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7" fillId="0" borderId="0"/>
  </cellStyleXfs>
  <cellXfs count="8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2" fontId="8" fillId="4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/>
    <xf numFmtId="2" fontId="0" fillId="5" borderId="1" xfId="0" applyNumberFormat="1" applyFill="1" applyBorder="1"/>
    <xf numFmtId="0" fontId="0" fillId="0" borderId="1" xfId="0" applyBorder="1"/>
    <xf numFmtId="2" fontId="0" fillId="0" borderId="1" xfId="0" applyNumberFormat="1" applyBorder="1"/>
    <xf numFmtId="2" fontId="0" fillId="5" borderId="0" xfId="0" applyNumberFormat="1" applyFill="1"/>
    <xf numFmtId="0" fontId="9" fillId="6" borderId="1" xfId="0" applyFont="1" applyFill="1" applyBorder="1" applyAlignment="1">
      <alignment horizontal="center" vertical="center" wrapText="1"/>
    </xf>
    <xf numFmtId="0" fontId="0" fillId="7" borderId="1" xfId="0" applyFill="1" applyBorder="1"/>
    <xf numFmtId="0" fontId="0" fillId="8" borderId="1" xfId="0" applyFill="1" applyBorder="1"/>
    <xf numFmtId="2" fontId="0" fillId="7" borderId="1" xfId="0" applyNumberFormat="1" applyFill="1" applyBorder="1"/>
    <xf numFmtId="2" fontId="9" fillId="0" borderId="1" xfId="0" applyNumberFormat="1" applyFont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43" fontId="0" fillId="8" borderId="4" xfId="0" applyNumberFormat="1" applyFill="1" applyBorder="1" applyAlignment="1">
      <alignment vertical="center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11" fillId="7" borderId="6" xfId="0" applyFont="1" applyFill="1" applyBorder="1" applyAlignment="1">
      <alignment horizontal="left" vertical="center"/>
    </xf>
    <xf numFmtId="3" fontId="11" fillId="7" borderId="6" xfId="0" applyNumberFormat="1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left" vertical="center"/>
    </xf>
    <xf numFmtId="3" fontId="11" fillId="8" borderId="6" xfId="0" applyNumberFormat="1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2" fillId="9" borderId="8" xfId="0" applyFont="1" applyFill="1" applyBorder="1" applyAlignment="1">
      <alignment vertical="center" wrapText="1"/>
    </xf>
    <xf numFmtId="0" fontId="12" fillId="10" borderId="8" xfId="0" applyFont="1" applyFill="1" applyBorder="1" applyAlignment="1">
      <alignment vertical="center" wrapText="1"/>
    </xf>
    <xf numFmtId="16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2" fillId="9" borderId="1" xfId="0" applyFont="1" applyFill="1" applyBorder="1" applyAlignment="1">
      <alignment vertical="center" wrapText="1"/>
    </xf>
    <xf numFmtId="0" fontId="14" fillId="11" borderId="8" xfId="0" applyFont="1" applyFill="1" applyBorder="1" applyAlignment="1">
      <alignment vertical="center" wrapText="1"/>
    </xf>
    <xf numFmtId="0" fontId="12" fillId="13" borderId="8" xfId="0" applyFont="1" applyFill="1" applyBorder="1" applyAlignment="1">
      <alignment vertical="center" wrapText="1"/>
    </xf>
    <xf numFmtId="0" fontId="14" fillId="13" borderId="8" xfId="0" applyFont="1" applyFill="1" applyBorder="1" applyAlignment="1">
      <alignment vertical="center" wrapText="1"/>
    </xf>
    <xf numFmtId="0" fontId="12" fillId="15" borderId="8" xfId="0" applyFont="1" applyFill="1" applyBorder="1" applyAlignment="1">
      <alignment vertical="center" wrapText="1"/>
    </xf>
    <xf numFmtId="0" fontId="12" fillId="16" borderId="8" xfId="0" applyFont="1" applyFill="1" applyBorder="1" applyAlignment="1">
      <alignment vertical="center" wrapText="1"/>
    </xf>
    <xf numFmtId="0" fontId="14" fillId="17" borderId="8" xfId="0" applyFont="1" applyFill="1" applyBorder="1" applyAlignment="1">
      <alignment vertical="center" wrapText="1"/>
    </xf>
    <xf numFmtId="0" fontId="12" fillId="11" borderId="4" xfId="0" applyFont="1" applyFill="1" applyBorder="1" applyAlignment="1">
      <alignment vertical="center" wrapText="1"/>
    </xf>
    <xf numFmtId="0" fontId="0" fillId="12" borderId="4" xfId="0" applyFill="1" applyBorder="1"/>
    <xf numFmtId="0" fontId="4" fillId="0" borderId="1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4" xfId="0" applyBorder="1"/>
    <xf numFmtId="0" fontId="0" fillId="0" borderId="10" xfId="0" applyBorder="1"/>
    <xf numFmtId="0" fontId="0" fillId="12" borderId="11" xfId="0" applyFill="1" applyBorder="1"/>
    <xf numFmtId="0" fontId="4" fillId="0" borderId="12" xfId="0" applyFont="1" applyBorder="1" applyAlignment="1">
      <alignment horizontal="center" vertical="center" wrapText="1"/>
    </xf>
    <xf numFmtId="0" fontId="14" fillId="18" borderId="8" xfId="0" applyFont="1" applyFill="1" applyBorder="1" applyAlignment="1">
      <alignment vertical="center" wrapText="1"/>
    </xf>
    <xf numFmtId="0" fontId="4" fillId="14" borderId="1" xfId="0" applyFont="1" applyFill="1" applyBorder="1" applyAlignment="1">
      <alignment horizontal="right" vertical="center" wrapText="1"/>
    </xf>
    <xf numFmtId="0" fontId="15" fillId="0" borderId="2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15" fillId="0" borderId="3" xfId="0" applyFont="1" applyBorder="1"/>
    <xf numFmtId="0" fontId="15" fillId="0" borderId="13" xfId="0" applyFont="1" applyBorder="1" applyAlignment="1">
      <alignment wrapText="1"/>
    </xf>
    <xf numFmtId="0" fontId="15" fillId="0" borderId="13" xfId="0" applyFont="1" applyBorder="1"/>
    <xf numFmtId="0" fontId="15" fillId="0" borderId="2" xfId="0" applyFont="1" applyBorder="1"/>
    <xf numFmtId="0" fontId="16" fillId="0" borderId="3" xfId="0" applyFont="1" applyBorder="1"/>
    <xf numFmtId="0" fontId="16" fillId="20" borderId="3" xfId="0" applyFont="1" applyFill="1" applyBorder="1"/>
    <xf numFmtId="0" fontId="17" fillId="0" borderId="3" xfId="0" applyFont="1" applyBorder="1" applyAlignment="1">
      <alignment wrapText="1"/>
    </xf>
    <xf numFmtId="0" fontId="18" fillId="19" borderId="1" xfId="0" applyFont="1" applyFill="1" applyBorder="1"/>
    <xf numFmtId="0" fontId="19" fillId="19" borderId="12" xfId="0" applyFont="1" applyFill="1" applyBorder="1"/>
    <xf numFmtId="0" fontId="18" fillId="19" borderId="10" xfId="0" applyFont="1" applyFill="1" applyBorder="1"/>
    <xf numFmtId="0" fontId="21" fillId="3" borderId="4" xfId="0" applyFont="1" applyFill="1" applyBorder="1" applyAlignment="1">
      <alignment wrapText="1"/>
    </xf>
    <xf numFmtId="0" fontId="21" fillId="3" borderId="14" xfId="0" applyFont="1" applyFill="1" applyBorder="1" applyAlignment="1">
      <alignment wrapText="1"/>
    </xf>
    <xf numFmtId="0" fontId="21" fillId="5" borderId="15" xfId="0" applyFont="1" applyFill="1" applyBorder="1" applyAlignment="1">
      <alignment wrapText="1"/>
    </xf>
    <xf numFmtId="0" fontId="20" fillId="5" borderId="16" xfId="0" applyFont="1" applyFill="1" applyBorder="1" applyAlignment="1">
      <alignment wrapText="1"/>
    </xf>
    <xf numFmtId="0" fontId="20" fillId="5" borderId="4" xfId="0" applyFont="1" applyFill="1" applyBorder="1" applyAlignment="1">
      <alignment wrapText="1"/>
    </xf>
    <xf numFmtId="2" fontId="0" fillId="0" borderId="0" xfId="0" applyNumberFormat="1"/>
    <xf numFmtId="0" fontId="1" fillId="0" borderId="0" xfId="0" applyFont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0" xfId="1" applyFont="1" applyAlignment="1">
      <alignment horizontal="center"/>
    </xf>
    <xf numFmtId="3" fontId="11" fillId="7" borderId="7" xfId="0" applyNumberFormat="1" applyFont="1" applyFill="1" applyBorder="1" applyAlignment="1">
      <alignment horizontal="center" vertical="center"/>
    </xf>
    <xf numFmtId="3" fontId="11" fillId="7" borderId="5" xfId="0" applyNumberFormat="1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10" fillId="0" borderId="9" xfId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/>
  </cellXfs>
  <cellStyles count="2">
    <cellStyle name="Normal" xfId="0" builtinId="0"/>
    <cellStyle name="Normal 2" xfId="1" xr:uid="{680FF176-3247-464E-B428-22215BA2C296}"/>
  </cellStyles>
  <dxfs count="24"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8D4925"/>
        </patternFill>
      </fill>
    </dxf>
    <dxf>
      <fill>
        <patternFill patternType="solid">
          <bgColor rgb="FFFF4F7E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</dxfs>
  <tableStyles count="0" defaultTableStyle="TableStyleMedium2" defaultPivotStyle="PivotStyleLight16"/>
  <colors>
    <mruColors>
      <color rgb="FFFFF29C"/>
      <color rgb="FFFF8C3C"/>
      <color rgb="FFAAFF00"/>
      <color rgb="FF38D400"/>
      <color rgb="FF266600"/>
      <color rgb="FF8D4925"/>
      <color rgb="FFFF4F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8F2AB-084D-4046-8710-8B30B65DE7BB}">
  <dimension ref="A1:J38"/>
  <sheetViews>
    <sheetView workbookViewId="0">
      <selection activeCell="G4" sqref="G4"/>
    </sheetView>
  </sheetViews>
  <sheetFormatPr defaultColWidth="11.42578125" defaultRowHeight="14.45"/>
  <cols>
    <col min="4" max="4" width="12.5703125" customWidth="1"/>
  </cols>
  <sheetData>
    <row r="1" spans="2:10">
      <c r="B1" s="69" t="s">
        <v>0</v>
      </c>
      <c r="C1" s="69"/>
      <c r="D1" s="69"/>
      <c r="E1" s="69"/>
      <c r="F1" s="69"/>
      <c r="G1" s="69"/>
      <c r="H1" s="69"/>
      <c r="I1" s="69"/>
    </row>
    <row r="2" spans="2:10" ht="91.5">
      <c r="B2" s="3" t="s">
        <v>1</v>
      </c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</row>
    <row r="3" spans="2:10">
      <c r="B3" s="5">
        <v>1</v>
      </c>
      <c r="C3" s="5" t="s">
        <v>9</v>
      </c>
      <c r="D3" s="6">
        <v>22.34</v>
      </c>
      <c r="E3" s="6">
        <f>24822.9/5</f>
        <v>4964.58</v>
      </c>
      <c r="F3" s="6">
        <f>(E3*100)/E$27</f>
        <v>64.809730036261712</v>
      </c>
      <c r="G3" s="6">
        <f>552949.4/5</f>
        <v>110589.88</v>
      </c>
      <c r="H3" s="6">
        <f>(G3*100)/G$27</f>
        <v>73.480825229609934</v>
      </c>
      <c r="I3" s="6">
        <f>AVERAGE(F3,H3)</f>
        <v>69.14527763293583</v>
      </c>
    </row>
    <row r="4" spans="2:10">
      <c r="B4" s="5">
        <v>2</v>
      </c>
      <c r="C4" s="5" t="s">
        <v>10</v>
      </c>
      <c r="D4" s="6">
        <v>28.22</v>
      </c>
      <c r="E4" s="6">
        <f>4587/5</f>
        <v>917.4</v>
      </c>
      <c r="F4" s="6">
        <f>(E4*100)/E$27</f>
        <v>11.976128158931168</v>
      </c>
      <c r="G4" s="6">
        <f>129434/5</f>
        <v>25886.799999999999</v>
      </c>
      <c r="H4" s="6">
        <f>(G4*100)/G$27</f>
        <v>17.200339005285713</v>
      </c>
      <c r="I4" s="6">
        <f>AVERAGE(F4,H4)</f>
        <v>14.58823358210844</v>
      </c>
    </row>
    <row r="5" spans="2:10">
      <c r="B5" s="5">
        <v>3</v>
      </c>
      <c r="C5" s="5" t="s">
        <v>11</v>
      </c>
      <c r="D5" s="6">
        <v>12.666700000000001</v>
      </c>
      <c r="E5" s="6">
        <f>3097.9/5</f>
        <v>619.58000000000004</v>
      </c>
      <c r="F5" s="6">
        <f>(E5*100)/E$27</f>
        <v>8.0882597391656574</v>
      </c>
      <c r="G5" s="6">
        <f>39308.8/5</f>
        <v>7861.76</v>
      </c>
      <c r="H5" s="6">
        <f>(G5*100)/G$27</f>
        <v>5.2237023184864491</v>
      </c>
      <c r="I5" s="6">
        <f>AVERAGE(F5,H5)</f>
        <v>6.6559810288260532</v>
      </c>
    </row>
    <row r="6" spans="2:10">
      <c r="B6" s="5">
        <v>4</v>
      </c>
      <c r="C6" s="5" t="s">
        <v>12</v>
      </c>
      <c r="D6" s="6">
        <v>1.5</v>
      </c>
      <c r="E6" s="6">
        <f>820/2</f>
        <v>410</v>
      </c>
      <c r="F6" s="6">
        <f>(E6*100)/E$27</f>
        <v>5.3523136528905368</v>
      </c>
      <c r="G6" s="6">
        <f>1230/2</f>
        <v>615</v>
      </c>
      <c r="H6" s="6">
        <f>(G6*100)/G$27</f>
        <v>0.40863329914283392</v>
      </c>
      <c r="I6" s="6">
        <f>AVERAGE(F6,H6)</f>
        <v>2.8804734760166855</v>
      </c>
    </row>
    <row r="7" spans="2:10">
      <c r="B7" s="5">
        <v>5</v>
      </c>
      <c r="C7" s="5" t="s">
        <v>13</v>
      </c>
      <c r="D7" s="6">
        <v>7.8</v>
      </c>
      <c r="E7" s="6">
        <f>920/5</f>
        <v>184</v>
      </c>
      <c r="F7" s="6">
        <f>(E7*100)/E$27</f>
        <v>2.402013932028924</v>
      </c>
      <c r="G7" s="6">
        <f>8318/5</f>
        <v>1663.6</v>
      </c>
      <c r="H7" s="6">
        <f>(G7*100)/G$27</f>
        <v>1.105369685291087</v>
      </c>
      <c r="I7" s="6">
        <f>AVERAGE(F7,H7)</f>
        <v>1.7536918086600055</v>
      </c>
    </row>
    <row r="8" spans="2:10">
      <c r="B8" s="5">
        <v>6</v>
      </c>
      <c r="C8" s="5" t="s">
        <v>14</v>
      </c>
      <c r="D8" s="6">
        <v>5.32</v>
      </c>
      <c r="E8" s="6">
        <f>883/5</f>
        <v>176.6</v>
      </c>
      <c r="F8" s="6">
        <f>(E8*100)/E$27</f>
        <v>2.3054111978060217</v>
      </c>
      <c r="G8" s="6">
        <f>4763.85/5</f>
        <v>952.7700000000001</v>
      </c>
      <c r="H8" s="6">
        <f>(G8*100)/G$27</f>
        <v>0.63306268036474467</v>
      </c>
      <c r="I8" s="6">
        <f>AVERAGE(F8,H8)</f>
        <v>1.4692369390853832</v>
      </c>
      <c r="J8" s="68">
        <f>SUM(I3:I8)</f>
        <v>96.492894467632397</v>
      </c>
    </row>
    <row r="9" spans="2:10">
      <c r="B9" s="7">
        <v>7</v>
      </c>
      <c r="C9" s="7" t="s">
        <v>15</v>
      </c>
      <c r="D9" s="8">
        <v>1.97</v>
      </c>
      <c r="E9" s="8">
        <f>351/5</f>
        <v>70.2</v>
      </c>
      <c r="F9" s="8">
        <f>(E9*100)/E$27</f>
        <v>0.91642053276320901</v>
      </c>
      <c r="G9" s="8">
        <f>672.68/5</f>
        <v>134.536</v>
      </c>
      <c r="H9" s="8">
        <f>(G9*100)/G$27</f>
        <v>8.9391690298341958E-2</v>
      </c>
      <c r="I9" s="8">
        <f>AVERAGE(F9,H9)</f>
        <v>0.50290611153077547</v>
      </c>
    </row>
    <row r="10" spans="2:10">
      <c r="B10" s="7">
        <v>8</v>
      </c>
      <c r="C10" s="7" t="s">
        <v>16</v>
      </c>
      <c r="D10" s="8">
        <v>1.8</v>
      </c>
      <c r="E10" s="8">
        <f>326.1/5</f>
        <v>65.22</v>
      </c>
      <c r="F10" s="8">
        <f>(E10*100)/E$27</f>
        <v>0.85140950351590439</v>
      </c>
      <c r="G10" s="8">
        <f>601.7/5</f>
        <v>120.34</v>
      </c>
      <c r="H10" s="8">
        <f>(G10*100)/G$27</f>
        <v>7.9959237754225421E-2</v>
      </c>
      <c r="I10" s="8">
        <f>AVERAGE(F10,H10)</f>
        <v>0.4656843706350649</v>
      </c>
    </row>
    <row r="11" spans="2:10">
      <c r="B11" s="7">
        <v>9</v>
      </c>
      <c r="C11" s="7" t="s">
        <v>17</v>
      </c>
      <c r="D11" s="8">
        <v>24.44</v>
      </c>
      <c r="E11" s="8">
        <f>153/5</f>
        <v>30.6</v>
      </c>
      <c r="F11" s="8">
        <f>(E11*100)/E$27</f>
        <v>0.39946536043524494</v>
      </c>
      <c r="G11" s="8">
        <f>3785/5</f>
        <v>757</v>
      </c>
      <c r="H11" s="8">
        <f>(G11*100)/G$27</f>
        <v>0.50298440235955333</v>
      </c>
      <c r="I11" s="8">
        <f>AVERAGE(F11,H11)</f>
        <v>0.45122488139739914</v>
      </c>
    </row>
    <row r="12" spans="2:10">
      <c r="B12" s="7">
        <v>10</v>
      </c>
      <c r="C12" s="7" t="s">
        <v>18</v>
      </c>
      <c r="D12" s="8">
        <v>1.21</v>
      </c>
      <c r="E12" s="8">
        <f>287/5</f>
        <v>57.4</v>
      </c>
      <c r="F12" s="8">
        <f>(E12*100)/E$27</f>
        <v>0.74932391140467514</v>
      </c>
      <c r="G12" s="8">
        <f>335.19/5</f>
        <v>67.037999999999997</v>
      </c>
      <c r="H12" s="8">
        <f>(G12*100)/G$27</f>
        <v>4.4543022939735444E-2</v>
      </c>
      <c r="I12" s="8">
        <f>AVERAGE(F12,H12)</f>
        <v>0.39693346717220529</v>
      </c>
    </row>
    <row r="13" spans="2:10">
      <c r="B13" s="7">
        <v>11</v>
      </c>
      <c r="C13" s="7" t="s">
        <v>19</v>
      </c>
      <c r="D13" s="8">
        <v>11.8</v>
      </c>
      <c r="E13" s="8">
        <f>107.2/5</f>
        <v>21.44</v>
      </c>
      <c r="F13" s="8">
        <f>(E13*100)/E$27</f>
        <v>0.27988684077554415</v>
      </c>
      <c r="G13" s="8">
        <f>1451.1/2</f>
        <v>725.55</v>
      </c>
      <c r="H13" s="8">
        <f>(G13*100)/G$27</f>
        <v>0.48208762633021651</v>
      </c>
      <c r="I13" s="8">
        <f>AVERAGE(F13,H13)</f>
        <v>0.38098723355288033</v>
      </c>
    </row>
    <row r="14" spans="2:10">
      <c r="B14" s="7">
        <v>12</v>
      </c>
      <c r="C14" s="7" t="s">
        <v>20</v>
      </c>
      <c r="D14" s="8">
        <v>7.21</v>
      </c>
      <c r="E14" s="8">
        <f>182.4/5</f>
        <v>36.480000000000004</v>
      </c>
      <c r="F14" s="8">
        <f>(E14*100)/E$27</f>
        <v>0.47622537087182149</v>
      </c>
      <c r="G14" s="8">
        <f>1599.8/5</f>
        <v>319.95999999999998</v>
      </c>
      <c r="H14" s="8">
        <f>(G14*100)/G$27</f>
        <v>0.21259562665648965</v>
      </c>
      <c r="I14" s="8">
        <f>AVERAGE(F14,H14)</f>
        <v>0.34441049876415558</v>
      </c>
    </row>
    <row r="15" spans="2:10">
      <c r="B15" s="7">
        <v>13</v>
      </c>
      <c r="C15" s="7" t="s">
        <v>21</v>
      </c>
      <c r="D15" s="8">
        <v>25.44</v>
      </c>
      <c r="E15" s="8">
        <f>99/5</f>
        <v>19.8</v>
      </c>
      <c r="F15" s="8">
        <f>(E15*100)/E$27</f>
        <v>0.25847758616398203</v>
      </c>
      <c r="G15" s="8">
        <f>2517/5</f>
        <v>503.4</v>
      </c>
      <c r="H15" s="8">
        <f>(G15*100)/G$27</f>
        <v>0.3344813053471587</v>
      </c>
      <c r="I15" s="8">
        <f>AVERAGE(F15,H15)</f>
        <v>0.29647944575557039</v>
      </c>
    </row>
    <row r="16" spans="2:10">
      <c r="B16" s="7">
        <v>14</v>
      </c>
      <c r="C16" s="7" t="s">
        <v>22</v>
      </c>
      <c r="D16" s="8">
        <v>1.04</v>
      </c>
      <c r="E16" s="8">
        <f>192.36/5</f>
        <v>38.472000000000001</v>
      </c>
      <c r="F16" s="8">
        <f>(E16*100)/E$27</f>
        <v>0.50222978257074324</v>
      </c>
      <c r="G16" s="8">
        <f>199.51/5</f>
        <v>39.902000000000001</v>
      </c>
      <c r="H16" s="8">
        <f>(G16*100)/G$27</f>
        <v>2.6512660003898146E-2</v>
      </c>
      <c r="I16" s="8">
        <f>AVERAGE(F16,H16)</f>
        <v>0.26437122128732071</v>
      </c>
    </row>
    <row r="17" spans="1:9">
      <c r="B17" s="7">
        <v>15</v>
      </c>
      <c r="C17" s="7" t="s">
        <v>23</v>
      </c>
      <c r="D17" s="8">
        <v>2.31</v>
      </c>
      <c r="E17" s="8">
        <f>43/5</f>
        <v>8.6</v>
      </c>
      <c r="F17" s="8">
        <f>(E17*100)/E$27</f>
        <v>0.11226804247526492</v>
      </c>
      <c r="G17" s="8">
        <f>81.04/5</f>
        <v>16.208000000000002</v>
      </c>
      <c r="H17" s="8">
        <f>(G17*100)/G$27</f>
        <v>1.0769314654483013E-2</v>
      </c>
      <c r="I17" s="8">
        <f>AVERAGE(F17,H17)</f>
        <v>6.1518678564873967E-2</v>
      </c>
    </row>
    <row r="18" spans="1:9">
      <c r="B18" s="7">
        <v>16</v>
      </c>
      <c r="C18" s="7" t="s">
        <v>24</v>
      </c>
      <c r="D18" s="8">
        <v>1.37</v>
      </c>
      <c r="E18" s="8">
        <f>42.5/5</f>
        <v>8.5</v>
      </c>
      <c r="F18" s="8">
        <f>(E18*100)/E$27</f>
        <v>0.11096260012090138</v>
      </c>
      <c r="G18" s="8">
        <f>58.05/5</f>
        <v>11.61</v>
      </c>
      <c r="H18" s="8">
        <f>(G18*100)/G$27</f>
        <v>7.7141993545500843E-3</v>
      </c>
      <c r="I18" s="8">
        <f>AVERAGE(F18,H18)</f>
        <v>5.9338399737725735E-2</v>
      </c>
    </row>
    <row r="19" spans="1:9">
      <c r="B19" s="7">
        <v>17</v>
      </c>
      <c r="C19" s="7" t="s">
        <v>25</v>
      </c>
      <c r="D19" s="8">
        <v>2</v>
      </c>
      <c r="E19" s="8">
        <f>15/2</f>
        <v>7.5</v>
      </c>
      <c r="F19" s="8">
        <f>(E19*100)/E$27</f>
        <v>9.7908176577265915E-2</v>
      </c>
      <c r="G19" s="8">
        <f>30/2</f>
        <v>15</v>
      </c>
      <c r="H19" s="8">
        <f>(G19*100)/G$27</f>
        <v>9.9666658327520474E-3</v>
      </c>
      <c r="I19" s="8">
        <f>AVERAGE(F19,H19)</f>
        <v>5.3937421205008981E-2</v>
      </c>
    </row>
    <row r="20" spans="1:9">
      <c r="B20" s="7">
        <v>18</v>
      </c>
      <c r="C20" s="7" t="s">
        <v>26</v>
      </c>
      <c r="D20" s="8">
        <v>34.799999999999997</v>
      </c>
      <c r="E20" s="8">
        <f>17.2/5</f>
        <v>3.44</v>
      </c>
      <c r="F20" s="8">
        <f>(E20*100)/E$27</f>
        <v>4.4907216990105969E-2</v>
      </c>
      <c r="G20" s="8">
        <f>423.2/5</f>
        <v>84.64</v>
      </c>
      <c r="H20" s="8">
        <f>(G20*100)/G$27</f>
        <v>5.6238573072275554E-2</v>
      </c>
      <c r="I20" s="8">
        <f>AVERAGE(F20,H20)</f>
        <v>5.0572895031190765E-2</v>
      </c>
    </row>
    <row r="21" spans="1:9">
      <c r="B21" s="7">
        <v>19</v>
      </c>
      <c r="C21" s="7" t="s">
        <v>27</v>
      </c>
      <c r="D21" s="8">
        <v>5.59</v>
      </c>
      <c r="E21" s="8">
        <f>28.2/5</f>
        <v>5.64</v>
      </c>
      <c r="F21" s="8">
        <f>(E21*100)/E$27</f>
        <v>7.3626948786103971E-2</v>
      </c>
      <c r="G21" s="8">
        <f>174/5</f>
        <v>34.799999999999997</v>
      </c>
      <c r="H21" s="8">
        <f>(G21*100)/G$27</f>
        <v>2.3122664731984745E-2</v>
      </c>
      <c r="I21" s="8">
        <f>AVERAGE(F21,H21)</f>
        <v>4.8374806759044361E-2</v>
      </c>
    </row>
    <row r="22" spans="1:9">
      <c r="B22" s="7">
        <v>20</v>
      </c>
      <c r="C22" s="7" t="s">
        <v>28</v>
      </c>
      <c r="D22" s="8">
        <v>2.11</v>
      </c>
      <c r="E22" s="8">
        <f>23/4</f>
        <v>5.75</v>
      </c>
      <c r="F22" s="8">
        <f>(E22*100)/E$27</f>
        <v>7.5062935375903875E-2</v>
      </c>
      <c r="G22" s="8">
        <f>50.79/4</f>
        <v>12.6975</v>
      </c>
      <c r="H22" s="8">
        <f>(G22*100)/G$27</f>
        <v>8.4367826274246074E-3</v>
      </c>
      <c r="I22" s="8">
        <f>AVERAGE(F22,H22)</f>
        <v>4.1749859001664238E-2</v>
      </c>
    </row>
    <row r="23" spans="1:9">
      <c r="B23" s="7">
        <v>21</v>
      </c>
      <c r="C23" s="7" t="s">
        <v>29</v>
      </c>
      <c r="D23" s="8">
        <v>24.69</v>
      </c>
      <c r="E23" s="8">
        <f>5.4/2</f>
        <v>2.7</v>
      </c>
      <c r="F23" s="8">
        <f>(E23*100)/E$27</f>
        <v>3.5246943567815728E-2</v>
      </c>
      <c r="G23" s="8">
        <f>133.42/2</f>
        <v>66.709999999999994</v>
      </c>
      <c r="H23" s="8">
        <f>(G23*100)/G$27</f>
        <v>4.4325085180192597E-2</v>
      </c>
      <c r="I23" s="8">
        <f>AVERAGE(F23,H23)</f>
        <v>3.9786014374004162E-2</v>
      </c>
    </row>
    <row r="24" spans="1:9">
      <c r="B24" s="7">
        <v>22</v>
      </c>
      <c r="C24" s="7" t="s">
        <v>30</v>
      </c>
      <c r="D24" s="8">
        <v>3.66</v>
      </c>
      <c r="E24" s="8">
        <f>15.1/5</f>
        <v>3.02</v>
      </c>
      <c r="F24" s="8">
        <f>(E24*100)/E$27</f>
        <v>3.9424359101779077E-2</v>
      </c>
      <c r="G24" s="8">
        <f>57.3/5</f>
        <v>11.459999999999999</v>
      </c>
      <c r="H24" s="8">
        <f>(G24*100)/G$27</f>
        <v>7.6145326962225642E-3</v>
      </c>
      <c r="I24" s="8">
        <f>AVERAGE(F24,H24)</f>
        <v>2.3519445899000822E-2</v>
      </c>
    </row>
    <row r="25" spans="1:9">
      <c r="B25" s="7">
        <v>23</v>
      </c>
      <c r="C25" s="7" t="s">
        <v>31</v>
      </c>
      <c r="D25" s="8">
        <v>5</v>
      </c>
      <c r="E25" s="8">
        <f>5/3</f>
        <v>1.6666666666666667</v>
      </c>
      <c r="F25" s="8">
        <f>(E25*100)/E$27</f>
        <v>2.1757372572725763E-2</v>
      </c>
      <c r="G25" s="8">
        <f>28/3</f>
        <v>9.3333333333333339</v>
      </c>
      <c r="H25" s="8">
        <f>(G25*100)/G$27</f>
        <v>6.2014809626012744E-3</v>
      </c>
      <c r="I25" s="8">
        <f>AVERAGE(F25,H25)</f>
        <v>1.3979426767663519E-2</v>
      </c>
    </row>
    <row r="26" spans="1:9">
      <c r="B26" s="7">
        <v>24</v>
      </c>
      <c r="C26" s="7" t="s">
        <v>32</v>
      </c>
      <c r="D26" s="8">
        <v>1.02</v>
      </c>
      <c r="E26" s="8">
        <f>3.3/2</f>
        <v>1.65</v>
      </c>
      <c r="F26" s="8">
        <f>(E26*100)/E$27</f>
        <v>2.1539798846998501E-2</v>
      </c>
      <c r="G26" s="8">
        <f>3.38/2</f>
        <v>1.69</v>
      </c>
      <c r="H26" s="8">
        <f>(G26*100)/G$27</f>
        <v>1.1229110171567306E-3</v>
      </c>
      <c r="I26" s="8">
        <f>AVERAGE(F26,H26)</f>
        <v>1.1331354932077617E-2</v>
      </c>
    </row>
    <row r="27" spans="1:9">
      <c r="B27" s="7"/>
      <c r="C27" s="7" t="s">
        <v>33</v>
      </c>
      <c r="D27" s="8">
        <f>SUM(D3:D26)</f>
        <v>235.30670000000001</v>
      </c>
      <c r="E27" s="8">
        <f>SUM(E3:E26)</f>
        <v>7660.2386666666662</v>
      </c>
      <c r="F27" s="8">
        <f>SUM(F3:F26)</f>
        <v>99.999999999999986</v>
      </c>
      <c r="G27" s="8">
        <f>SUM(G3:G26)</f>
        <v>150501.6848333333</v>
      </c>
      <c r="H27" s="8">
        <f>SUM(H3:H26)</f>
        <v>100.00000000000003</v>
      </c>
      <c r="I27" s="8">
        <f>SUM(I3:I26)</f>
        <v>100.00000000000003</v>
      </c>
    </row>
    <row r="29" spans="1:9">
      <c r="A29" t="s">
        <v>34</v>
      </c>
    </row>
    <row r="30" spans="1:9">
      <c r="A30" t="s">
        <v>35</v>
      </c>
    </row>
    <row r="31" spans="1:9">
      <c r="A31" t="s">
        <v>36</v>
      </c>
    </row>
    <row r="32" spans="1:9">
      <c r="A32" s="9"/>
      <c r="B32" t="s">
        <v>37</v>
      </c>
    </row>
    <row r="35" spans="2:5" ht="22.5">
      <c r="B35" s="63" t="s">
        <v>38</v>
      </c>
      <c r="C35" s="64" t="s">
        <v>39</v>
      </c>
      <c r="D35" s="64" t="s">
        <v>40</v>
      </c>
      <c r="E35" s="64" t="s">
        <v>41</v>
      </c>
    </row>
    <row r="36" spans="2:5" ht="22.5">
      <c r="B36" s="65" t="s">
        <v>42</v>
      </c>
      <c r="C36" s="66" t="s">
        <v>43</v>
      </c>
      <c r="D36" s="66" t="s">
        <v>44</v>
      </c>
      <c r="E36" s="66" t="s">
        <v>45</v>
      </c>
    </row>
    <row r="37" spans="2:5" ht="15">
      <c r="B37" s="65" t="s">
        <v>46</v>
      </c>
      <c r="C37" s="66" t="s">
        <v>47</v>
      </c>
      <c r="D37" s="66" t="s">
        <v>48</v>
      </c>
      <c r="E37" s="66" t="s">
        <v>49</v>
      </c>
    </row>
    <row r="38" spans="2:5" ht="15">
      <c r="B38" s="65" t="s">
        <v>50</v>
      </c>
      <c r="C38" s="67" t="s">
        <v>51</v>
      </c>
      <c r="D38" s="67" t="s">
        <v>52</v>
      </c>
      <c r="E38" s="67" t="s">
        <v>53</v>
      </c>
    </row>
  </sheetData>
  <mergeCells count="1">
    <mergeCell ref="B1: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FDE60-635C-4107-B63B-7582BBAB0BB8}">
  <dimension ref="B1:K16"/>
  <sheetViews>
    <sheetView workbookViewId="0">
      <selection activeCell="H14" sqref="H14"/>
    </sheetView>
  </sheetViews>
  <sheetFormatPr defaultColWidth="11.42578125" defaultRowHeight="14.45"/>
  <cols>
    <col min="2" max="2" width="6.42578125" customWidth="1"/>
    <col min="3" max="3" width="15" customWidth="1"/>
    <col min="4" max="4" width="14.85546875" customWidth="1"/>
    <col min="5" max="5" width="15.140625" customWidth="1"/>
    <col min="6" max="6" width="15.5703125" customWidth="1"/>
    <col min="7" max="7" width="18.140625" customWidth="1"/>
    <col min="8" max="8" width="18.42578125" customWidth="1"/>
    <col min="9" max="9" width="19.42578125" customWidth="1"/>
  </cols>
  <sheetData>
    <row r="1" spans="2:11">
      <c r="B1" s="77" t="s">
        <v>54</v>
      </c>
      <c r="C1" s="77"/>
      <c r="D1" s="77"/>
      <c r="E1" s="77"/>
      <c r="F1" s="77"/>
      <c r="G1" s="77"/>
      <c r="H1" s="77"/>
      <c r="I1" s="77"/>
    </row>
    <row r="2" spans="2:11" ht="56.1">
      <c r="B2" s="10" t="s">
        <v>1</v>
      </c>
      <c r="C2" s="10" t="s">
        <v>2</v>
      </c>
      <c r="D2" s="10" t="s">
        <v>55</v>
      </c>
      <c r="E2" s="10" t="s">
        <v>4</v>
      </c>
      <c r="F2" s="10" t="s">
        <v>5</v>
      </c>
      <c r="G2" s="10" t="s">
        <v>6</v>
      </c>
      <c r="H2" s="10" t="s">
        <v>56</v>
      </c>
      <c r="I2" s="10" t="s">
        <v>8</v>
      </c>
    </row>
    <row r="3" spans="2:11">
      <c r="B3" s="18">
        <v>1</v>
      </c>
      <c r="C3" s="11" t="s">
        <v>9</v>
      </c>
      <c r="D3" s="15">
        <v>22.34</v>
      </c>
      <c r="E3" s="15">
        <v>4964.58</v>
      </c>
      <c r="F3" s="15">
        <v>64.809730036261712</v>
      </c>
      <c r="G3" s="15">
        <v>110589.88</v>
      </c>
      <c r="H3" s="15">
        <v>73.480825229609934</v>
      </c>
      <c r="I3" s="15">
        <v>69.14527763293583</v>
      </c>
      <c r="K3" s="13" t="s">
        <v>57</v>
      </c>
    </row>
    <row r="4" spans="2:11">
      <c r="B4" s="18">
        <v>2</v>
      </c>
      <c r="C4" s="11" t="s">
        <v>10</v>
      </c>
      <c r="D4" s="15">
        <v>28.22</v>
      </c>
      <c r="E4" s="15">
        <v>917.4</v>
      </c>
      <c r="F4" s="15">
        <v>11.976128158931168</v>
      </c>
      <c r="G4" s="15">
        <v>25886.799999999999</v>
      </c>
      <c r="H4" s="15">
        <v>17.200339005285713</v>
      </c>
      <c r="I4" s="15">
        <v>14.58823358210844</v>
      </c>
      <c r="K4" s="17" t="s">
        <v>58</v>
      </c>
    </row>
    <row r="5" spans="2:11">
      <c r="B5" s="18">
        <v>3</v>
      </c>
      <c r="C5" s="11" t="s">
        <v>11</v>
      </c>
      <c r="D5" s="15">
        <v>12.666700000000001</v>
      </c>
      <c r="E5" s="15">
        <v>619.58000000000004</v>
      </c>
      <c r="F5" s="15">
        <v>8.0882597391656574</v>
      </c>
      <c r="G5" s="15">
        <v>7861.76</v>
      </c>
      <c r="H5" s="15">
        <v>5.2237023184864491</v>
      </c>
      <c r="I5" s="15">
        <v>6.6559810288260532</v>
      </c>
    </row>
    <row r="6" spans="2:11">
      <c r="B6" s="18">
        <v>4</v>
      </c>
      <c r="C6" s="11" t="s">
        <v>14</v>
      </c>
      <c r="D6" s="15">
        <v>5.32</v>
      </c>
      <c r="E6" s="15">
        <v>176.6</v>
      </c>
      <c r="F6" s="15">
        <v>2.3054111978060217</v>
      </c>
      <c r="G6" s="15">
        <v>952.7700000000001</v>
      </c>
      <c r="H6" s="15">
        <v>0.63306268036474467</v>
      </c>
      <c r="I6" s="15">
        <v>1.4692369390853832</v>
      </c>
    </row>
    <row r="7" spans="2:11">
      <c r="B7" s="19">
        <v>5</v>
      </c>
      <c r="C7" s="12" t="s">
        <v>15</v>
      </c>
      <c r="D7" s="16">
        <v>1.97</v>
      </c>
      <c r="E7" s="16">
        <v>70.2</v>
      </c>
      <c r="F7" s="16">
        <v>0.91642053276320901</v>
      </c>
      <c r="G7" s="16">
        <v>134.536</v>
      </c>
      <c r="H7" s="16">
        <v>8.9391690298341958E-2</v>
      </c>
      <c r="I7" s="16">
        <v>0.50290611153077547</v>
      </c>
    </row>
    <row r="8" spans="2:11">
      <c r="B8" s="19">
        <v>6</v>
      </c>
      <c r="C8" s="12" t="s">
        <v>19</v>
      </c>
      <c r="D8" s="16">
        <v>11.8</v>
      </c>
      <c r="E8" s="16">
        <v>21.44</v>
      </c>
      <c r="F8" s="16">
        <v>0.27988684077554415</v>
      </c>
      <c r="G8" s="16">
        <v>725.55</v>
      </c>
      <c r="H8" s="16">
        <v>0.48208762633021651</v>
      </c>
      <c r="I8" s="16">
        <v>0.38098723355288033</v>
      </c>
    </row>
    <row r="9" spans="2:11">
      <c r="B9" s="70" t="s">
        <v>33</v>
      </c>
      <c r="C9" s="71"/>
      <c r="D9" s="14">
        <f>SUM(D3:D8)</f>
        <v>82.316699999999997</v>
      </c>
      <c r="E9" s="14">
        <f t="shared" ref="E9:I9" si="0">SUM(E3:E8)</f>
        <v>6769.7999999999993</v>
      </c>
      <c r="F9" s="14">
        <f t="shared" si="0"/>
        <v>88.375836505703319</v>
      </c>
      <c r="G9" s="14">
        <f t="shared" si="0"/>
        <v>146151.29599999997</v>
      </c>
      <c r="H9" s="14">
        <f t="shared" si="0"/>
        <v>97.109408550375392</v>
      </c>
      <c r="I9" s="14">
        <f t="shared" si="0"/>
        <v>92.742622528039362</v>
      </c>
    </row>
    <row r="11" spans="2:11">
      <c r="B11" s="72" t="s">
        <v>59</v>
      </c>
      <c r="C11" s="72"/>
      <c r="D11" s="72"/>
      <c r="E11" s="72"/>
    </row>
    <row r="12" spans="2:11" ht="26.1">
      <c r="B12" s="2" t="s">
        <v>60</v>
      </c>
      <c r="C12" s="2" t="s">
        <v>61</v>
      </c>
      <c r="D12" s="2" t="s">
        <v>62</v>
      </c>
      <c r="E12" s="2" t="s">
        <v>63</v>
      </c>
    </row>
    <row r="13" spans="2:11" ht="15" thickBot="1">
      <c r="B13" s="75">
        <v>1</v>
      </c>
      <c r="C13" s="20" t="s">
        <v>64</v>
      </c>
      <c r="D13" s="21">
        <v>25763</v>
      </c>
      <c r="E13" s="73">
        <v>3232</v>
      </c>
    </row>
    <row r="14" spans="2:11" ht="15" thickBot="1">
      <c r="B14" s="76"/>
      <c r="C14" s="20" t="s">
        <v>65</v>
      </c>
      <c r="D14" s="21">
        <v>9283</v>
      </c>
      <c r="E14" s="74"/>
    </row>
    <row r="15" spans="2:11" ht="15" thickBot="1">
      <c r="B15" s="22">
        <v>2</v>
      </c>
      <c r="C15" s="23" t="s">
        <v>66</v>
      </c>
      <c r="D15" s="24" t="s">
        <v>67</v>
      </c>
      <c r="E15" s="25" t="s">
        <v>67</v>
      </c>
    </row>
    <row r="16" spans="2:11" ht="15" thickBot="1">
      <c r="B16" s="22">
        <v>3</v>
      </c>
      <c r="C16" s="23" t="s">
        <v>68</v>
      </c>
      <c r="D16" s="24" t="s">
        <v>67</v>
      </c>
      <c r="E16" s="25" t="s">
        <v>67</v>
      </c>
    </row>
  </sheetData>
  <mergeCells count="5">
    <mergeCell ref="B9:C9"/>
    <mergeCell ref="B11:E11"/>
    <mergeCell ref="E13:E14"/>
    <mergeCell ref="B13:B14"/>
    <mergeCell ref="B1:I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81434-0F4D-49CA-81AD-F1DA7FE2F2C3}">
  <dimension ref="A1:C36"/>
  <sheetViews>
    <sheetView workbookViewId="0">
      <selection activeCell="E16" sqref="E16"/>
    </sheetView>
  </sheetViews>
  <sheetFormatPr defaultColWidth="11.42578125" defaultRowHeight="15" customHeight="1"/>
  <cols>
    <col min="1" max="1" width="35.5703125" customWidth="1"/>
    <col min="2" max="2" width="30.28515625" customWidth="1"/>
    <col min="3" max="3" width="20.85546875" customWidth="1"/>
  </cols>
  <sheetData>
    <row r="1" spans="1:3">
      <c r="A1" s="60" t="s">
        <v>69</v>
      </c>
      <c r="B1" s="61" t="s">
        <v>70</v>
      </c>
      <c r="C1" s="62" t="s">
        <v>71</v>
      </c>
    </row>
    <row r="2" spans="1:3" ht="16.5" customHeight="1">
      <c r="A2" s="51" t="s">
        <v>72</v>
      </c>
      <c r="B2" s="52" t="s">
        <v>73</v>
      </c>
      <c r="C2" s="53" t="s">
        <v>74</v>
      </c>
    </row>
    <row r="3" spans="1:3" ht="16.5" customHeight="1">
      <c r="A3" s="51" t="s">
        <v>72</v>
      </c>
      <c r="B3" s="54" t="s">
        <v>75</v>
      </c>
      <c r="C3" s="53" t="s">
        <v>76</v>
      </c>
    </row>
    <row r="4" spans="1:3" ht="16.5" customHeight="1">
      <c r="A4" s="51" t="s">
        <v>72</v>
      </c>
      <c r="B4" s="55" t="s">
        <v>77</v>
      </c>
      <c r="C4" s="53" t="s">
        <v>78</v>
      </c>
    </row>
    <row r="5" spans="1:3" ht="16.5" customHeight="1">
      <c r="A5" s="51" t="s">
        <v>72</v>
      </c>
      <c r="B5" s="54" t="s">
        <v>79</v>
      </c>
      <c r="C5" s="53" t="s">
        <v>80</v>
      </c>
    </row>
    <row r="6" spans="1:3" ht="16.5" customHeight="1">
      <c r="A6" s="51" t="s">
        <v>72</v>
      </c>
      <c r="B6" s="55" t="s">
        <v>81</v>
      </c>
      <c r="C6" s="53" t="s">
        <v>82</v>
      </c>
    </row>
    <row r="7" spans="1:3" ht="16.5" customHeight="1">
      <c r="A7" s="51" t="s">
        <v>72</v>
      </c>
      <c r="B7" s="54" t="s">
        <v>83</v>
      </c>
      <c r="C7" s="53" t="s">
        <v>84</v>
      </c>
    </row>
    <row r="8" spans="1:3" ht="16.5" customHeight="1">
      <c r="A8" s="51" t="s">
        <v>72</v>
      </c>
      <c r="B8" s="55" t="s">
        <v>85</v>
      </c>
      <c r="C8" s="53" t="s">
        <v>86</v>
      </c>
    </row>
    <row r="9" spans="1:3" ht="16.5" customHeight="1">
      <c r="A9" s="51" t="s">
        <v>72</v>
      </c>
      <c r="B9" s="54" t="s">
        <v>87</v>
      </c>
      <c r="C9" s="53" t="s">
        <v>88</v>
      </c>
    </row>
    <row r="10" spans="1:3" ht="16.5" customHeight="1">
      <c r="A10" s="51" t="s">
        <v>72</v>
      </c>
      <c r="B10" s="54" t="s">
        <v>89</v>
      </c>
      <c r="C10" s="53" t="s">
        <v>90</v>
      </c>
    </row>
    <row r="11" spans="1:3" ht="16.5" customHeight="1">
      <c r="A11" s="51" t="s">
        <v>72</v>
      </c>
      <c r="B11" s="54" t="s">
        <v>91</v>
      </c>
      <c r="C11" s="53" t="s">
        <v>92</v>
      </c>
    </row>
    <row r="12" spans="1:3" ht="16.5" customHeight="1">
      <c r="A12" s="51" t="s">
        <v>72</v>
      </c>
      <c r="B12" s="54" t="s">
        <v>93</v>
      </c>
      <c r="C12" s="53" t="s">
        <v>94</v>
      </c>
    </row>
    <row r="13" spans="1:3" ht="16.5" customHeight="1">
      <c r="A13" s="51" t="s">
        <v>72</v>
      </c>
      <c r="B13" s="54" t="s">
        <v>95</v>
      </c>
      <c r="C13" s="53" t="s">
        <v>96</v>
      </c>
    </row>
    <row r="14" spans="1:3" ht="16.5" customHeight="1">
      <c r="A14" s="51" t="s">
        <v>72</v>
      </c>
      <c r="B14" s="55" t="s">
        <v>97</v>
      </c>
      <c r="C14" s="53" t="s">
        <v>98</v>
      </c>
    </row>
    <row r="15" spans="1:3" ht="16.5" customHeight="1">
      <c r="A15" s="51" t="s">
        <v>72</v>
      </c>
      <c r="B15" s="55" t="s">
        <v>97</v>
      </c>
      <c r="C15" s="53" t="s">
        <v>99</v>
      </c>
    </row>
    <row r="16" spans="1:3" ht="16.5" customHeight="1">
      <c r="A16" s="51" t="s">
        <v>72</v>
      </c>
      <c r="B16" s="55" t="s">
        <v>97</v>
      </c>
      <c r="C16" s="53" t="s">
        <v>100</v>
      </c>
    </row>
    <row r="17" spans="1:3" ht="16.5" customHeight="1">
      <c r="A17" s="56" t="s">
        <v>101</v>
      </c>
      <c r="B17" s="54" t="s">
        <v>102</v>
      </c>
      <c r="C17" s="57" t="s">
        <v>103</v>
      </c>
    </row>
    <row r="18" spans="1:3" ht="16.5" customHeight="1">
      <c r="A18" s="56" t="s">
        <v>101</v>
      </c>
      <c r="B18" s="54" t="s">
        <v>104</v>
      </c>
      <c r="C18" s="58" t="s">
        <v>105</v>
      </c>
    </row>
    <row r="19" spans="1:3" ht="16.5" customHeight="1">
      <c r="A19" s="56" t="s">
        <v>101</v>
      </c>
      <c r="B19" s="54" t="s">
        <v>106</v>
      </c>
      <c r="C19" s="59" t="s">
        <v>107</v>
      </c>
    </row>
    <row r="20" spans="1:3" ht="16.5" customHeight="1">
      <c r="A20" s="56" t="s">
        <v>101</v>
      </c>
      <c r="B20" s="54" t="s">
        <v>108</v>
      </c>
      <c r="C20" s="57" t="s">
        <v>109</v>
      </c>
    </row>
    <row r="21" spans="1:3" ht="16.5" customHeight="1">
      <c r="A21" s="56" t="s">
        <v>101</v>
      </c>
      <c r="B21" s="54" t="s">
        <v>110</v>
      </c>
      <c r="C21" s="57" t="s">
        <v>111</v>
      </c>
    </row>
    <row r="22" spans="1:3" ht="16.5" customHeight="1">
      <c r="A22" s="56" t="s">
        <v>101</v>
      </c>
      <c r="B22" s="54" t="s">
        <v>112</v>
      </c>
      <c r="C22" s="59" t="s">
        <v>113</v>
      </c>
    </row>
    <row r="23" spans="1:3" ht="16.5" customHeight="1">
      <c r="A23" s="56" t="s">
        <v>101</v>
      </c>
      <c r="B23" s="54" t="s">
        <v>97</v>
      </c>
      <c r="C23" s="58" t="s">
        <v>114</v>
      </c>
    </row>
    <row r="24" spans="1:3" ht="16.5" customHeight="1">
      <c r="A24" s="56" t="s">
        <v>101</v>
      </c>
      <c r="B24" s="54" t="s">
        <v>73</v>
      </c>
      <c r="C24" s="57" t="s">
        <v>115</v>
      </c>
    </row>
    <row r="25" spans="1:3" ht="16.5" customHeight="1">
      <c r="A25" s="56" t="s">
        <v>101</v>
      </c>
      <c r="B25" s="54" t="s">
        <v>116</v>
      </c>
      <c r="C25" s="59" t="s">
        <v>117</v>
      </c>
    </row>
    <row r="26" spans="1:3" ht="16.5" customHeight="1">
      <c r="A26" s="56" t="s">
        <v>101</v>
      </c>
      <c r="B26" s="54" t="s">
        <v>118</v>
      </c>
      <c r="C26" s="59" t="s">
        <v>119</v>
      </c>
    </row>
    <row r="27" spans="1:3" ht="16.5" customHeight="1">
      <c r="A27" s="56" t="s">
        <v>101</v>
      </c>
      <c r="B27" s="54" t="s">
        <v>120</v>
      </c>
      <c r="C27" s="57" t="s">
        <v>121</v>
      </c>
    </row>
    <row r="28" spans="1:3" ht="16.5" customHeight="1">
      <c r="A28" s="56" t="s">
        <v>101</v>
      </c>
      <c r="B28" s="54" t="s">
        <v>122</v>
      </c>
      <c r="C28" s="57" t="s">
        <v>123</v>
      </c>
    </row>
    <row r="29" spans="1:3" ht="16.5" customHeight="1">
      <c r="A29" s="56" t="s">
        <v>101</v>
      </c>
      <c r="B29" s="54" t="s">
        <v>124</v>
      </c>
      <c r="C29" s="59" t="s">
        <v>125</v>
      </c>
    </row>
    <row r="30" spans="1:3" ht="16.5" customHeight="1">
      <c r="A30" s="56" t="s">
        <v>101</v>
      </c>
      <c r="B30" s="54" t="s">
        <v>126</v>
      </c>
      <c r="C30" s="57" t="s">
        <v>127</v>
      </c>
    </row>
    <row r="31" spans="1:3" ht="16.5" customHeight="1">
      <c r="A31" s="56" t="s">
        <v>101</v>
      </c>
      <c r="B31" s="54" t="s">
        <v>128</v>
      </c>
      <c r="C31" s="57" t="s">
        <v>129</v>
      </c>
    </row>
    <row r="32" spans="1:3" ht="16.5" customHeight="1">
      <c r="A32" s="56" t="s">
        <v>101</v>
      </c>
      <c r="B32" s="54" t="s">
        <v>130</v>
      </c>
      <c r="C32" s="59" t="s">
        <v>131</v>
      </c>
    </row>
    <row r="33" spans="1:3" ht="16.5" customHeight="1">
      <c r="A33" s="56" t="s">
        <v>101</v>
      </c>
      <c r="B33" s="54" t="s">
        <v>132</v>
      </c>
      <c r="C33" s="57" t="s">
        <v>133</v>
      </c>
    </row>
    <row r="34" spans="1:3" ht="16.5" customHeight="1">
      <c r="A34" s="56" t="s">
        <v>101</v>
      </c>
      <c r="B34" s="54" t="s">
        <v>134</v>
      </c>
      <c r="C34" s="59" t="s">
        <v>135</v>
      </c>
    </row>
    <row r="35" spans="1:3" ht="16.5" customHeight="1">
      <c r="A35" s="56" t="s">
        <v>101</v>
      </c>
      <c r="B35" s="54" t="s">
        <v>136</v>
      </c>
      <c r="C35" s="59" t="s">
        <v>137</v>
      </c>
    </row>
    <row r="36" spans="1:3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FDE07-D757-4BF6-B23E-7E5B87CFBECA}">
  <dimension ref="A1:BJ1048441"/>
  <sheetViews>
    <sheetView workbookViewId="0">
      <selection sqref="A1:XFD1048576"/>
    </sheetView>
  </sheetViews>
  <sheetFormatPr defaultColWidth="11.42578125" defaultRowHeight="15" customHeight="1"/>
  <cols>
    <col min="1" max="1" width="11.42578125" style="31"/>
    <col min="2" max="2" width="12.85546875" style="32" bestFit="1" customWidth="1"/>
    <col min="3" max="3" width="29.85546875" bestFit="1" customWidth="1"/>
    <col min="4" max="4" width="9.28515625" bestFit="1" customWidth="1"/>
    <col min="5" max="5" width="10.85546875" bestFit="1" customWidth="1"/>
    <col min="6" max="6" width="8.140625" bestFit="1" customWidth="1"/>
    <col min="7" max="7" width="33.85546875" customWidth="1"/>
    <col min="8" max="8" width="41.85546875" bestFit="1" customWidth="1"/>
  </cols>
  <sheetData>
    <row r="1" spans="1:62">
      <c r="A1" s="78"/>
      <c r="B1" s="78"/>
      <c r="C1" s="78"/>
      <c r="D1" s="78"/>
      <c r="E1" s="78"/>
      <c r="F1" s="78"/>
      <c r="G1" s="78"/>
      <c r="H1" s="78"/>
    </row>
    <row r="2" spans="1:62" ht="54.6" customHeight="1">
      <c r="A2" s="1" t="s">
        <v>138</v>
      </c>
      <c r="B2" s="1" t="s">
        <v>139</v>
      </c>
      <c r="C2" s="1" t="s">
        <v>140</v>
      </c>
      <c r="D2" s="1" t="s">
        <v>141</v>
      </c>
      <c r="E2" s="1" t="s">
        <v>142</v>
      </c>
      <c r="F2" s="1" t="s">
        <v>143</v>
      </c>
      <c r="G2" s="1" t="s">
        <v>144</v>
      </c>
      <c r="H2" s="1" t="s">
        <v>145</v>
      </c>
    </row>
    <row r="3" spans="1:62">
      <c r="A3" s="28">
        <v>3</v>
      </c>
      <c r="B3" s="33" t="s">
        <v>74</v>
      </c>
      <c r="C3" s="7" t="s">
        <v>146</v>
      </c>
      <c r="D3" s="26"/>
      <c r="E3" s="26" t="s">
        <v>147</v>
      </c>
      <c r="F3" s="26"/>
      <c r="G3" s="7"/>
      <c r="H3" s="7" t="s">
        <v>148</v>
      </c>
    </row>
    <row r="4" spans="1:62">
      <c r="A4" s="28">
        <v>3</v>
      </c>
      <c r="B4" s="33" t="s">
        <v>74</v>
      </c>
      <c r="C4" s="7" t="s">
        <v>149</v>
      </c>
      <c r="D4" s="26"/>
      <c r="E4" s="26" t="s">
        <v>147</v>
      </c>
      <c r="F4" s="26" t="s">
        <v>147</v>
      </c>
      <c r="G4" s="7"/>
      <c r="H4" s="7" t="s">
        <v>148</v>
      </c>
    </row>
    <row r="5" spans="1:62">
      <c r="A5" s="28">
        <v>3</v>
      </c>
      <c r="B5" s="33" t="s">
        <v>74</v>
      </c>
      <c r="C5" s="7" t="s">
        <v>150</v>
      </c>
      <c r="D5" s="26" t="s">
        <v>147</v>
      </c>
      <c r="E5" s="26"/>
      <c r="F5" s="26" t="s">
        <v>147</v>
      </c>
      <c r="G5" s="7" t="s">
        <v>151</v>
      </c>
      <c r="H5" s="7"/>
    </row>
    <row r="6" spans="1:62">
      <c r="A6" s="28">
        <v>3</v>
      </c>
      <c r="B6" s="33" t="s">
        <v>74</v>
      </c>
      <c r="C6" s="7" t="s">
        <v>152</v>
      </c>
      <c r="D6" s="26" t="s">
        <v>147</v>
      </c>
      <c r="E6" s="26"/>
      <c r="F6" s="26" t="s">
        <v>147</v>
      </c>
      <c r="G6" s="7" t="s">
        <v>151</v>
      </c>
      <c r="H6" s="7"/>
    </row>
    <row r="7" spans="1:62">
      <c r="A7" s="28">
        <v>3</v>
      </c>
      <c r="B7" s="33" t="s">
        <v>74</v>
      </c>
      <c r="C7" s="7" t="s">
        <v>153</v>
      </c>
      <c r="D7" s="26" t="s">
        <v>147</v>
      </c>
      <c r="E7" s="26"/>
      <c r="F7" s="26" t="s">
        <v>147</v>
      </c>
      <c r="G7" s="7" t="s">
        <v>151</v>
      </c>
      <c r="H7" s="7"/>
    </row>
    <row r="8" spans="1:62">
      <c r="A8" s="28">
        <v>3</v>
      </c>
      <c r="B8" s="33" t="s">
        <v>74</v>
      </c>
      <c r="C8" s="7" t="s">
        <v>154</v>
      </c>
      <c r="D8" s="26" t="s">
        <v>147</v>
      </c>
      <c r="E8" s="26"/>
      <c r="F8" s="26"/>
      <c r="G8" s="7" t="s">
        <v>151</v>
      </c>
      <c r="H8" s="7"/>
    </row>
    <row r="9" spans="1:62">
      <c r="A9" s="28">
        <v>3</v>
      </c>
      <c r="B9" s="33" t="s">
        <v>74</v>
      </c>
      <c r="C9" s="7" t="s">
        <v>155</v>
      </c>
      <c r="D9" s="26"/>
      <c r="E9" s="26" t="s">
        <v>147</v>
      </c>
      <c r="F9" s="26" t="s">
        <v>147</v>
      </c>
      <c r="G9" s="7"/>
      <c r="H9" s="7" t="s">
        <v>148</v>
      </c>
    </row>
    <row r="10" spans="1:62">
      <c r="A10" s="28">
        <v>3</v>
      </c>
      <c r="B10" s="33" t="s">
        <v>74</v>
      </c>
      <c r="C10" s="7" t="s">
        <v>156</v>
      </c>
      <c r="D10" s="26" t="s">
        <v>147</v>
      </c>
      <c r="E10" s="26"/>
      <c r="F10" s="26" t="s">
        <v>147</v>
      </c>
      <c r="G10" s="7" t="s">
        <v>157</v>
      </c>
      <c r="H10" s="7"/>
    </row>
    <row r="11" spans="1:62">
      <c r="A11" s="28">
        <v>3</v>
      </c>
      <c r="B11" s="33" t="s">
        <v>74</v>
      </c>
      <c r="C11" s="7" t="s">
        <v>158</v>
      </c>
      <c r="D11" s="26" t="s">
        <v>147</v>
      </c>
      <c r="E11" s="26"/>
      <c r="F11" s="26" t="s">
        <v>147</v>
      </c>
      <c r="G11" s="7" t="s">
        <v>157</v>
      </c>
      <c r="H11" s="7"/>
    </row>
    <row r="12" spans="1:62">
      <c r="A12" s="34">
        <v>3</v>
      </c>
      <c r="B12" s="26" t="s">
        <v>76</v>
      </c>
      <c r="C12" s="7" t="s">
        <v>146</v>
      </c>
      <c r="D12" s="26"/>
      <c r="E12" s="26" t="s">
        <v>147</v>
      </c>
      <c r="F12" s="26" t="s">
        <v>147</v>
      </c>
      <c r="G12" s="7"/>
      <c r="H12" s="7" t="s">
        <v>148</v>
      </c>
    </row>
    <row r="13" spans="1:62">
      <c r="A13" s="34">
        <v>3</v>
      </c>
      <c r="B13" s="26" t="s">
        <v>76</v>
      </c>
      <c r="C13" s="7" t="s">
        <v>149</v>
      </c>
      <c r="D13" s="26"/>
      <c r="E13" s="26" t="s">
        <v>147</v>
      </c>
      <c r="F13" s="26" t="s">
        <v>147</v>
      </c>
      <c r="G13" s="7"/>
      <c r="H13" s="7" t="s">
        <v>148</v>
      </c>
    </row>
    <row r="14" spans="1:62">
      <c r="A14" s="34">
        <v>3</v>
      </c>
      <c r="B14" s="26" t="s">
        <v>76</v>
      </c>
      <c r="C14" s="7" t="s">
        <v>150</v>
      </c>
      <c r="D14" s="26" t="s">
        <v>147</v>
      </c>
      <c r="E14" s="26"/>
      <c r="F14" s="26" t="s">
        <v>147</v>
      </c>
      <c r="G14" s="7" t="s">
        <v>151</v>
      </c>
      <c r="H14" s="7"/>
    </row>
    <row r="15" spans="1:62">
      <c r="A15" s="34">
        <v>3</v>
      </c>
      <c r="B15" s="26" t="s">
        <v>76</v>
      </c>
      <c r="C15" s="7" t="s">
        <v>152</v>
      </c>
      <c r="D15" s="26" t="s">
        <v>147</v>
      </c>
      <c r="E15" s="26"/>
      <c r="F15" s="26" t="s">
        <v>147</v>
      </c>
      <c r="G15" s="7" t="s">
        <v>151</v>
      </c>
      <c r="H15" s="7"/>
      <c r="BJ15" t="s">
        <v>159</v>
      </c>
    </row>
    <row r="16" spans="1:62">
      <c r="A16" s="34">
        <v>3</v>
      </c>
      <c r="B16" s="26" t="s">
        <v>76</v>
      </c>
      <c r="C16" s="7" t="s">
        <v>153</v>
      </c>
      <c r="D16" s="26" t="s">
        <v>147</v>
      </c>
      <c r="E16" s="26"/>
      <c r="F16" s="26" t="s">
        <v>147</v>
      </c>
      <c r="G16" s="7" t="s">
        <v>151</v>
      </c>
      <c r="H16" s="7"/>
    </row>
    <row r="17" spans="1:8">
      <c r="A17" s="34">
        <v>3</v>
      </c>
      <c r="B17" s="26" t="s">
        <v>76</v>
      </c>
      <c r="C17" s="7" t="s">
        <v>154</v>
      </c>
      <c r="D17" s="26" t="s">
        <v>147</v>
      </c>
      <c r="E17" s="26"/>
      <c r="F17" s="26" t="s">
        <v>147</v>
      </c>
      <c r="G17" s="7" t="s">
        <v>151</v>
      </c>
      <c r="H17" s="7"/>
    </row>
    <row r="18" spans="1:8">
      <c r="A18" s="34">
        <v>3</v>
      </c>
      <c r="B18" s="26" t="s">
        <v>76</v>
      </c>
      <c r="C18" s="7" t="s">
        <v>155</v>
      </c>
      <c r="D18" s="26"/>
      <c r="E18" s="26" t="s">
        <v>147</v>
      </c>
      <c r="F18" s="26" t="s">
        <v>147</v>
      </c>
      <c r="G18" s="7"/>
      <c r="H18" s="7" t="s">
        <v>148</v>
      </c>
    </row>
    <row r="19" spans="1:8">
      <c r="A19" s="34">
        <v>3</v>
      </c>
      <c r="B19" s="26" t="s">
        <v>76</v>
      </c>
      <c r="C19" s="7" t="s">
        <v>156</v>
      </c>
      <c r="D19" s="26" t="s">
        <v>147</v>
      </c>
      <c r="E19" s="26"/>
      <c r="F19" s="26" t="s">
        <v>147</v>
      </c>
      <c r="G19" s="7" t="s">
        <v>157</v>
      </c>
      <c r="H19" s="7"/>
    </row>
    <row r="20" spans="1:8">
      <c r="A20" s="34">
        <v>3</v>
      </c>
      <c r="B20" s="26" t="s">
        <v>76</v>
      </c>
      <c r="C20" s="7" t="s">
        <v>158</v>
      </c>
      <c r="D20" s="26" t="s">
        <v>147</v>
      </c>
      <c r="E20" s="26"/>
      <c r="F20" s="26" t="s">
        <v>147</v>
      </c>
      <c r="G20" s="7" t="s">
        <v>157</v>
      </c>
      <c r="H20" s="7"/>
    </row>
    <row r="21" spans="1:8">
      <c r="A21" s="34">
        <v>3</v>
      </c>
      <c r="B21" s="26" t="s">
        <v>78</v>
      </c>
      <c r="C21" s="7" t="s">
        <v>146</v>
      </c>
      <c r="D21" s="26"/>
      <c r="E21" s="26" t="s">
        <v>147</v>
      </c>
      <c r="F21" s="26" t="s">
        <v>147</v>
      </c>
      <c r="G21" s="7"/>
      <c r="H21" s="7" t="s">
        <v>148</v>
      </c>
    </row>
    <row r="22" spans="1:8">
      <c r="A22" s="34">
        <v>3</v>
      </c>
      <c r="B22" s="26" t="s">
        <v>78</v>
      </c>
      <c r="C22" s="7" t="s">
        <v>149</v>
      </c>
      <c r="D22" s="26"/>
      <c r="E22" s="26" t="s">
        <v>147</v>
      </c>
      <c r="F22" s="26" t="s">
        <v>147</v>
      </c>
      <c r="G22" s="7"/>
      <c r="H22" s="7" t="s">
        <v>148</v>
      </c>
    </row>
    <row r="23" spans="1:8">
      <c r="A23" s="34">
        <v>3</v>
      </c>
      <c r="B23" s="26" t="s">
        <v>78</v>
      </c>
      <c r="C23" s="7" t="s">
        <v>150</v>
      </c>
      <c r="D23" s="26" t="s">
        <v>147</v>
      </c>
      <c r="E23" s="26"/>
      <c r="F23" s="26" t="s">
        <v>147</v>
      </c>
      <c r="G23" s="7" t="s">
        <v>151</v>
      </c>
      <c r="H23" s="7"/>
    </row>
    <row r="24" spans="1:8">
      <c r="A24" s="34">
        <v>3</v>
      </c>
      <c r="B24" s="26" t="s">
        <v>78</v>
      </c>
      <c r="C24" s="7" t="s">
        <v>152</v>
      </c>
      <c r="D24" s="26" t="s">
        <v>147</v>
      </c>
      <c r="E24" s="26"/>
      <c r="F24" s="26" t="s">
        <v>147</v>
      </c>
      <c r="G24" s="7" t="s">
        <v>151</v>
      </c>
      <c r="H24" s="7"/>
    </row>
    <row r="25" spans="1:8">
      <c r="A25" s="34">
        <v>3</v>
      </c>
      <c r="B25" s="26" t="s">
        <v>78</v>
      </c>
      <c r="C25" s="7" t="s">
        <v>153</v>
      </c>
      <c r="D25" s="26" t="s">
        <v>147</v>
      </c>
      <c r="E25" s="26"/>
      <c r="F25" s="26" t="s">
        <v>147</v>
      </c>
      <c r="G25" s="7" t="s">
        <v>151</v>
      </c>
      <c r="H25" s="7"/>
    </row>
    <row r="26" spans="1:8">
      <c r="A26" s="34">
        <v>3</v>
      </c>
      <c r="B26" s="26" t="s">
        <v>78</v>
      </c>
      <c r="C26" s="7" t="s">
        <v>154</v>
      </c>
      <c r="D26" s="26" t="s">
        <v>147</v>
      </c>
      <c r="E26" s="26"/>
      <c r="F26" s="26" t="s">
        <v>147</v>
      </c>
      <c r="G26" s="7" t="s">
        <v>151</v>
      </c>
      <c r="H26" s="7"/>
    </row>
    <row r="27" spans="1:8">
      <c r="A27" s="34">
        <v>3</v>
      </c>
      <c r="B27" s="26" t="s">
        <v>78</v>
      </c>
      <c r="C27" s="7" t="s">
        <v>155</v>
      </c>
      <c r="D27" s="26"/>
      <c r="E27" s="26" t="s">
        <v>147</v>
      </c>
      <c r="F27" s="26" t="s">
        <v>147</v>
      </c>
      <c r="G27" s="7"/>
      <c r="H27" s="7" t="s">
        <v>148</v>
      </c>
    </row>
    <row r="28" spans="1:8">
      <c r="A28" s="34">
        <v>3</v>
      </c>
      <c r="B28" s="26" t="s">
        <v>78</v>
      </c>
      <c r="C28" s="7" t="s">
        <v>156</v>
      </c>
      <c r="D28" s="26" t="s">
        <v>147</v>
      </c>
      <c r="E28" s="26"/>
      <c r="F28" s="26" t="s">
        <v>147</v>
      </c>
      <c r="G28" s="7" t="s">
        <v>157</v>
      </c>
      <c r="H28" s="7"/>
    </row>
    <row r="29" spans="1:8">
      <c r="A29" s="34">
        <v>3</v>
      </c>
      <c r="B29" s="26" t="s">
        <v>78</v>
      </c>
      <c r="C29" s="7" t="s">
        <v>158</v>
      </c>
      <c r="D29" s="26" t="s">
        <v>147</v>
      </c>
      <c r="E29" s="26"/>
      <c r="F29" s="26" t="s">
        <v>147</v>
      </c>
      <c r="G29" s="7" t="s">
        <v>157</v>
      </c>
      <c r="H29" s="7"/>
    </row>
    <row r="30" spans="1:8">
      <c r="A30" s="29">
        <v>4</v>
      </c>
      <c r="B30" s="27" t="s">
        <v>103</v>
      </c>
      <c r="C30" s="7" t="s">
        <v>146</v>
      </c>
      <c r="D30" s="26"/>
      <c r="E30" s="26" t="s">
        <v>147</v>
      </c>
      <c r="F30" s="26"/>
      <c r="G30" s="7"/>
      <c r="H30" s="7" t="s">
        <v>148</v>
      </c>
    </row>
    <row r="31" spans="1:8">
      <c r="A31" s="29">
        <v>4</v>
      </c>
      <c r="B31" s="27" t="s">
        <v>103</v>
      </c>
      <c r="C31" s="7" t="s">
        <v>149</v>
      </c>
      <c r="D31" s="26"/>
      <c r="E31" s="26" t="s">
        <v>147</v>
      </c>
      <c r="F31" s="26" t="s">
        <v>147</v>
      </c>
      <c r="G31" s="7"/>
      <c r="H31" s="7" t="s">
        <v>148</v>
      </c>
    </row>
    <row r="32" spans="1:8">
      <c r="A32" s="29">
        <v>4</v>
      </c>
      <c r="B32" s="27" t="s">
        <v>103</v>
      </c>
      <c r="C32" s="7" t="s">
        <v>150</v>
      </c>
      <c r="D32" s="26" t="s">
        <v>147</v>
      </c>
      <c r="E32" s="26"/>
      <c r="F32" s="26" t="s">
        <v>147</v>
      </c>
      <c r="G32" s="7" t="s">
        <v>151</v>
      </c>
      <c r="H32" s="7"/>
    </row>
    <row r="33" spans="1:8">
      <c r="A33" s="29">
        <v>4</v>
      </c>
      <c r="B33" s="27" t="s">
        <v>103</v>
      </c>
      <c r="C33" s="7" t="s">
        <v>152</v>
      </c>
      <c r="D33" s="26" t="s">
        <v>147</v>
      </c>
      <c r="E33" s="26"/>
      <c r="F33" s="26" t="s">
        <v>147</v>
      </c>
      <c r="G33" s="7" t="s">
        <v>151</v>
      </c>
      <c r="H33" s="7"/>
    </row>
    <row r="34" spans="1:8">
      <c r="A34" s="29">
        <v>4</v>
      </c>
      <c r="B34" s="27" t="s">
        <v>103</v>
      </c>
      <c r="C34" s="7" t="s">
        <v>153</v>
      </c>
      <c r="D34" s="26" t="s">
        <v>147</v>
      </c>
      <c r="E34" s="26"/>
      <c r="F34" s="26" t="s">
        <v>147</v>
      </c>
      <c r="G34" s="7" t="s">
        <v>151</v>
      </c>
      <c r="H34" s="7"/>
    </row>
    <row r="35" spans="1:8">
      <c r="A35" s="29">
        <v>4</v>
      </c>
      <c r="B35" s="27" t="s">
        <v>103</v>
      </c>
      <c r="C35" s="7" t="s">
        <v>154</v>
      </c>
      <c r="D35" s="26" t="s">
        <v>147</v>
      </c>
      <c r="E35" s="26"/>
      <c r="F35" s="26"/>
      <c r="G35" s="7" t="s">
        <v>151</v>
      </c>
      <c r="H35" s="7"/>
    </row>
    <row r="36" spans="1:8">
      <c r="A36" s="29">
        <v>4</v>
      </c>
      <c r="B36" s="27" t="s">
        <v>103</v>
      </c>
      <c r="C36" s="7" t="s">
        <v>155</v>
      </c>
      <c r="D36" s="26"/>
      <c r="E36" s="26" t="s">
        <v>147</v>
      </c>
      <c r="F36" s="26" t="s">
        <v>147</v>
      </c>
      <c r="G36" s="7"/>
      <c r="H36" s="7" t="s">
        <v>148</v>
      </c>
    </row>
    <row r="37" spans="1:8">
      <c r="A37" s="29">
        <v>4</v>
      </c>
      <c r="B37" s="27" t="s">
        <v>103</v>
      </c>
      <c r="C37" s="7" t="s">
        <v>156</v>
      </c>
      <c r="D37" s="26" t="s">
        <v>147</v>
      </c>
      <c r="E37" s="26"/>
      <c r="F37" s="26" t="s">
        <v>147</v>
      </c>
      <c r="G37" s="7" t="s">
        <v>157</v>
      </c>
      <c r="H37" s="7"/>
    </row>
    <row r="38" spans="1:8">
      <c r="A38" s="29">
        <v>4</v>
      </c>
      <c r="B38" s="27" t="s">
        <v>103</v>
      </c>
      <c r="C38" s="7" t="s">
        <v>158</v>
      </c>
      <c r="D38" s="26" t="s">
        <v>147</v>
      </c>
      <c r="E38" s="26"/>
      <c r="F38" s="26" t="s">
        <v>147</v>
      </c>
      <c r="G38" s="7" t="s">
        <v>157</v>
      </c>
      <c r="H38" s="7"/>
    </row>
    <row r="39" spans="1:8">
      <c r="A39" s="29">
        <v>4</v>
      </c>
      <c r="B39" s="27" t="s">
        <v>105</v>
      </c>
      <c r="C39" s="7" t="s">
        <v>146</v>
      </c>
      <c r="D39" s="26"/>
      <c r="E39" s="26" t="s">
        <v>147</v>
      </c>
      <c r="F39" s="26" t="s">
        <v>147</v>
      </c>
      <c r="G39" s="7"/>
      <c r="H39" s="7" t="s">
        <v>148</v>
      </c>
    </row>
    <row r="40" spans="1:8">
      <c r="A40" s="29">
        <v>4</v>
      </c>
      <c r="B40" s="27" t="s">
        <v>105</v>
      </c>
      <c r="C40" s="7" t="s">
        <v>149</v>
      </c>
      <c r="D40" s="26"/>
      <c r="E40" s="26" t="s">
        <v>147</v>
      </c>
      <c r="F40" s="26" t="s">
        <v>147</v>
      </c>
      <c r="G40" s="7"/>
      <c r="H40" s="7" t="s">
        <v>148</v>
      </c>
    </row>
    <row r="41" spans="1:8">
      <c r="A41" s="29">
        <v>4</v>
      </c>
      <c r="B41" s="27" t="s">
        <v>105</v>
      </c>
      <c r="C41" s="7" t="s">
        <v>150</v>
      </c>
      <c r="D41" s="26" t="s">
        <v>147</v>
      </c>
      <c r="E41" s="26"/>
      <c r="F41" s="26" t="s">
        <v>147</v>
      </c>
      <c r="G41" s="7" t="s">
        <v>151</v>
      </c>
      <c r="H41" s="7"/>
    </row>
    <row r="42" spans="1:8">
      <c r="A42" s="29">
        <v>4</v>
      </c>
      <c r="B42" s="27" t="s">
        <v>105</v>
      </c>
      <c r="C42" s="7" t="s">
        <v>152</v>
      </c>
      <c r="D42" s="26" t="s">
        <v>147</v>
      </c>
      <c r="E42" s="26"/>
      <c r="F42" s="26" t="s">
        <v>147</v>
      </c>
      <c r="G42" s="7" t="s">
        <v>151</v>
      </c>
      <c r="H42" s="7"/>
    </row>
    <row r="43" spans="1:8">
      <c r="A43" s="29">
        <v>4</v>
      </c>
      <c r="B43" s="27" t="s">
        <v>105</v>
      </c>
      <c r="C43" s="7" t="s">
        <v>153</v>
      </c>
      <c r="D43" s="26" t="s">
        <v>147</v>
      </c>
      <c r="E43" s="26"/>
      <c r="F43" s="26" t="s">
        <v>147</v>
      </c>
      <c r="G43" s="7" t="s">
        <v>151</v>
      </c>
      <c r="H43" s="7"/>
    </row>
    <row r="44" spans="1:8">
      <c r="A44" s="29">
        <v>4</v>
      </c>
      <c r="B44" s="27" t="s">
        <v>105</v>
      </c>
      <c r="C44" s="7" t="s">
        <v>154</v>
      </c>
      <c r="D44" s="26" t="s">
        <v>147</v>
      </c>
      <c r="E44" s="26"/>
      <c r="F44" s="26" t="s">
        <v>147</v>
      </c>
      <c r="G44" s="7" t="s">
        <v>151</v>
      </c>
      <c r="H44" s="7"/>
    </row>
    <row r="45" spans="1:8">
      <c r="A45" s="29">
        <v>4</v>
      </c>
      <c r="B45" s="27" t="s">
        <v>105</v>
      </c>
      <c r="C45" s="7" t="s">
        <v>155</v>
      </c>
      <c r="D45" s="26"/>
      <c r="E45" s="26" t="s">
        <v>147</v>
      </c>
      <c r="F45" s="26" t="s">
        <v>147</v>
      </c>
      <c r="G45" s="7"/>
      <c r="H45" s="7" t="s">
        <v>148</v>
      </c>
    </row>
    <row r="46" spans="1:8">
      <c r="A46" s="29">
        <v>4</v>
      </c>
      <c r="B46" s="27" t="s">
        <v>105</v>
      </c>
      <c r="C46" s="7" t="s">
        <v>156</v>
      </c>
      <c r="D46" s="26" t="s">
        <v>147</v>
      </c>
      <c r="E46" s="26"/>
      <c r="F46" s="26" t="s">
        <v>147</v>
      </c>
      <c r="G46" s="7" t="s">
        <v>157</v>
      </c>
      <c r="H46" s="7"/>
    </row>
    <row r="47" spans="1:8">
      <c r="A47" s="29">
        <v>4</v>
      </c>
      <c r="B47" s="27" t="s">
        <v>105</v>
      </c>
      <c r="C47" s="7" t="s">
        <v>158</v>
      </c>
      <c r="D47" s="26" t="s">
        <v>147</v>
      </c>
      <c r="E47" s="26"/>
      <c r="F47" s="26" t="s">
        <v>147</v>
      </c>
      <c r="G47" s="7" t="s">
        <v>157</v>
      </c>
      <c r="H47" s="7"/>
    </row>
    <row r="48" spans="1:8">
      <c r="A48" s="50">
        <v>5</v>
      </c>
      <c r="B48" s="27" t="s">
        <v>107</v>
      </c>
      <c r="C48" s="7" t="s">
        <v>146</v>
      </c>
      <c r="D48" s="26"/>
      <c r="E48" s="26" t="s">
        <v>147</v>
      </c>
      <c r="F48" s="26" t="s">
        <v>147</v>
      </c>
      <c r="G48" s="7"/>
      <c r="H48" s="7" t="s">
        <v>148</v>
      </c>
    </row>
    <row r="49" spans="1:8">
      <c r="A49" s="50">
        <v>5</v>
      </c>
      <c r="B49" s="27" t="s">
        <v>107</v>
      </c>
      <c r="C49" s="7" t="s">
        <v>149</v>
      </c>
      <c r="D49" s="26"/>
      <c r="E49" s="26" t="s">
        <v>147</v>
      </c>
      <c r="F49" s="26"/>
      <c r="G49" s="7"/>
      <c r="H49" s="7" t="s">
        <v>148</v>
      </c>
    </row>
    <row r="50" spans="1:8">
      <c r="A50" s="50">
        <v>5</v>
      </c>
      <c r="B50" s="27" t="s">
        <v>107</v>
      </c>
      <c r="C50" s="7" t="s">
        <v>150</v>
      </c>
      <c r="D50" s="26" t="s">
        <v>147</v>
      </c>
      <c r="E50" s="26"/>
      <c r="F50" s="26" t="s">
        <v>147</v>
      </c>
      <c r="G50" s="7" t="s">
        <v>151</v>
      </c>
      <c r="H50" s="7"/>
    </row>
    <row r="51" spans="1:8">
      <c r="A51" s="50">
        <v>5</v>
      </c>
      <c r="B51" s="27" t="s">
        <v>107</v>
      </c>
      <c r="C51" s="7" t="s">
        <v>152</v>
      </c>
      <c r="D51" s="26" t="s">
        <v>147</v>
      </c>
      <c r="E51" s="26"/>
      <c r="F51" s="26"/>
      <c r="G51" s="7" t="s">
        <v>151</v>
      </c>
      <c r="H51" s="7"/>
    </row>
    <row r="52" spans="1:8">
      <c r="A52" s="50">
        <v>5</v>
      </c>
      <c r="B52" s="27" t="s">
        <v>107</v>
      </c>
      <c r="C52" s="7" t="s">
        <v>153</v>
      </c>
      <c r="D52" s="26" t="s">
        <v>147</v>
      </c>
      <c r="E52" s="26"/>
      <c r="F52" s="26" t="s">
        <v>147</v>
      </c>
      <c r="G52" s="7" t="s">
        <v>151</v>
      </c>
      <c r="H52" s="7"/>
    </row>
    <row r="53" spans="1:8">
      <c r="A53" s="50">
        <v>5</v>
      </c>
      <c r="B53" s="27" t="s">
        <v>107</v>
      </c>
      <c r="C53" s="7" t="s">
        <v>154</v>
      </c>
      <c r="D53" s="26" t="s">
        <v>147</v>
      </c>
      <c r="E53" s="26"/>
      <c r="F53" s="26" t="s">
        <v>147</v>
      </c>
      <c r="G53" s="7" t="s">
        <v>151</v>
      </c>
      <c r="H53" s="7"/>
    </row>
    <row r="54" spans="1:8">
      <c r="A54" s="50">
        <v>5</v>
      </c>
      <c r="B54" s="27" t="s">
        <v>107</v>
      </c>
      <c r="C54" s="7" t="s">
        <v>155</v>
      </c>
      <c r="D54" s="26"/>
      <c r="E54" s="26" t="s">
        <v>147</v>
      </c>
      <c r="F54" s="26" t="s">
        <v>147</v>
      </c>
      <c r="G54" s="7"/>
      <c r="H54" s="7" t="s">
        <v>148</v>
      </c>
    </row>
    <row r="55" spans="1:8">
      <c r="A55" s="50">
        <v>5</v>
      </c>
      <c r="B55" s="27" t="s">
        <v>107</v>
      </c>
      <c r="C55" s="7" t="s">
        <v>156</v>
      </c>
      <c r="D55" s="26" t="s">
        <v>147</v>
      </c>
      <c r="E55" s="26"/>
      <c r="F55" s="26"/>
      <c r="G55" s="7" t="s">
        <v>157</v>
      </c>
      <c r="H55" s="7"/>
    </row>
    <row r="56" spans="1:8">
      <c r="A56" s="50">
        <v>5</v>
      </c>
      <c r="B56" s="27" t="s">
        <v>107</v>
      </c>
      <c r="C56" s="7" t="s">
        <v>158</v>
      </c>
      <c r="D56" s="26" t="s">
        <v>147</v>
      </c>
      <c r="E56" s="26"/>
      <c r="F56" s="26"/>
      <c r="G56" s="7" t="s">
        <v>157</v>
      </c>
      <c r="H56" s="7"/>
    </row>
    <row r="57" spans="1:8">
      <c r="A57" s="38">
        <v>6</v>
      </c>
      <c r="B57" s="27" t="s">
        <v>80</v>
      </c>
      <c r="C57" s="7" t="s">
        <v>146</v>
      </c>
      <c r="D57" s="26"/>
      <c r="E57" s="26" t="s">
        <v>147</v>
      </c>
      <c r="F57" s="26"/>
      <c r="G57" s="7"/>
      <c r="H57" s="7" t="s">
        <v>148</v>
      </c>
    </row>
    <row r="58" spans="1:8">
      <c r="A58" s="38">
        <v>6</v>
      </c>
      <c r="B58" s="27" t="s">
        <v>80</v>
      </c>
      <c r="C58" s="7" t="s">
        <v>149</v>
      </c>
      <c r="D58" s="26"/>
      <c r="E58" s="26" t="s">
        <v>147</v>
      </c>
      <c r="F58" s="26" t="s">
        <v>147</v>
      </c>
      <c r="G58" s="7"/>
      <c r="H58" s="7" t="s">
        <v>148</v>
      </c>
    </row>
    <row r="59" spans="1:8">
      <c r="A59" s="38">
        <v>6</v>
      </c>
      <c r="B59" s="27" t="s">
        <v>80</v>
      </c>
      <c r="C59" s="7" t="s">
        <v>150</v>
      </c>
      <c r="D59" s="26" t="s">
        <v>147</v>
      </c>
      <c r="E59" s="26"/>
      <c r="F59" s="26" t="s">
        <v>147</v>
      </c>
      <c r="G59" s="7" t="s">
        <v>151</v>
      </c>
      <c r="H59" s="7"/>
    </row>
    <row r="60" spans="1:8">
      <c r="A60" s="38">
        <v>6</v>
      </c>
      <c r="B60" s="27" t="s">
        <v>80</v>
      </c>
      <c r="C60" s="7" t="s">
        <v>152</v>
      </c>
      <c r="D60" s="26" t="s">
        <v>147</v>
      </c>
      <c r="E60" s="26"/>
      <c r="F60" s="26" t="s">
        <v>147</v>
      </c>
      <c r="G60" s="7" t="s">
        <v>151</v>
      </c>
      <c r="H60" s="7"/>
    </row>
    <row r="61" spans="1:8">
      <c r="A61" s="38">
        <v>6</v>
      </c>
      <c r="B61" s="27" t="s">
        <v>80</v>
      </c>
      <c r="C61" s="7" t="s">
        <v>153</v>
      </c>
      <c r="D61" s="26" t="s">
        <v>147</v>
      </c>
      <c r="E61" s="26"/>
      <c r="F61" s="26" t="s">
        <v>147</v>
      </c>
      <c r="G61" s="7" t="s">
        <v>151</v>
      </c>
      <c r="H61" s="7"/>
    </row>
    <row r="62" spans="1:8">
      <c r="A62" s="38">
        <v>6</v>
      </c>
      <c r="B62" s="27" t="s">
        <v>80</v>
      </c>
      <c r="C62" s="7" t="s">
        <v>154</v>
      </c>
      <c r="D62" s="26" t="s">
        <v>147</v>
      </c>
      <c r="E62" s="26"/>
      <c r="F62" s="26"/>
      <c r="G62" s="7" t="s">
        <v>151</v>
      </c>
      <c r="H62" s="7"/>
    </row>
    <row r="63" spans="1:8">
      <c r="A63" s="38">
        <v>6</v>
      </c>
      <c r="B63" s="27" t="s">
        <v>80</v>
      </c>
      <c r="C63" s="7" t="s">
        <v>155</v>
      </c>
      <c r="D63" s="26"/>
      <c r="E63" s="26" t="s">
        <v>147</v>
      </c>
      <c r="F63" s="26" t="s">
        <v>147</v>
      </c>
      <c r="G63" s="7"/>
      <c r="H63" s="7" t="s">
        <v>148</v>
      </c>
    </row>
    <row r="64" spans="1:8">
      <c r="A64" s="38">
        <v>6</v>
      </c>
      <c r="B64" s="27" t="s">
        <v>80</v>
      </c>
      <c r="C64" s="7" t="s">
        <v>156</v>
      </c>
      <c r="D64" s="26" t="s">
        <v>147</v>
      </c>
      <c r="E64" s="26"/>
      <c r="F64" s="26" t="s">
        <v>147</v>
      </c>
      <c r="G64" s="7" t="s">
        <v>157</v>
      </c>
      <c r="H64" s="7"/>
    </row>
    <row r="65" spans="1:8">
      <c r="A65" s="38">
        <v>6</v>
      </c>
      <c r="B65" s="27" t="s">
        <v>80</v>
      </c>
      <c r="C65" s="7" t="s">
        <v>158</v>
      </c>
      <c r="D65" s="26" t="s">
        <v>147</v>
      </c>
      <c r="E65" s="26"/>
      <c r="F65" s="26" t="s">
        <v>147</v>
      </c>
      <c r="G65" s="7" t="s">
        <v>157</v>
      </c>
      <c r="H65" s="7"/>
    </row>
    <row r="66" spans="1:8">
      <c r="A66" s="38">
        <v>6</v>
      </c>
      <c r="B66" s="27" t="s">
        <v>109</v>
      </c>
      <c r="C66" s="7" t="s">
        <v>146</v>
      </c>
      <c r="D66" s="26"/>
      <c r="E66" s="26" t="s">
        <v>147</v>
      </c>
      <c r="F66" s="26"/>
      <c r="G66" s="7"/>
      <c r="H66" s="7" t="s">
        <v>148</v>
      </c>
    </row>
    <row r="67" spans="1:8">
      <c r="A67" s="38">
        <v>6</v>
      </c>
      <c r="B67" s="27" t="s">
        <v>109</v>
      </c>
      <c r="C67" s="7" t="s">
        <v>149</v>
      </c>
      <c r="D67" s="26"/>
      <c r="E67" s="26" t="s">
        <v>147</v>
      </c>
      <c r="F67" s="26" t="s">
        <v>147</v>
      </c>
      <c r="G67" s="7"/>
      <c r="H67" s="7" t="s">
        <v>148</v>
      </c>
    </row>
    <row r="68" spans="1:8">
      <c r="A68" s="38">
        <v>6</v>
      </c>
      <c r="B68" s="27" t="s">
        <v>109</v>
      </c>
      <c r="C68" s="7" t="s">
        <v>150</v>
      </c>
      <c r="D68" s="26" t="s">
        <v>147</v>
      </c>
      <c r="E68" s="26"/>
      <c r="F68" s="26" t="s">
        <v>147</v>
      </c>
      <c r="G68" s="7" t="s">
        <v>151</v>
      </c>
      <c r="H68" s="7"/>
    </row>
    <row r="69" spans="1:8">
      <c r="A69" s="38">
        <v>6</v>
      </c>
      <c r="B69" s="27" t="s">
        <v>109</v>
      </c>
      <c r="C69" s="7" t="s">
        <v>152</v>
      </c>
      <c r="D69" s="26" t="s">
        <v>147</v>
      </c>
      <c r="E69" s="26"/>
      <c r="F69" s="26" t="s">
        <v>147</v>
      </c>
      <c r="G69" s="7" t="s">
        <v>151</v>
      </c>
      <c r="H69" s="7"/>
    </row>
    <row r="70" spans="1:8">
      <c r="A70" s="38">
        <v>6</v>
      </c>
      <c r="B70" s="27" t="s">
        <v>109</v>
      </c>
      <c r="C70" s="7" t="s">
        <v>153</v>
      </c>
      <c r="D70" s="26" t="s">
        <v>147</v>
      </c>
      <c r="E70" s="26"/>
      <c r="F70" s="26" t="s">
        <v>147</v>
      </c>
      <c r="G70" s="7" t="s">
        <v>151</v>
      </c>
      <c r="H70" s="7"/>
    </row>
    <row r="71" spans="1:8">
      <c r="A71" s="38">
        <v>6</v>
      </c>
      <c r="B71" s="27" t="s">
        <v>109</v>
      </c>
      <c r="C71" s="7" t="s">
        <v>154</v>
      </c>
      <c r="D71" s="26" t="s">
        <v>147</v>
      </c>
      <c r="E71" s="26"/>
      <c r="F71" s="26"/>
      <c r="G71" s="7" t="s">
        <v>151</v>
      </c>
      <c r="H71" s="7"/>
    </row>
    <row r="72" spans="1:8">
      <c r="A72" s="38">
        <v>6</v>
      </c>
      <c r="B72" s="27" t="s">
        <v>109</v>
      </c>
      <c r="C72" s="7" t="s">
        <v>155</v>
      </c>
      <c r="D72" s="26"/>
      <c r="E72" s="26" t="s">
        <v>147</v>
      </c>
      <c r="F72" s="26" t="s">
        <v>147</v>
      </c>
      <c r="G72" s="7"/>
      <c r="H72" s="7" t="s">
        <v>148</v>
      </c>
    </row>
    <row r="73" spans="1:8">
      <c r="A73" s="38">
        <v>6</v>
      </c>
      <c r="B73" s="27" t="s">
        <v>109</v>
      </c>
      <c r="C73" s="7" t="s">
        <v>156</v>
      </c>
      <c r="D73" s="26" t="s">
        <v>147</v>
      </c>
      <c r="E73" s="26"/>
      <c r="F73" s="26" t="s">
        <v>147</v>
      </c>
      <c r="G73" s="7" t="s">
        <v>157</v>
      </c>
      <c r="H73" s="7"/>
    </row>
    <row r="74" spans="1:8">
      <c r="A74" s="38">
        <v>6</v>
      </c>
      <c r="B74" s="27" t="s">
        <v>109</v>
      </c>
      <c r="C74" s="7" t="s">
        <v>158</v>
      </c>
      <c r="D74" s="26" t="s">
        <v>147</v>
      </c>
      <c r="E74" s="26"/>
      <c r="F74" s="26" t="s">
        <v>147</v>
      </c>
      <c r="G74" s="7" t="s">
        <v>157</v>
      </c>
      <c r="H74" s="7"/>
    </row>
    <row r="75" spans="1:8">
      <c r="A75" s="38">
        <v>6</v>
      </c>
      <c r="B75" s="27" t="s">
        <v>82</v>
      </c>
      <c r="C75" s="7" t="s">
        <v>146</v>
      </c>
      <c r="D75" s="26"/>
      <c r="E75" s="26" t="s">
        <v>147</v>
      </c>
      <c r="F75" s="26" t="s">
        <v>147</v>
      </c>
      <c r="G75" s="7"/>
      <c r="H75" s="7" t="s">
        <v>148</v>
      </c>
    </row>
    <row r="76" spans="1:8">
      <c r="A76" s="38">
        <v>6</v>
      </c>
      <c r="B76" s="27" t="s">
        <v>82</v>
      </c>
      <c r="C76" s="7" t="s">
        <v>149</v>
      </c>
      <c r="D76" s="26"/>
      <c r="E76" s="26" t="s">
        <v>147</v>
      </c>
      <c r="F76" s="26" t="s">
        <v>147</v>
      </c>
      <c r="G76" s="7"/>
      <c r="H76" s="7" t="s">
        <v>148</v>
      </c>
    </row>
    <row r="77" spans="1:8">
      <c r="A77" s="38">
        <v>6</v>
      </c>
      <c r="B77" s="27" t="s">
        <v>82</v>
      </c>
      <c r="C77" s="7" t="s">
        <v>150</v>
      </c>
      <c r="D77" s="26" t="s">
        <v>147</v>
      </c>
      <c r="E77" s="26"/>
      <c r="F77" s="26" t="s">
        <v>147</v>
      </c>
      <c r="G77" s="7" t="s">
        <v>151</v>
      </c>
      <c r="H77" s="7"/>
    </row>
    <row r="78" spans="1:8">
      <c r="A78" s="38">
        <v>6</v>
      </c>
      <c r="B78" s="27" t="s">
        <v>82</v>
      </c>
      <c r="C78" s="7" t="s">
        <v>152</v>
      </c>
      <c r="D78" s="26" t="s">
        <v>147</v>
      </c>
      <c r="E78" s="26"/>
      <c r="F78" s="26" t="s">
        <v>147</v>
      </c>
      <c r="G78" s="7" t="s">
        <v>151</v>
      </c>
      <c r="H78" s="7"/>
    </row>
    <row r="79" spans="1:8">
      <c r="A79" s="38">
        <v>6</v>
      </c>
      <c r="B79" s="27" t="s">
        <v>82</v>
      </c>
      <c r="C79" s="7" t="s">
        <v>153</v>
      </c>
      <c r="D79" s="26" t="s">
        <v>147</v>
      </c>
      <c r="E79" s="26"/>
      <c r="F79" s="26" t="s">
        <v>147</v>
      </c>
      <c r="G79" s="7" t="s">
        <v>151</v>
      </c>
      <c r="H79" s="7"/>
    </row>
    <row r="80" spans="1:8">
      <c r="A80" s="38">
        <v>6</v>
      </c>
      <c r="B80" s="27" t="s">
        <v>82</v>
      </c>
      <c r="C80" s="7" t="s">
        <v>154</v>
      </c>
      <c r="D80" s="26" t="s">
        <v>147</v>
      </c>
      <c r="E80" s="26"/>
      <c r="F80" s="26" t="s">
        <v>147</v>
      </c>
      <c r="G80" s="7" t="s">
        <v>151</v>
      </c>
      <c r="H80" s="7"/>
    </row>
    <row r="81" spans="1:8">
      <c r="A81" s="38">
        <v>6</v>
      </c>
      <c r="B81" s="27" t="s">
        <v>82</v>
      </c>
      <c r="C81" s="7" t="s">
        <v>155</v>
      </c>
      <c r="D81" s="26"/>
      <c r="E81" s="26" t="s">
        <v>147</v>
      </c>
      <c r="F81" s="26" t="s">
        <v>147</v>
      </c>
      <c r="G81" s="7"/>
      <c r="H81" s="7" t="s">
        <v>148</v>
      </c>
    </row>
    <row r="82" spans="1:8">
      <c r="A82" s="38">
        <v>6</v>
      </c>
      <c r="B82" s="27" t="s">
        <v>82</v>
      </c>
      <c r="C82" s="7" t="s">
        <v>156</v>
      </c>
      <c r="D82" s="26" t="s">
        <v>147</v>
      </c>
      <c r="E82" s="26"/>
      <c r="F82" s="26" t="s">
        <v>147</v>
      </c>
      <c r="G82" s="7" t="s">
        <v>157</v>
      </c>
      <c r="H82" s="7"/>
    </row>
    <row r="83" spans="1:8">
      <c r="A83" s="38">
        <v>6</v>
      </c>
      <c r="B83" s="27" t="s">
        <v>82</v>
      </c>
      <c r="C83" s="7" t="s">
        <v>158</v>
      </c>
      <c r="D83" s="26" t="s">
        <v>147</v>
      </c>
      <c r="E83" s="26"/>
      <c r="F83" s="26" t="s">
        <v>147</v>
      </c>
      <c r="G83" s="7" t="s">
        <v>157</v>
      </c>
      <c r="H83" s="7"/>
    </row>
    <row r="84" spans="1:8">
      <c r="A84" s="39">
        <v>7</v>
      </c>
      <c r="B84" s="27" t="s">
        <v>84</v>
      </c>
      <c r="C84" s="7" t="s">
        <v>146</v>
      </c>
      <c r="D84" s="26"/>
      <c r="E84" s="26" t="s">
        <v>147</v>
      </c>
      <c r="F84" s="26"/>
      <c r="G84" s="7"/>
      <c r="H84" s="7" t="s">
        <v>148</v>
      </c>
    </row>
    <row r="85" spans="1:8">
      <c r="A85" s="39">
        <v>7</v>
      </c>
      <c r="B85" s="27" t="s">
        <v>84</v>
      </c>
      <c r="C85" s="7" t="s">
        <v>149</v>
      </c>
      <c r="D85" s="26"/>
      <c r="E85" s="26" t="s">
        <v>147</v>
      </c>
      <c r="F85" s="26" t="s">
        <v>147</v>
      </c>
      <c r="G85" s="7"/>
      <c r="H85" s="7" t="s">
        <v>148</v>
      </c>
    </row>
    <row r="86" spans="1:8">
      <c r="A86" s="39">
        <v>7</v>
      </c>
      <c r="B86" s="27" t="s">
        <v>84</v>
      </c>
      <c r="C86" s="7" t="s">
        <v>150</v>
      </c>
      <c r="D86" s="26" t="s">
        <v>147</v>
      </c>
      <c r="E86" s="26"/>
      <c r="F86" s="26" t="s">
        <v>147</v>
      </c>
      <c r="G86" s="7" t="s">
        <v>151</v>
      </c>
      <c r="H86" s="7"/>
    </row>
    <row r="87" spans="1:8">
      <c r="A87" s="39">
        <v>7</v>
      </c>
      <c r="B87" s="27" t="s">
        <v>84</v>
      </c>
      <c r="C87" s="7" t="s">
        <v>152</v>
      </c>
      <c r="D87" s="26" t="s">
        <v>147</v>
      </c>
      <c r="E87" s="26"/>
      <c r="F87" s="26" t="s">
        <v>147</v>
      </c>
      <c r="G87" s="7" t="s">
        <v>151</v>
      </c>
      <c r="H87" s="7"/>
    </row>
    <row r="88" spans="1:8">
      <c r="A88" s="39">
        <v>7</v>
      </c>
      <c r="B88" s="27" t="s">
        <v>84</v>
      </c>
      <c r="C88" s="7" t="s">
        <v>153</v>
      </c>
      <c r="D88" s="26" t="s">
        <v>147</v>
      </c>
      <c r="E88" s="26"/>
      <c r="F88" s="26" t="s">
        <v>147</v>
      </c>
      <c r="G88" s="7" t="s">
        <v>151</v>
      </c>
      <c r="H88" s="7"/>
    </row>
    <row r="89" spans="1:8">
      <c r="A89" s="39">
        <v>7</v>
      </c>
      <c r="B89" s="27" t="s">
        <v>84</v>
      </c>
      <c r="C89" s="7" t="s">
        <v>154</v>
      </c>
      <c r="D89" s="26" t="s">
        <v>147</v>
      </c>
      <c r="E89" s="26"/>
      <c r="F89" s="26"/>
      <c r="G89" s="7" t="s">
        <v>151</v>
      </c>
      <c r="H89" s="7"/>
    </row>
    <row r="90" spans="1:8">
      <c r="A90" s="39">
        <v>7</v>
      </c>
      <c r="B90" s="27" t="s">
        <v>84</v>
      </c>
      <c r="C90" s="7" t="s">
        <v>155</v>
      </c>
      <c r="D90" s="26"/>
      <c r="E90" s="26" t="s">
        <v>147</v>
      </c>
      <c r="F90" s="26" t="s">
        <v>147</v>
      </c>
      <c r="G90" s="7"/>
      <c r="H90" s="7" t="s">
        <v>148</v>
      </c>
    </row>
    <row r="91" spans="1:8">
      <c r="A91" s="39">
        <v>7</v>
      </c>
      <c r="B91" s="27" t="s">
        <v>84</v>
      </c>
      <c r="C91" s="7" t="s">
        <v>156</v>
      </c>
      <c r="D91" s="26" t="s">
        <v>147</v>
      </c>
      <c r="E91" s="26"/>
      <c r="F91" s="26" t="s">
        <v>147</v>
      </c>
      <c r="G91" s="7" t="s">
        <v>157</v>
      </c>
      <c r="H91" s="7"/>
    </row>
    <row r="92" spans="1:8">
      <c r="A92" s="39">
        <v>7</v>
      </c>
      <c r="B92" s="27" t="s">
        <v>84</v>
      </c>
      <c r="C92" s="7" t="s">
        <v>158</v>
      </c>
      <c r="D92" s="26" t="s">
        <v>147</v>
      </c>
      <c r="E92" s="26"/>
      <c r="F92" s="26" t="s">
        <v>147</v>
      </c>
      <c r="G92" s="7" t="s">
        <v>157</v>
      </c>
      <c r="H92" s="7"/>
    </row>
    <row r="93" spans="1:8">
      <c r="A93" s="39">
        <v>7</v>
      </c>
      <c r="B93" s="27" t="s">
        <v>86</v>
      </c>
      <c r="C93" s="7" t="s">
        <v>146</v>
      </c>
      <c r="D93" s="26"/>
      <c r="E93" s="26" t="s">
        <v>147</v>
      </c>
      <c r="F93" s="26" t="s">
        <v>147</v>
      </c>
      <c r="G93" s="7"/>
      <c r="H93" s="7" t="s">
        <v>148</v>
      </c>
    </row>
    <row r="94" spans="1:8">
      <c r="A94" s="39">
        <v>7</v>
      </c>
      <c r="B94" s="27" t="s">
        <v>86</v>
      </c>
      <c r="C94" s="7" t="s">
        <v>149</v>
      </c>
      <c r="D94" s="26"/>
      <c r="E94" s="26" t="s">
        <v>147</v>
      </c>
      <c r="F94" s="26" t="s">
        <v>147</v>
      </c>
      <c r="G94" s="7"/>
      <c r="H94" s="7" t="s">
        <v>148</v>
      </c>
    </row>
    <row r="95" spans="1:8">
      <c r="A95" s="39">
        <v>7</v>
      </c>
      <c r="B95" s="27" t="s">
        <v>86</v>
      </c>
      <c r="C95" s="7" t="s">
        <v>150</v>
      </c>
      <c r="D95" s="26" t="s">
        <v>147</v>
      </c>
      <c r="E95" s="26"/>
      <c r="F95" s="26" t="s">
        <v>147</v>
      </c>
      <c r="G95" s="7" t="s">
        <v>151</v>
      </c>
      <c r="H95" s="7"/>
    </row>
    <row r="96" spans="1:8">
      <c r="A96" s="39">
        <v>7</v>
      </c>
      <c r="B96" s="27" t="s">
        <v>86</v>
      </c>
      <c r="C96" s="7" t="s">
        <v>152</v>
      </c>
      <c r="D96" s="26" t="s">
        <v>147</v>
      </c>
      <c r="E96" s="26"/>
      <c r="F96" s="26" t="s">
        <v>147</v>
      </c>
      <c r="G96" s="7" t="s">
        <v>151</v>
      </c>
      <c r="H96" s="7"/>
    </row>
    <row r="97" spans="1:8">
      <c r="A97" s="39">
        <v>7</v>
      </c>
      <c r="B97" s="27" t="s">
        <v>86</v>
      </c>
      <c r="C97" s="7" t="s">
        <v>153</v>
      </c>
      <c r="D97" s="26" t="s">
        <v>147</v>
      </c>
      <c r="E97" s="26"/>
      <c r="F97" s="26" t="s">
        <v>147</v>
      </c>
      <c r="G97" s="7" t="s">
        <v>151</v>
      </c>
      <c r="H97" s="7"/>
    </row>
    <row r="98" spans="1:8">
      <c r="A98" s="39">
        <v>7</v>
      </c>
      <c r="B98" s="27" t="s">
        <v>86</v>
      </c>
      <c r="C98" s="7" t="s">
        <v>154</v>
      </c>
      <c r="D98" s="26" t="s">
        <v>147</v>
      </c>
      <c r="E98" s="26"/>
      <c r="F98" s="26" t="s">
        <v>147</v>
      </c>
      <c r="G98" s="7" t="s">
        <v>151</v>
      </c>
      <c r="H98" s="7"/>
    </row>
    <row r="99" spans="1:8">
      <c r="A99" s="39">
        <v>7</v>
      </c>
      <c r="B99" s="27" t="s">
        <v>86</v>
      </c>
      <c r="C99" s="7" t="s">
        <v>155</v>
      </c>
      <c r="D99" s="26"/>
      <c r="E99" s="26" t="s">
        <v>147</v>
      </c>
      <c r="F99" s="26" t="s">
        <v>147</v>
      </c>
      <c r="G99" s="7"/>
      <c r="H99" s="7" t="s">
        <v>148</v>
      </c>
    </row>
    <row r="100" spans="1:8">
      <c r="A100" s="39">
        <v>7</v>
      </c>
      <c r="B100" s="27" t="s">
        <v>86</v>
      </c>
      <c r="C100" s="7" t="s">
        <v>156</v>
      </c>
      <c r="D100" s="26" t="s">
        <v>147</v>
      </c>
      <c r="E100" s="26"/>
      <c r="F100" s="26" t="s">
        <v>147</v>
      </c>
      <c r="G100" s="7" t="s">
        <v>157</v>
      </c>
      <c r="H100" s="7"/>
    </row>
    <row r="101" spans="1:8">
      <c r="A101" s="39">
        <v>7</v>
      </c>
      <c r="B101" s="27" t="s">
        <v>86</v>
      </c>
      <c r="C101" s="7" t="s">
        <v>158</v>
      </c>
      <c r="D101" s="26" t="s">
        <v>147</v>
      </c>
      <c r="E101" s="26"/>
      <c r="F101" s="26" t="s">
        <v>147</v>
      </c>
      <c r="G101" s="7" t="s">
        <v>157</v>
      </c>
      <c r="H101" s="7"/>
    </row>
    <row r="102" spans="1:8">
      <c r="A102" s="49">
        <v>8</v>
      </c>
      <c r="B102" s="27" t="s">
        <v>88</v>
      </c>
      <c r="C102" s="7" t="s">
        <v>146</v>
      </c>
      <c r="D102" s="26"/>
      <c r="E102" s="26" t="s">
        <v>147</v>
      </c>
      <c r="F102" s="26"/>
      <c r="G102" s="7"/>
      <c r="H102" s="7" t="s">
        <v>148</v>
      </c>
    </row>
    <row r="103" spans="1:8">
      <c r="A103" s="49">
        <v>8</v>
      </c>
      <c r="B103" s="27" t="s">
        <v>88</v>
      </c>
      <c r="C103" s="7" t="s">
        <v>149</v>
      </c>
      <c r="D103" s="26"/>
      <c r="E103" s="26" t="s">
        <v>147</v>
      </c>
      <c r="F103" s="26"/>
      <c r="G103" s="7"/>
      <c r="H103" s="7" t="s">
        <v>148</v>
      </c>
    </row>
    <row r="104" spans="1:8">
      <c r="A104" s="49">
        <v>8</v>
      </c>
      <c r="B104" s="27" t="s">
        <v>88</v>
      </c>
      <c r="C104" s="7" t="s">
        <v>150</v>
      </c>
      <c r="D104" s="26" t="s">
        <v>147</v>
      </c>
      <c r="E104" s="26"/>
      <c r="F104" s="26" t="s">
        <v>147</v>
      </c>
      <c r="G104" s="7" t="s">
        <v>151</v>
      </c>
      <c r="H104" s="7"/>
    </row>
    <row r="105" spans="1:8">
      <c r="A105" s="49">
        <v>8</v>
      </c>
      <c r="B105" s="27" t="s">
        <v>88</v>
      </c>
      <c r="C105" s="7" t="s">
        <v>152</v>
      </c>
      <c r="D105" s="26" t="s">
        <v>147</v>
      </c>
      <c r="E105" s="26"/>
      <c r="F105" s="26" t="s">
        <v>147</v>
      </c>
      <c r="G105" s="7" t="s">
        <v>151</v>
      </c>
      <c r="H105" s="7"/>
    </row>
    <row r="106" spans="1:8">
      <c r="A106" s="49">
        <v>8</v>
      </c>
      <c r="B106" s="27" t="s">
        <v>88</v>
      </c>
      <c r="C106" s="7" t="s">
        <v>153</v>
      </c>
      <c r="D106" s="26" t="s">
        <v>147</v>
      </c>
      <c r="E106" s="26"/>
      <c r="F106" s="26" t="s">
        <v>147</v>
      </c>
      <c r="G106" s="7" t="s">
        <v>151</v>
      </c>
      <c r="H106" s="7"/>
    </row>
    <row r="107" spans="1:8">
      <c r="A107" s="49">
        <v>8</v>
      </c>
      <c r="B107" s="27" t="s">
        <v>88</v>
      </c>
      <c r="C107" s="7" t="s">
        <v>154</v>
      </c>
      <c r="D107" s="26" t="s">
        <v>147</v>
      </c>
      <c r="E107" s="26"/>
      <c r="F107" s="26"/>
      <c r="G107" s="7" t="s">
        <v>151</v>
      </c>
      <c r="H107" s="7"/>
    </row>
    <row r="108" spans="1:8">
      <c r="A108" s="49">
        <v>8</v>
      </c>
      <c r="B108" s="27" t="s">
        <v>88</v>
      </c>
      <c r="C108" s="7" t="s">
        <v>155</v>
      </c>
      <c r="D108" s="26"/>
      <c r="E108" s="26" t="s">
        <v>147</v>
      </c>
      <c r="F108" s="26" t="s">
        <v>147</v>
      </c>
      <c r="G108" s="7"/>
      <c r="H108" s="7" t="s">
        <v>148</v>
      </c>
    </row>
    <row r="109" spans="1:8">
      <c r="A109" s="49">
        <v>8</v>
      </c>
      <c r="B109" s="27" t="s">
        <v>88</v>
      </c>
      <c r="C109" s="7" t="s">
        <v>156</v>
      </c>
      <c r="D109" s="26" t="s">
        <v>147</v>
      </c>
      <c r="E109" s="26"/>
      <c r="F109" s="26" t="s">
        <v>147</v>
      </c>
      <c r="G109" s="7" t="s">
        <v>157</v>
      </c>
      <c r="H109" s="7"/>
    </row>
    <row r="110" spans="1:8">
      <c r="A110" s="49">
        <v>8</v>
      </c>
      <c r="B110" s="27" t="s">
        <v>88</v>
      </c>
      <c r="C110" s="7" t="s">
        <v>158</v>
      </c>
      <c r="D110" s="26" t="s">
        <v>147</v>
      </c>
      <c r="E110" s="26"/>
      <c r="F110" s="26" t="s">
        <v>147</v>
      </c>
      <c r="G110" s="7" t="s">
        <v>157</v>
      </c>
      <c r="H110" s="7"/>
    </row>
    <row r="111" spans="1:8">
      <c r="A111" s="49">
        <v>8</v>
      </c>
      <c r="B111" s="27" t="s">
        <v>111</v>
      </c>
      <c r="C111" s="7" t="s">
        <v>146</v>
      </c>
      <c r="D111" s="26"/>
      <c r="E111" s="26" t="s">
        <v>147</v>
      </c>
      <c r="F111" s="26"/>
      <c r="G111" s="7"/>
      <c r="H111" s="7" t="s">
        <v>148</v>
      </c>
    </row>
    <row r="112" spans="1:8">
      <c r="A112" s="49">
        <v>8</v>
      </c>
      <c r="B112" s="27" t="s">
        <v>111</v>
      </c>
      <c r="C112" s="7" t="s">
        <v>149</v>
      </c>
      <c r="D112" s="26"/>
      <c r="E112" s="26" t="s">
        <v>147</v>
      </c>
      <c r="F112" s="26" t="s">
        <v>147</v>
      </c>
      <c r="G112" s="7"/>
      <c r="H112" s="7" t="s">
        <v>148</v>
      </c>
    </row>
    <row r="113" spans="1:8">
      <c r="A113" s="49">
        <v>8</v>
      </c>
      <c r="B113" s="27" t="s">
        <v>111</v>
      </c>
      <c r="C113" s="7" t="s">
        <v>150</v>
      </c>
      <c r="D113" s="26" t="s">
        <v>147</v>
      </c>
      <c r="E113" s="26"/>
      <c r="F113" s="26"/>
      <c r="G113" s="7" t="s">
        <v>151</v>
      </c>
      <c r="H113" s="7"/>
    </row>
    <row r="114" spans="1:8">
      <c r="A114" s="49">
        <v>8</v>
      </c>
      <c r="B114" s="27" t="s">
        <v>111</v>
      </c>
      <c r="C114" s="7" t="s">
        <v>152</v>
      </c>
      <c r="D114" s="26" t="s">
        <v>147</v>
      </c>
      <c r="E114" s="26"/>
      <c r="F114" s="26" t="s">
        <v>147</v>
      </c>
      <c r="G114" s="7" t="s">
        <v>151</v>
      </c>
      <c r="H114" s="7"/>
    </row>
    <row r="115" spans="1:8">
      <c r="A115" s="49">
        <v>8</v>
      </c>
      <c r="B115" s="27" t="s">
        <v>111</v>
      </c>
      <c r="C115" s="7" t="s">
        <v>153</v>
      </c>
      <c r="D115" s="26" t="s">
        <v>147</v>
      </c>
      <c r="E115" s="26"/>
      <c r="F115" s="26" t="s">
        <v>147</v>
      </c>
      <c r="G115" s="7" t="s">
        <v>151</v>
      </c>
      <c r="H115" s="7"/>
    </row>
    <row r="116" spans="1:8">
      <c r="A116" s="49">
        <v>8</v>
      </c>
      <c r="B116" s="27" t="s">
        <v>111</v>
      </c>
      <c r="C116" s="7" t="s">
        <v>154</v>
      </c>
      <c r="D116" s="26" t="s">
        <v>147</v>
      </c>
      <c r="E116" s="26"/>
      <c r="F116" s="26"/>
      <c r="G116" s="7" t="s">
        <v>151</v>
      </c>
      <c r="H116" s="7"/>
    </row>
    <row r="117" spans="1:8">
      <c r="A117" s="49">
        <v>8</v>
      </c>
      <c r="B117" s="27" t="s">
        <v>111</v>
      </c>
      <c r="C117" s="7" t="s">
        <v>155</v>
      </c>
      <c r="D117" s="26"/>
      <c r="E117" s="26" t="s">
        <v>147</v>
      </c>
      <c r="F117" s="26" t="s">
        <v>147</v>
      </c>
      <c r="G117" s="7"/>
      <c r="H117" s="7" t="s">
        <v>148</v>
      </c>
    </row>
    <row r="118" spans="1:8">
      <c r="A118" s="49">
        <v>8</v>
      </c>
      <c r="B118" s="27" t="s">
        <v>111</v>
      </c>
      <c r="C118" s="7" t="s">
        <v>156</v>
      </c>
      <c r="D118" s="26" t="s">
        <v>147</v>
      </c>
      <c r="E118" s="26"/>
      <c r="F118" s="26" t="s">
        <v>147</v>
      </c>
      <c r="G118" s="7" t="s">
        <v>157</v>
      </c>
      <c r="H118" s="7"/>
    </row>
    <row r="119" spans="1:8">
      <c r="A119" s="49">
        <v>8</v>
      </c>
      <c r="B119" s="27" t="s">
        <v>111</v>
      </c>
      <c r="C119" s="7" t="s">
        <v>158</v>
      </c>
      <c r="D119" s="26" t="s">
        <v>147</v>
      </c>
      <c r="E119" s="26"/>
      <c r="F119" s="26" t="s">
        <v>147</v>
      </c>
      <c r="G119" s="7" t="s">
        <v>157</v>
      </c>
      <c r="H119" s="7"/>
    </row>
    <row r="120" spans="1:8">
      <c r="A120" s="49">
        <v>8</v>
      </c>
      <c r="B120" s="27" t="s">
        <v>90</v>
      </c>
      <c r="C120" s="7" t="s">
        <v>146</v>
      </c>
      <c r="D120" s="26"/>
      <c r="E120" s="26" t="s">
        <v>147</v>
      </c>
      <c r="F120" s="26" t="s">
        <v>147</v>
      </c>
      <c r="G120" s="7"/>
      <c r="H120" s="7" t="s">
        <v>148</v>
      </c>
    </row>
    <row r="121" spans="1:8">
      <c r="A121" s="49">
        <v>8</v>
      </c>
      <c r="B121" s="27" t="s">
        <v>90</v>
      </c>
      <c r="C121" s="7" t="s">
        <v>149</v>
      </c>
      <c r="D121" s="26"/>
      <c r="E121" s="26" t="s">
        <v>147</v>
      </c>
      <c r="F121" s="26" t="s">
        <v>147</v>
      </c>
      <c r="G121" s="7"/>
      <c r="H121" s="7" t="s">
        <v>148</v>
      </c>
    </row>
    <row r="122" spans="1:8">
      <c r="A122" s="49">
        <v>8</v>
      </c>
      <c r="B122" s="27" t="s">
        <v>90</v>
      </c>
      <c r="C122" s="7" t="s">
        <v>150</v>
      </c>
      <c r="D122" s="26" t="s">
        <v>147</v>
      </c>
      <c r="E122" s="26"/>
      <c r="F122" s="26"/>
      <c r="G122" s="7" t="s">
        <v>151</v>
      </c>
      <c r="H122" s="7"/>
    </row>
    <row r="123" spans="1:8">
      <c r="A123" s="49">
        <v>8</v>
      </c>
      <c r="B123" s="27" t="s">
        <v>90</v>
      </c>
      <c r="C123" s="7" t="s">
        <v>152</v>
      </c>
      <c r="D123" s="26" t="s">
        <v>147</v>
      </c>
      <c r="E123" s="26"/>
      <c r="F123" s="26" t="s">
        <v>147</v>
      </c>
      <c r="G123" s="7" t="s">
        <v>151</v>
      </c>
      <c r="H123" s="7"/>
    </row>
    <row r="124" spans="1:8">
      <c r="A124" s="49">
        <v>8</v>
      </c>
      <c r="B124" s="27" t="s">
        <v>90</v>
      </c>
      <c r="C124" s="7" t="s">
        <v>153</v>
      </c>
      <c r="D124" s="26" t="s">
        <v>147</v>
      </c>
      <c r="E124" s="26"/>
      <c r="F124" s="26" t="s">
        <v>147</v>
      </c>
      <c r="G124" s="7" t="s">
        <v>151</v>
      </c>
      <c r="H124" s="7"/>
    </row>
    <row r="125" spans="1:8">
      <c r="A125" s="49">
        <v>8</v>
      </c>
      <c r="B125" s="27" t="s">
        <v>90</v>
      </c>
      <c r="C125" s="7" t="s">
        <v>154</v>
      </c>
      <c r="D125" s="26" t="s">
        <v>147</v>
      </c>
      <c r="E125" s="26"/>
      <c r="F125" s="26" t="s">
        <v>147</v>
      </c>
      <c r="G125" s="7" t="s">
        <v>151</v>
      </c>
      <c r="H125" s="7"/>
    </row>
    <row r="126" spans="1:8">
      <c r="A126" s="49">
        <v>8</v>
      </c>
      <c r="B126" s="27" t="s">
        <v>90</v>
      </c>
      <c r="C126" s="7" t="s">
        <v>155</v>
      </c>
      <c r="D126" s="26"/>
      <c r="E126" s="26" t="s">
        <v>147</v>
      </c>
      <c r="F126" s="26" t="s">
        <v>147</v>
      </c>
      <c r="G126" s="7"/>
      <c r="H126" s="7" t="s">
        <v>148</v>
      </c>
    </row>
    <row r="127" spans="1:8">
      <c r="A127" s="49">
        <v>8</v>
      </c>
      <c r="B127" s="27" t="s">
        <v>90</v>
      </c>
      <c r="C127" s="7" t="s">
        <v>156</v>
      </c>
      <c r="D127" s="26" t="s">
        <v>147</v>
      </c>
      <c r="E127" s="26"/>
      <c r="F127" s="26" t="s">
        <v>147</v>
      </c>
      <c r="G127" s="7" t="s">
        <v>157</v>
      </c>
      <c r="H127" s="7"/>
    </row>
    <row r="128" spans="1:8">
      <c r="A128" s="49">
        <v>8</v>
      </c>
      <c r="B128" s="27" t="s">
        <v>90</v>
      </c>
      <c r="C128" s="7" t="s">
        <v>158</v>
      </c>
      <c r="D128" s="26" t="s">
        <v>147</v>
      </c>
      <c r="E128" s="26"/>
      <c r="F128" s="26" t="s">
        <v>147</v>
      </c>
      <c r="G128" s="7" t="s">
        <v>157</v>
      </c>
      <c r="H128" s="7"/>
    </row>
    <row r="129" spans="1:8">
      <c r="A129" s="49">
        <v>8</v>
      </c>
      <c r="B129" s="27" t="s">
        <v>113</v>
      </c>
      <c r="C129" s="7" t="s">
        <v>146</v>
      </c>
      <c r="D129" s="26"/>
      <c r="E129" s="26" t="s">
        <v>147</v>
      </c>
      <c r="F129" s="26" t="s">
        <v>147</v>
      </c>
      <c r="G129" s="7"/>
      <c r="H129" s="7" t="s">
        <v>148</v>
      </c>
    </row>
    <row r="130" spans="1:8">
      <c r="A130" s="49">
        <v>8</v>
      </c>
      <c r="B130" s="27" t="s">
        <v>113</v>
      </c>
      <c r="C130" s="7" t="s">
        <v>149</v>
      </c>
      <c r="D130" s="26"/>
      <c r="E130" s="26" t="s">
        <v>147</v>
      </c>
      <c r="F130" s="26" t="s">
        <v>147</v>
      </c>
      <c r="G130" s="7"/>
      <c r="H130" s="7" t="s">
        <v>148</v>
      </c>
    </row>
    <row r="131" spans="1:8">
      <c r="A131" s="49">
        <v>8</v>
      </c>
      <c r="B131" s="27" t="s">
        <v>113</v>
      </c>
      <c r="C131" s="7" t="s">
        <v>150</v>
      </c>
      <c r="D131" s="26" t="s">
        <v>147</v>
      </c>
      <c r="E131" s="26"/>
      <c r="F131" s="26"/>
      <c r="G131" s="7" t="s">
        <v>151</v>
      </c>
      <c r="H131" s="7"/>
    </row>
    <row r="132" spans="1:8">
      <c r="A132" s="49">
        <v>8</v>
      </c>
      <c r="B132" s="27" t="s">
        <v>113</v>
      </c>
      <c r="C132" s="7" t="s">
        <v>152</v>
      </c>
      <c r="D132" s="26" t="s">
        <v>147</v>
      </c>
      <c r="E132" s="26"/>
      <c r="F132" s="26" t="s">
        <v>147</v>
      </c>
      <c r="G132" s="7" t="s">
        <v>151</v>
      </c>
      <c r="H132" s="7"/>
    </row>
    <row r="133" spans="1:8">
      <c r="A133" s="49">
        <v>8</v>
      </c>
      <c r="B133" s="27" t="s">
        <v>113</v>
      </c>
      <c r="C133" s="7" t="s">
        <v>153</v>
      </c>
      <c r="D133" s="26" t="s">
        <v>147</v>
      </c>
      <c r="E133" s="26"/>
      <c r="F133" s="26" t="s">
        <v>147</v>
      </c>
      <c r="G133" s="7" t="s">
        <v>151</v>
      </c>
      <c r="H133" s="7"/>
    </row>
    <row r="134" spans="1:8">
      <c r="A134" s="49">
        <v>8</v>
      </c>
      <c r="B134" s="27" t="s">
        <v>113</v>
      </c>
      <c r="C134" s="7" t="s">
        <v>154</v>
      </c>
      <c r="D134" s="26" t="s">
        <v>147</v>
      </c>
      <c r="E134" s="26"/>
      <c r="F134" s="26"/>
      <c r="G134" s="7" t="s">
        <v>151</v>
      </c>
      <c r="H134" s="7"/>
    </row>
    <row r="135" spans="1:8">
      <c r="A135" s="49">
        <v>8</v>
      </c>
      <c r="B135" s="27" t="s">
        <v>113</v>
      </c>
      <c r="C135" s="7" t="s">
        <v>155</v>
      </c>
      <c r="D135" s="26"/>
      <c r="E135" s="26" t="s">
        <v>147</v>
      </c>
      <c r="F135" s="26" t="s">
        <v>147</v>
      </c>
      <c r="G135" s="7"/>
      <c r="H135" s="7" t="s">
        <v>148</v>
      </c>
    </row>
    <row r="136" spans="1:8">
      <c r="A136" s="49">
        <v>8</v>
      </c>
      <c r="B136" s="27" t="s">
        <v>113</v>
      </c>
      <c r="C136" s="7" t="s">
        <v>156</v>
      </c>
      <c r="D136" s="26" t="s">
        <v>147</v>
      </c>
      <c r="E136" s="26"/>
      <c r="F136" s="26" t="s">
        <v>147</v>
      </c>
      <c r="G136" s="7" t="s">
        <v>157</v>
      </c>
      <c r="H136" s="7"/>
    </row>
    <row r="137" spans="1:8">
      <c r="A137" s="49">
        <v>8</v>
      </c>
      <c r="B137" s="27" t="s">
        <v>113</v>
      </c>
      <c r="C137" s="7" t="s">
        <v>158</v>
      </c>
      <c r="D137" s="26" t="s">
        <v>147</v>
      </c>
      <c r="E137" s="26"/>
      <c r="F137" s="26" t="s">
        <v>147</v>
      </c>
      <c r="G137" s="7" t="s">
        <v>157</v>
      </c>
      <c r="H137" s="7"/>
    </row>
    <row r="138" spans="1:8">
      <c r="A138" s="37">
        <v>9</v>
      </c>
      <c r="B138" s="27" t="s">
        <v>92</v>
      </c>
      <c r="C138" s="7" t="s">
        <v>146</v>
      </c>
      <c r="D138" s="26"/>
      <c r="E138" s="26" t="s">
        <v>147</v>
      </c>
      <c r="F138" s="26"/>
      <c r="G138" s="7"/>
      <c r="H138" s="7" t="s">
        <v>148</v>
      </c>
    </row>
    <row r="139" spans="1:8">
      <c r="A139" s="37">
        <v>9</v>
      </c>
      <c r="B139" s="27" t="s">
        <v>92</v>
      </c>
      <c r="C139" s="7" t="s">
        <v>149</v>
      </c>
      <c r="D139" s="26"/>
      <c r="E139" s="26" t="s">
        <v>147</v>
      </c>
      <c r="F139" s="26" t="s">
        <v>147</v>
      </c>
      <c r="G139" s="7"/>
      <c r="H139" s="7" t="s">
        <v>148</v>
      </c>
    </row>
    <row r="140" spans="1:8">
      <c r="A140" s="37">
        <v>9</v>
      </c>
      <c r="B140" s="27" t="s">
        <v>92</v>
      </c>
      <c r="C140" s="7" t="s">
        <v>150</v>
      </c>
      <c r="D140" s="26" t="s">
        <v>147</v>
      </c>
      <c r="E140" s="26"/>
      <c r="F140" s="26"/>
      <c r="G140" s="7" t="s">
        <v>151</v>
      </c>
      <c r="H140" s="7"/>
    </row>
    <row r="141" spans="1:8">
      <c r="A141" s="37">
        <v>9</v>
      </c>
      <c r="B141" s="27" t="s">
        <v>92</v>
      </c>
      <c r="C141" s="7" t="s">
        <v>152</v>
      </c>
      <c r="D141" s="26" t="s">
        <v>147</v>
      </c>
      <c r="E141" s="26"/>
      <c r="F141" s="26" t="s">
        <v>147</v>
      </c>
      <c r="G141" s="7" t="s">
        <v>151</v>
      </c>
      <c r="H141" s="7"/>
    </row>
    <row r="142" spans="1:8">
      <c r="A142" s="37">
        <v>9</v>
      </c>
      <c r="B142" s="27" t="s">
        <v>92</v>
      </c>
      <c r="C142" s="7" t="s">
        <v>153</v>
      </c>
      <c r="D142" s="26" t="s">
        <v>147</v>
      </c>
      <c r="E142" s="26"/>
      <c r="F142" s="26" t="s">
        <v>147</v>
      </c>
      <c r="G142" s="7" t="s">
        <v>151</v>
      </c>
      <c r="H142" s="7"/>
    </row>
    <row r="143" spans="1:8">
      <c r="A143" s="37">
        <v>9</v>
      </c>
      <c r="B143" s="27" t="s">
        <v>92</v>
      </c>
      <c r="C143" s="7" t="s">
        <v>154</v>
      </c>
      <c r="D143" s="26" t="s">
        <v>147</v>
      </c>
      <c r="E143" s="26"/>
      <c r="F143" s="26"/>
      <c r="G143" s="7" t="s">
        <v>151</v>
      </c>
      <c r="H143" s="7"/>
    </row>
    <row r="144" spans="1:8">
      <c r="A144" s="37">
        <v>9</v>
      </c>
      <c r="B144" s="27" t="s">
        <v>92</v>
      </c>
      <c r="C144" s="7" t="s">
        <v>155</v>
      </c>
      <c r="D144" s="26"/>
      <c r="E144" s="26" t="s">
        <v>147</v>
      </c>
      <c r="F144" s="26" t="s">
        <v>147</v>
      </c>
      <c r="G144" s="7"/>
      <c r="H144" s="7" t="s">
        <v>148</v>
      </c>
    </row>
    <row r="145" spans="1:8">
      <c r="A145" s="36">
        <v>9</v>
      </c>
      <c r="B145" s="27" t="s">
        <v>92</v>
      </c>
      <c r="C145" s="7" t="s">
        <v>156</v>
      </c>
      <c r="D145" s="26" t="s">
        <v>147</v>
      </c>
      <c r="E145" s="26"/>
      <c r="F145" s="26" t="s">
        <v>147</v>
      </c>
      <c r="G145" s="7" t="s">
        <v>157</v>
      </c>
      <c r="H145" s="7"/>
    </row>
    <row r="146" spans="1:8">
      <c r="A146" s="36">
        <v>9</v>
      </c>
      <c r="B146" s="27" t="s">
        <v>92</v>
      </c>
      <c r="C146" s="7" t="s">
        <v>158</v>
      </c>
      <c r="D146" s="26" t="s">
        <v>147</v>
      </c>
      <c r="E146" s="26"/>
      <c r="F146" s="26" t="s">
        <v>147</v>
      </c>
      <c r="G146" s="7" t="s">
        <v>157</v>
      </c>
      <c r="H146" s="7"/>
    </row>
    <row r="147" spans="1:8">
      <c r="A147" s="40">
        <v>10</v>
      </c>
      <c r="B147" s="27" t="s">
        <v>114</v>
      </c>
      <c r="C147" s="7" t="s">
        <v>146</v>
      </c>
      <c r="D147" s="26"/>
      <c r="E147" s="26" t="s">
        <v>147</v>
      </c>
      <c r="F147" s="26"/>
      <c r="G147" s="7"/>
      <c r="H147" s="7" t="s">
        <v>148</v>
      </c>
    </row>
    <row r="148" spans="1:8">
      <c r="A148" s="40">
        <v>10</v>
      </c>
      <c r="B148" s="27" t="s">
        <v>114</v>
      </c>
      <c r="C148" s="7" t="s">
        <v>149</v>
      </c>
      <c r="D148" s="26"/>
      <c r="E148" s="26" t="s">
        <v>147</v>
      </c>
      <c r="F148" s="26" t="s">
        <v>147</v>
      </c>
      <c r="G148" s="7"/>
      <c r="H148" s="7" t="s">
        <v>148</v>
      </c>
    </row>
    <row r="149" spans="1:8">
      <c r="A149" s="40">
        <v>10</v>
      </c>
      <c r="B149" s="27" t="s">
        <v>114</v>
      </c>
      <c r="C149" s="7" t="s">
        <v>150</v>
      </c>
      <c r="D149" s="26" t="s">
        <v>147</v>
      </c>
      <c r="E149" s="26"/>
      <c r="F149" s="26"/>
      <c r="G149" s="7" t="s">
        <v>151</v>
      </c>
      <c r="H149" s="7"/>
    </row>
    <row r="150" spans="1:8">
      <c r="A150" s="40">
        <v>10</v>
      </c>
      <c r="B150" s="27" t="s">
        <v>114</v>
      </c>
      <c r="C150" s="7" t="s">
        <v>152</v>
      </c>
      <c r="D150" s="26" t="s">
        <v>147</v>
      </c>
      <c r="E150" s="26"/>
      <c r="F150" s="26" t="s">
        <v>147</v>
      </c>
      <c r="G150" s="7" t="s">
        <v>151</v>
      </c>
      <c r="H150" s="7"/>
    </row>
    <row r="151" spans="1:8">
      <c r="A151" s="40">
        <v>10</v>
      </c>
      <c r="B151" s="27" t="s">
        <v>114</v>
      </c>
      <c r="C151" s="7" t="s">
        <v>153</v>
      </c>
      <c r="D151" s="26" t="s">
        <v>147</v>
      </c>
      <c r="E151" s="26"/>
      <c r="F151" s="26"/>
      <c r="G151" s="7" t="s">
        <v>151</v>
      </c>
      <c r="H151" s="7"/>
    </row>
    <row r="152" spans="1:8">
      <c r="A152" s="40">
        <v>10</v>
      </c>
      <c r="B152" s="27" t="s">
        <v>114</v>
      </c>
      <c r="C152" s="7" t="s">
        <v>154</v>
      </c>
      <c r="D152" s="26" t="s">
        <v>147</v>
      </c>
      <c r="E152" s="26"/>
      <c r="F152" s="26"/>
      <c r="G152" s="7" t="s">
        <v>151</v>
      </c>
      <c r="H152" s="7"/>
    </row>
    <row r="153" spans="1:8">
      <c r="A153" s="40">
        <v>10</v>
      </c>
      <c r="B153" s="27" t="s">
        <v>114</v>
      </c>
      <c r="C153" s="7" t="s">
        <v>155</v>
      </c>
      <c r="D153" s="26"/>
      <c r="E153" s="26" t="s">
        <v>147</v>
      </c>
      <c r="F153" s="26" t="s">
        <v>147</v>
      </c>
      <c r="G153" s="7"/>
      <c r="H153" s="7" t="s">
        <v>148</v>
      </c>
    </row>
    <row r="154" spans="1:8">
      <c r="A154" s="40">
        <v>10</v>
      </c>
      <c r="B154" s="27" t="s">
        <v>114</v>
      </c>
      <c r="C154" s="7" t="s">
        <v>156</v>
      </c>
      <c r="D154" s="26" t="s">
        <v>147</v>
      </c>
      <c r="E154" s="26"/>
      <c r="F154" s="26"/>
      <c r="G154" s="7" t="s">
        <v>157</v>
      </c>
      <c r="H154" s="7"/>
    </row>
    <row r="155" spans="1:8">
      <c r="A155" s="40">
        <v>10</v>
      </c>
      <c r="B155" s="27" t="s">
        <v>114</v>
      </c>
      <c r="C155" s="7" t="s">
        <v>158</v>
      </c>
      <c r="D155" s="26" t="s">
        <v>147</v>
      </c>
      <c r="E155" s="26"/>
      <c r="F155" s="26"/>
      <c r="G155" s="7" t="s">
        <v>157</v>
      </c>
      <c r="H155" s="7"/>
    </row>
    <row r="156" spans="1:8">
      <c r="A156" s="40">
        <v>10</v>
      </c>
      <c r="B156" s="27" t="s">
        <v>115</v>
      </c>
      <c r="C156" s="7" t="s">
        <v>146</v>
      </c>
      <c r="D156" s="26"/>
      <c r="E156" s="26" t="s">
        <v>147</v>
      </c>
      <c r="F156" s="26"/>
      <c r="G156" s="7"/>
      <c r="H156" s="7" t="s">
        <v>148</v>
      </c>
    </row>
    <row r="157" spans="1:8">
      <c r="A157" s="40">
        <v>10</v>
      </c>
      <c r="B157" s="27" t="s">
        <v>115</v>
      </c>
      <c r="C157" s="7" t="s">
        <v>149</v>
      </c>
      <c r="D157" s="26"/>
      <c r="E157" s="26" t="s">
        <v>147</v>
      </c>
      <c r="F157" s="26" t="s">
        <v>147</v>
      </c>
      <c r="G157" s="7"/>
      <c r="H157" s="7" t="s">
        <v>148</v>
      </c>
    </row>
    <row r="158" spans="1:8">
      <c r="A158" s="40">
        <v>10</v>
      </c>
      <c r="B158" s="27" t="s">
        <v>115</v>
      </c>
      <c r="C158" s="7" t="s">
        <v>150</v>
      </c>
      <c r="D158" s="26" t="s">
        <v>147</v>
      </c>
      <c r="E158" s="26"/>
      <c r="F158" s="26"/>
      <c r="G158" s="7" t="s">
        <v>151</v>
      </c>
      <c r="H158" s="7"/>
    </row>
    <row r="159" spans="1:8">
      <c r="A159" s="40">
        <v>10</v>
      </c>
      <c r="B159" s="27" t="s">
        <v>115</v>
      </c>
      <c r="C159" s="7" t="s">
        <v>152</v>
      </c>
      <c r="D159" s="26" t="s">
        <v>147</v>
      </c>
      <c r="E159" s="26"/>
      <c r="F159" s="26" t="s">
        <v>147</v>
      </c>
      <c r="G159" s="7" t="s">
        <v>151</v>
      </c>
      <c r="H159" s="7"/>
    </row>
    <row r="160" spans="1:8">
      <c r="A160" s="40">
        <v>10</v>
      </c>
      <c r="B160" s="27" t="s">
        <v>115</v>
      </c>
      <c r="C160" s="7" t="s">
        <v>153</v>
      </c>
      <c r="D160" s="26" t="s">
        <v>147</v>
      </c>
      <c r="E160" s="26"/>
      <c r="F160" s="26"/>
      <c r="G160" s="7" t="s">
        <v>151</v>
      </c>
      <c r="H160" s="7"/>
    </row>
    <row r="161" spans="1:8">
      <c r="A161" s="40">
        <v>10</v>
      </c>
      <c r="B161" s="27" t="s">
        <v>115</v>
      </c>
      <c r="C161" s="7" t="s">
        <v>154</v>
      </c>
      <c r="D161" s="26" t="s">
        <v>147</v>
      </c>
      <c r="E161" s="26"/>
      <c r="F161" s="26"/>
      <c r="G161" s="7" t="s">
        <v>151</v>
      </c>
      <c r="H161" s="7"/>
    </row>
    <row r="162" spans="1:8">
      <c r="A162" s="40">
        <v>10</v>
      </c>
      <c r="B162" s="27" t="s">
        <v>115</v>
      </c>
      <c r="C162" s="7" t="s">
        <v>155</v>
      </c>
      <c r="D162" s="26"/>
      <c r="E162" s="26" t="s">
        <v>147</v>
      </c>
      <c r="F162" s="26" t="s">
        <v>147</v>
      </c>
      <c r="G162" s="7"/>
      <c r="H162" s="7" t="s">
        <v>148</v>
      </c>
    </row>
    <row r="163" spans="1:8">
      <c r="A163" s="40">
        <v>10</v>
      </c>
      <c r="B163" s="27" t="s">
        <v>115</v>
      </c>
      <c r="C163" s="7" t="s">
        <v>156</v>
      </c>
      <c r="D163" s="26" t="s">
        <v>147</v>
      </c>
      <c r="E163" s="26"/>
      <c r="F163" s="26"/>
      <c r="G163" s="7" t="s">
        <v>157</v>
      </c>
      <c r="H163" s="7"/>
    </row>
    <row r="164" spans="1:8">
      <c r="A164" s="40">
        <v>10</v>
      </c>
      <c r="B164" s="27" t="s">
        <v>115</v>
      </c>
      <c r="C164" s="7" t="s">
        <v>158</v>
      </c>
      <c r="D164" s="26" t="s">
        <v>147</v>
      </c>
      <c r="E164" s="26"/>
      <c r="F164" s="26"/>
      <c r="G164" s="7" t="s">
        <v>157</v>
      </c>
      <c r="H164" s="7"/>
    </row>
    <row r="165" spans="1:8">
      <c r="A165" s="40">
        <v>10</v>
      </c>
      <c r="B165" s="27" t="s">
        <v>94</v>
      </c>
      <c r="C165" s="7" t="s">
        <v>146</v>
      </c>
      <c r="D165" s="26"/>
      <c r="E165" s="26" t="s">
        <v>147</v>
      </c>
      <c r="F165" s="26"/>
      <c r="G165" s="7"/>
      <c r="H165" s="7" t="s">
        <v>148</v>
      </c>
    </row>
    <row r="166" spans="1:8">
      <c r="A166" s="40">
        <v>10</v>
      </c>
      <c r="B166" s="27" t="s">
        <v>94</v>
      </c>
      <c r="C166" s="7" t="s">
        <v>149</v>
      </c>
      <c r="D166" s="26"/>
      <c r="E166" s="26" t="s">
        <v>147</v>
      </c>
      <c r="F166" s="26" t="s">
        <v>147</v>
      </c>
      <c r="G166" s="7"/>
      <c r="H166" s="7" t="s">
        <v>148</v>
      </c>
    </row>
    <row r="167" spans="1:8">
      <c r="A167" s="40">
        <v>10</v>
      </c>
      <c r="B167" s="27" t="s">
        <v>94</v>
      </c>
      <c r="C167" s="7" t="s">
        <v>150</v>
      </c>
      <c r="D167" s="26" t="s">
        <v>147</v>
      </c>
      <c r="E167" s="26"/>
      <c r="F167" s="26"/>
      <c r="G167" s="7" t="s">
        <v>151</v>
      </c>
      <c r="H167" s="7"/>
    </row>
    <row r="168" spans="1:8">
      <c r="A168" s="40">
        <v>10</v>
      </c>
      <c r="B168" s="27" t="s">
        <v>94</v>
      </c>
      <c r="C168" s="7" t="s">
        <v>152</v>
      </c>
      <c r="D168" s="26" t="s">
        <v>147</v>
      </c>
      <c r="E168" s="26"/>
      <c r="F168" s="26" t="s">
        <v>147</v>
      </c>
      <c r="G168" s="7" t="s">
        <v>151</v>
      </c>
      <c r="H168" s="7"/>
    </row>
    <row r="169" spans="1:8">
      <c r="A169" s="40">
        <v>10</v>
      </c>
      <c r="B169" s="27" t="s">
        <v>94</v>
      </c>
      <c r="C169" s="7" t="s">
        <v>153</v>
      </c>
      <c r="D169" s="26" t="s">
        <v>147</v>
      </c>
      <c r="E169" s="26"/>
      <c r="F169" s="26"/>
      <c r="G169" s="7" t="s">
        <v>151</v>
      </c>
      <c r="H169" s="7"/>
    </row>
    <row r="170" spans="1:8">
      <c r="A170" s="40">
        <v>10</v>
      </c>
      <c r="B170" s="27" t="s">
        <v>94</v>
      </c>
      <c r="C170" s="7" t="s">
        <v>154</v>
      </c>
      <c r="D170" s="26" t="s">
        <v>147</v>
      </c>
      <c r="E170" s="26"/>
      <c r="F170" s="26"/>
      <c r="G170" s="7" t="s">
        <v>151</v>
      </c>
      <c r="H170" s="7"/>
    </row>
    <row r="171" spans="1:8">
      <c r="A171" s="40">
        <v>10</v>
      </c>
      <c r="B171" s="27" t="s">
        <v>94</v>
      </c>
      <c r="C171" s="7" t="s">
        <v>155</v>
      </c>
      <c r="D171" s="26"/>
      <c r="E171" s="26" t="s">
        <v>147</v>
      </c>
      <c r="F171" s="26" t="s">
        <v>147</v>
      </c>
      <c r="G171" s="7"/>
      <c r="H171" s="7" t="s">
        <v>148</v>
      </c>
    </row>
    <row r="172" spans="1:8">
      <c r="A172" s="40">
        <v>10</v>
      </c>
      <c r="B172" s="27" t="s">
        <v>94</v>
      </c>
      <c r="C172" s="7" t="s">
        <v>156</v>
      </c>
      <c r="D172" s="26" t="s">
        <v>147</v>
      </c>
      <c r="E172" s="26"/>
      <c r="F172" s="26"/>
      <c r="G172" s="7" t="s">
        <v>157</v>
      </c>
      <c r="H172" s="7"/>
    </row>
    <row r="173" spans="1:8">
      <c r="A173" s="40">
        <v>10</v>
      </c>
      <c r="B173" s="27" t="s">
        <v>94</v>
      </c>
      <c r="C173" s="7" t="s">
        <v>158</v>
      </c>
      <c r="D173" s="26" t="s">
        <v>147</v>
      </c>
      <c r="E173" s="26"/>
      <c r="F173" s="26"/>
      <c r="G173" s="7" t="s">
        <v>157</v>
      </c>
      <c r="H173" s="7"/>
    </row>
    <row r="174" spans="1:8">
      <c r="A174" s="40">
        <v>10</v>
      </c>
      <c r="B174" s="27" t="s">
        <v>117</v>
      </c>
      <c r="C174" s="7" t="s">
        <v>146</v>
      </c>
      <c r="D174" s="26"/>
      <c r="E174" s="26" t="s">
        <v>147</v>
      </c>
      <c r="F174" s="26"/>
      <c r="G174" s="7"/>
      <c r="H174" s="7" t="s">
        <v>148</v>
      </c>
    </row>
    <row r="175" spans="1:8">
      <c r="A175" s="40">
        <v>10</v>
      </c>
      <c r="B175" s="27" t="s">
        <v>117</v>
      </c>
      <c r="C175" s="7" t="s">
        <v>149</v>
      </c>
      <c r="D175" s="26"/>
      <c r="E175" s="26" t="s">
        <v>147</v>
      </c>
      <c r="F175" s="26" t="s">
        <v>147</v>
      </c>
      <c r="G175" s="7"/>
      <c r="H175" s="7" t="s">
        <v>148</v>
      </c>
    </row>
    <row r="176" spans="1:8">
      <c r="A176" s="40">
        <v>10</v>
      </c>
      <c r="B176" s="27" t="s">
        <v>117</v>
      </c>
      <c r="C176" s="7" t="s">
        <v>150</v>
      </c>
      <c r="D176" s="26" t="s">
        <v>147</v>
      </c>
      <c r="E176" s="26"/>
      <c r="F176" s="26"/>
      <c r="G176" s="7" t="s">
        <v>151</v>
      </c>
      <c r="H176" s="7"/>
    </row>
    <row r="177" spans="1:8">
      <c r="A177" s="40">
        <v>10</v>
      </c>
      <c r="B177" s="27" t="s">
        <v>117</v>
      </c>
      <c r="C177" s="7" t="s">
        <v>152</v>
      </c>
      <c r="D177" s="26" t="s">
        <v>147</v>
      </c>
      <c r="E177" s="26"/>
      <c r="F177" s="26" t="s">
        <v>147</v>
      </c>
      <c r="G177" s="7" t="s">
        <v>151</v>
      </c>
      <c r="H177" s="7"/>
    </row>
    <row r="178" spans="1:8">
      <c r="A178" s="40">
        <v>10</v>
      </c>
      <c r="B178" s="27" t="s">
        <v>117</v>
      </c>
      <c r="C178" s="7" t="s">
        <v>153</v>
      </c>
      <c r="D178" s="26" t="s">
        <v>147</v>
      </c>
      <c r="E178" s="26"/>
      <c r="F178" s="26"/>
      <c r="G178" s="7" t="s">
        <v>151</v>
      </c>
      <c r="H178" s="7"/>
    </row>
    <row r="179" spans="1:8">
      <c r="A179" s="40">
        <v>10</v>
      </c>
      <c r="B179" s="27" t="s">
        <v>117</v>
      </c>
      <c r="C179" s="7" t="s">
        <v>154</v>
      </c>
      <c r="D179" s="26" t="s">
        <v>147</v>
      </c>
      <c r="E179" s="26"/>
      <c r="F179" s="26"/>
      <c r="G179" s="7" t="s">
        <v>151</v>
      </c>
      <c r="H179" s="7"/>
    </row>
    <row r="180" spans="1:8">
      <c r="A180" s="40">
        <v>10</v>
      </c>
      <c r="B180" s="27" t="s">
        <v>117</v>
      </c>
      <c r="C180" s="7" t="s">
        <v>155</v>
      </c>
      <c r="D180" s="26"/>
      <c r="E180" s="26" t="s">
        <v>147</v>
      </c>
      <c r="F180" s="26" t="s">
        <v>147</v>
      </c>
      <c r="G180" s="7"/>
      <c r="H180" s="7" t="s">
        <v>148</v>
      </c>
    </row>
    <row r="181" spans="1:8">
      <c r="A181" s="40">
        <v>10</v>
      </c>
      <c r="B181" s="27" t="s">
        <v>117</v>
      </c>
      <c r="C181" s="7" t="s">
        <v>156</v>
      </c>
      <c r="D181" s="26" t="s">
        <v>147</v>
      </c>
      <c r="E181" s="26"/>
      <c r="F181" s="26"/>
      <c r="G181" s="7" t="s">
        <v>157</v>
      </c>
      <c r="H181" s="7"/>
    </row>
    <row r="182" spans="1:8">
      <c r="A182" s="40">
        <v>10</v>
      </c>
      <c r="B182" s="27" t="s">
        <v>117</v>
      </c>
      <c r="C182" s="7" t="s">
        <v>158</v>
      </c>
      <c r="D182" s="26" t="s">
        <v>147</v>
      </c>
      <c r="E182" s="26"/>
      <c r="F182" s="26"/>
      <c r="G182" s="7" t="s">
        <v>157</v>
      </c>
      <c r="H182" s="7"/>
    </row>
    <row r="183" spans="1:8">
      <c r="A183" s="40">
        <v>10</v>
      </c>
      <c r="B183" s="27" t="s">
        <v>121</v>
      </c>
      <c r="C183" s="7" t="s">
        <v>146</v>
      </c>
      <c r="D183" s="26"/>
      <c r="E183" s="26" t="s">
        <v>147</v>
      </c>
      <c r="F183" s="26"/>
      <c r="G183" s="7"/>
      <c r="H183" s="7" t="s">
        <v>148</v>
      </c>
    </row>
    <row r="184" spans="1:8">
      <c r="A184" s="40">
        <v>10</v>
      </c>
      <c r="B184" s="27" t="s">
        <v>121</v>
      </c>
      <c r="C184" s="7" t="s">
        <v>149</v>
      </c>
      <c r="D184" s="26"/>
      <c r="E184" s="26" t="s">
        <v>147</v>
      </c>
      <c r="F184" s="26" t="s">
        <v>147</v>
      </c>
      <c r="G184" s="7"/>
      <c r="H184" s="7" t="s">
        <v>148</v>
      </c>
    </row>
    <row r="185" spans="1:8">
      <c r="A185" s="40">
        <v>10</v>
      </c>
      <c r="B185" s="27" t="s">
        <v>121</v>
      </c>
      <c r="C185" s="7" t="s">
        <v>150</v>
      </c>
      <c r="D185" s="26" t="s">
        <v>147</v>
      </c>
      <c r="E185" s="26"/>
      <c r="F185" s="26"/>
      <c r="G185" s="7" t="s">
        <v>151</v>
      </c>
      <c r="H185" s="7"/>
    </row>
    <row r="186" spans="1:8">
      <c r="A186" s="40">
        <v>10</v>
      </c>
      <c r="B186" s="27" t="s">
        <v>121</v>
      </c>
      <c r="C186" s="7" t="s">
        <v>152</v>
      </c>
      <c r="D186" s="26" t="s">
        <v>147</v>
      </c>
      <c r="E186" s="26"/>
      <c r="F186" s="26" t="s">
        <v>147</v>
      </c>
      <c r="G186" s="7" t="s">
        <v>151</v>
      </c>
      <c r="H186" s="7"/>
    </row>
    <row r="187" spans="1:8">
      <c r="A187" s="40">
        <v>10</v>
      </c>
      <c r="B187" s="27" t="s">
        <v>121</v>
      </c>
      <c r="C187" s="7" t="s">
        <v>153</v>
      </c>
      <c r="D187" s="26" t="s">
        <v>147</v>
      </c>
      <c r="E187" s="26"/>
      <c r="F187" s="26"/>
      <c r="G187" s="7" t="s">
        <v>151</v>
      </c>
      <c r="H187" s="7"/>
    </row>
    <row r="188" spans="1:8">
      <c r="A188" s="40">
        <v>10</v>
      </c>
      <c r="B188" s="27" t="s">
        <v>121</v>
      </c>
      <c r="C188" s="7" t="s">
        <v>154</v>
      </c>
      <c r="D188" s="26" t="s">
        <v>147</v>
      </c>
      <c r="E188" s="26"/>
      <c r="F188" s="26"/>
      <c r="G188" s="7" t="s">
        <v>151</v>
      </c>
      <c r="H188" s="7"/>
    </row>
    <row r="189" spans="1:8">
      <c r="A189" s="40">
        <v>10</v>
      </c>
      <c r="B189" s="27" t="s">
        <v>121</v>
      </c>
      <c r="C189" s="7" t="s">
        <v>155</v>
      </c>
      <c r="D189" s="26"/>
      <c r="E189" s="26" t="s">
        <v>147</v>
      </c>
      <c r="F189" s="26" t="s">
        <v>147</v>
      </c>
      <c r="G189" s="7"/>
      <c r="H189" s="7" t="s">
        <v>148</v>
      </c>
    </row>
    <row r="190" spans="1:8">
      <c r="A190" s="40">
        <v>10</v>
      </c>
      <c r="B190" s="27" t="s">
        <v>121</v>
      </c>
      <c r="C190" s="7" t="s">
        <v>156</v>
      </c>
      <c r="D190" s="26" t="s">
        <v>147</v>
      </c>
      <c r="E190" s="26"/>
      <c r="F190" s="26"/>
      <c r="G190" s="7" t="s">
        <v>157</v>
      </c>
      <c r="H190" s="7"/>
    </row>
    <row r="191" spans="1:8">
      <c r="A191" s="40">
        <v>10</v>
      </c>
      <c r="B191" s="27" t="s">
        <v>121</v>
      </c>
      <c r="C191" s="7" t="s">
        <v>158</v>
      </c>
      <c r="D191" s="26" t="s">
        <v>147</v>
      </c>
      <c r="E191" s="26"/>
      <c r="F191" s="26"/>
      <c r="G191" s="7" t="s">
        <v>157</v>
      </c>
      <c r="H191" s="7"/>
    </row>
    <row r="192" spans="1:8">
      <c r="A192" s="40">
        <v>10</v>
      </c>
      <c r="B192" s="27" t="s">
        <v>119</v>
      </c>
      <c r="C192" s="7" t="s">
        <v>146</v>
      </c>
      <c r="D192" s="26"/>
      <c r="E192" s="26" t="s">
        <v>147</v>
      </c>
      <c r="F192" s="26"/>
      <c r="G192" s="7"/>
      <c r="H192" s="7" t="s">
        <v>148</v>
      </c>
    </row>
    <row r="193" spans="1:8">
      <c r="A193" s="40">
        <v>10</v>
      </c>
      <c r="B193" s="27" t="s">
        <v>119</v>
      </c>
      <c r="C193" s="7" t="s">
        <v>149</v>
      </c>
      <c r="D193" s="26"/>
      <c r="E193" s="26" t="s">
        <v>147</v>
      </c>
      <c r="F193" s="26" t="s">
        <v>147</v>
      </c>
      <c r="G193" s="7"/>
      <c r="H193" s="7" t="s">
        <v>148</v>
      </c>
    </row>
    <row r="194" spans="1:8">
      <c r="A194" s="40">
        <v>10</v>
      </c>
      <c r="B194" s="27" t="s">
        <v>119</v>
      </c>
      <c r="C194" s="7" t="s">
        <v>150</v>
      </c>
      <c r="D194" s="26" t="s">
        <v>147</v>
      </c>
      <c r="E194" s="26"/>
      <c r="F194" s="26"/>
      <c r="G194" s="7" t="s">
        <v>151</v>
      </c>
      <c r="H194" s="7"/>
    </row>
    <row r="195" spans="1:8">
      <c r="A195" s="40">
        <v>10</v>
      </c>
      <c r="B195" s="27" t="s">
        <v>119</v>
      </c>
      <c r="C195" s="7" t="s">
        <v>152</v>
      </c>
      <c r="D195" s="26" t="s">
        <v>147</v>
      </c>
      <c r="E195" s="26"/>
      <c r="F195" s="26"/>
      <c r="G195" s="7" t="s">
        <v>151</v>
      </c>
      <c r="H195" s="7"/>
    </row>
    <row r="196" spans="1:8">
      <c r="A196" s="40">
        <v>10</v>
      </c>
      <c r="B196" s="27" t="s">
        <v>119</v>
      </c>
      <c r="C196" s="7" t="s">
        <v>153</v>
      </c>
      <c r="D196" s="26" t="s">
        <v>147</v>
      </c>
      <c r="E196" s="26"/>
      <c r="F196" s="26"/>
      <c r="G196" s="7" t="s">
        <v>151</v>
      </c>
      <c r="H196" s="7"/>
    </row>
    <row r="197" spans="1:8">
      <c r="A197" s="40">
        <v>10</v>
      </c>
      <c r="B197" s="27" t="s">
        <v>119</v>
      </c>
      <c r="C197" s="7" t="s">
        <v>154</v>
      </c>
      <c r="D197" s="26" t="s">
        <v>147</v>
      </c>
      <c r="E197" s="26"/>
      <c r="F197" s="26"/>
      <c r="G197" s="7" t="s">
        <v>151</v>
      </c>
      <c r="H197" s="7"/>
    </row>
    <row r="198" spans="1:8">
      <c r="A198" s="40">
        <v>10</v>
      </c>
      <c r="B198" s="27" t="s">
        <v>119</v>
      </c>
      <c r="C198" s="7" t="s">
        <v>155</v>
      </c>
      <c r="D198" s="26"/>
      <c r="E198" s="26" t="s">
        <v>147</v>
      </c>
      <c r="F198" s="26" t="s">
        <v>147</v>
      </c>
      <c r="G198" s="7"/>
      <c r="H198" s="7" t="s">
        <v>148</v>
      </c>
    </row>
    <row r="199" spans="1:8">
      <c r="A199" s="40">
        <v>10</v>
      </c>
      <c r="B199" s="27" t="s">
        <v>119</v>
      </c>
      <c r="C199" s="7" t="s">
        <v>156</v>
      </c>
      <c r="D199" s="26" t="s">
        <v>147</v>
      </c>
      <c r="E199" s="26"/>
      <c r="F199" s="26"/>
      <c r="G199" s="7" t="s">
        <v>157</v>
      </c>
      <c r="H199" s="7"/>
    </row>
    <row r="200" spans="1:8">
      <c r="A200" s="40">
        <v>10</v>
      </c>
      <c r="B200" s="27" t="s">
        <v>119</v>
      </c>
      <c r="C200" s="7" t="s">
        <v>158</v>
      </c>
      <c r="D200" s="26" t="s">
        <v>147</v>
      </c>
      <c r="E200" s="26"/>
      <c r="F200" s="26"/>
      <c r="G200" s="7" t="s">
        <v>157</v>
      </c>
      <c r="H200" s="7"/>
    </row>
    <row r="201" spans="1:8">
      <c r="A201" s="40">
        <v>10</v>
      </c>
      <c r="B201" s="27" t="s">
        <v>123</v>
      </c>
      <c r="C201" s="7" t="s">
        <v>146</v>
      </c>
      <c r="D201" s="26"/>
      <c r="E201" s="26" t="s">
        <v>147</v>
      </c>
      <c r="F201" s="26"/>
      <c r="G201" s="7"/>
      <c r="H201" s="7" t="s">
        <v>148</v>
      </c>
    </row>
    <row r="202" spans="1:8">
      <c r="A202" s="40">
        <v>10</v>
      </c>
      <c r="B202" s="27" t="s">
        <v>123</v>
      </c>
      <c r="C202" s="7" t="s">
        <v>149</v>
      </c>
      <c r="D202" s="26"/>
      <c r="E202" s="26" t="s">
        <v>147</v>
      </c>
      <c r="F202" s="26" t="s">
        <v>147</v>
      </c>
      <c r="G202" s="7"/>
      <c r="H202" s="7" t="s">
        <v>148</v>
      </c>
    </row>
    <row r="203" spans="1:8">
      <c r="A203" s="40">
        <v>10</v>
      </c>
      <c r="B203" s="27" t="s">
        <v>123</v>
      </c>
      <c r="C203" s="7" t="s">
        <v>150</v>
      </c>
      <c r="D203" s="26" t="s">
        <v>147</v>
      </c>
      <c r="E203" s="26"/>
      <c r="F203" s="26"/>
      <c r="G203" s="7" t="s">
        <v>151</v>
      </c>
      <c r="H203" s="7"/>
    </row>
    <row r="204" spans="1:8">
      <c r="A204" s="40">
        <v>10</v>
      </c>
      <c r="B204" s="27" t="s">
        <v>123</v>
      </c>
      <c r="C204" s="7" t="s">
        <v>152</v>
      </c>
      <c r="D204" s="26" t="s">
        <v>147</v>
      </c>
      <c r="E204" s="26"/>
      <c r="F204" s="26" t="s">
        <v>147</v>
      </c>
      <c r="G204" s="7" t="s">
        <v>151</v>
      </c>
      <c r="H204" s="7"/>
    </row>
    <row r="205" spans="1:8">
      <c r="A205" s="40">
        <v>10</v>
      </c>
      <c r="B205" s="27" t="s">
        <v>123</v>
      </c>
      <c r="C205" s="7" t="s">
        <v>153</v>
      </c>
      <c r="D205" s="26" t="s">
        <v>147</v>
      </c>
      <c r="E205" s="26"/>
      <c r="F205" s="26"/>
      <c r="G205" s="7" t="s">
        <v>151</v>
      </c>
      <c r="H205" s="7"/>
    </row>
    <row r="206" spans="1:8">
      <c r="A206" s="40">
        <v>10</v>
      </c>
      <c r="B206" s="27" t="s">
        <v>123</v>
      </c>
      <c r="C206" s="7" t="s">
        <v>154</v>
      </c>
      <c r="D206" s="26" t="s">
        <v>147</v>
      </c>
      <c r="E206" s="26"/>
      <c r="F206" s="26"/>
      <c r="G206" s="7" t="s">
        <v>151</v>
      </c>
      <c r="H206" s="7"/>
    </row>
    <row r="207" spans="1:8">
      <c r="A207" s="40">
        <v>10</v>
      </c>
      <c r="B207" s="27" t="s">
        <v>123</v>
      </c>
      <c r="C207" s="7" t="s">
        <v>155</v>
      </c>
      <c r="D207" s="26"/>
      <c r="E207" s="26" t="s">
        <v>147</v>
      </c>
      <c r="F207" s="26" t="s">
        <v>147</v>
      </c>
      <c r="G207" s="7"/>
      <c r="H207" s="7" t="s">
        <v>148</v>
      </c>
    </row>
    <row r="208" spans="1:8">
      <c r="A208" s="40">
        <v>10</v>
      </c>
      <c r="B208" s="27" t="s">
        <v>123</v>
      </c>
      <c r="C208" s="7" t="s">
        <v>156</v>
      </c>
      <c r="D208" s="26" t="s">
        <v>147</v>
      </c>
      <c r="E208" s="26"/>
      <c r="F208" s="26"/>
      <c r="G208" s="7" t="s">
        <v>157</v>
      </c>
      <c r="H208" s="7"/>
    </row>
    <row r="209" spans="1:8">
      <c r="A209" s="40">
        <v>10</v>
      </c>
      <c r="B209" s="27" t="s">
        <v>123</v>
      </c>
      <c r="C209" s="7" t="s">
        <v>158</v>
      </c>
      <c r="D209" s="26" t="s">
        <v>147</v>
      </c>
      <c r="E209" s="26"/>
      <c r="F209" s="26"/>
      <c r="G209" s="7" t="s">
        <v>157</v>
      </c>
      <c r="H209" s="7"/>
    </row>
    <row r="210" spans="1:8">
      <c r="A210" s="40">
        <v>10</v>
      </c>
      <c r="B210" s="27" t="s">
        <v>125</v>
      </c>
      <c r="C210" s="7" t="s">
        <v>146</v>
      </c>
      <c r="D210" s="26"/>
      <c r="E210" s="26" t="s">
        <v>147</v>
      </c>
      <c r="F210" s="26"/>
      <c r="G210" s="7"/>
      <c r="H210" s="7" t="s">
        <v>148</v>
      </c>
    </row>
    <row r="211" spans="1:8">
      <c r="A211" s="40">
        <v>10</v>
      </c>
      <c r="B211" s="27" t="s">
        <v>125</v>
      </c>
      <c r="C211" s="7" t="s">
        <v>149</v>
      </c>
      <c r="D211" s="26"/>
      <c r="E211" s="26" t="s">
        <v>147</v>
      </c>
      <c r="F211" s="26" t="s">
        <v>147</v>
      </c>
      <c r="G211" s="7"/>
      <c r="H211" s="7" t="s">
        <v>148</v>
      </c>
    </row>
    <row r="212" spans="1:8">
      <c r="A212" s="40">
        <v>10</v>
      </c>
      <c r="B212" s="27" t="s">
        <v>125</v>
      </c>
      <c r="C212" s="7" t="s">
        <v>150</v>
      </c>
      <c r="D212" s="26" t="s">
        <v>147</v>
      </c>
      <c r="E212" s="26"/>
      <c r="F212" s="26"/>
      <c r="G212" s="7" t="s">
        <v>151</v>
      </c>
      <c r="H212" s="7"/>
    </row>
    <row r="213" spans="1:8">
      <c r="A213" s="40">
        <v>10</v>
      </c>
      <c r="B213" s="27" t="s">
        <v>125</v>
      </c>
      <c r="C213" s="7" t="s">
        <v>152</v>
      </c>
      <c r="D213" s="26" t="s">
        <v>147</v>
      </c>
      <c r="E213" s="26"/>
      <c r="F213" s="26"/>
      <c r="G213" s="7" t="s">
        <v>151</v>
      </c>
      <c r="H213" s="7"/>
    </row>
    <row r="214" spans="1:8">
      <c r="A214" s="40">
        <v>10</v>
      </c>
      <c r="B214" s="27" t="s">
        <v>125</v>
      </c>
      <c r="C214" s="7" t="s">
        <v>153</v>
      </c>
      <c r="D214" s="26" t="s">
        <v>147</v>
      </c>
      <c r="E214" s="26"/>
      <c r="F214" s="26"/>
      <c r="G214" s="7" t="s">
        <v>151</v>
      </c>
      <c r="H214" s="7"/>
    </row>
    <row r="215" spans="1:8">
      <c r="A215" s="40">
        <v>10</v>
      </c>
      <c r="B215" s="27" t="s">
        <v>125</v>
      </c>
      <c r="C215" s="7" t="s">
        <v>154</v>
      </c>
      <c r="D215" s="26" t="s">
        <v>147</v>
      </c>
      <c r="E215" s="26"/>
      <c r="F215" s="26"/>
      <c r="G215" s="7" t="s">
        <v>151</v>
      </c>
      <c r="H215" s="7"/>
    </row>
    <row r="216" spans="1:8">
      <c r="A216" s="40">
        <v>10</v>
      </c>
      <c r="B216" s="27" t="s">
        <v>125</v>
      </c>
      <c r="C216" s="7" t="s">
        <v>155</v>
      </c>
      <c r="D216" s="26"/>
      <c r="E216" s="26" t="s">
        <v>147</v>
      </c>
      <c r="F216" s="26" t="s">
        <v>147</v>
      </c>
      <c r="G216" s="7"/>
      <c r="H216" s="7" t="s">
        <v>148</v>
      </c>
    </row>
    <row r="217" spans="1:8">
      <c r="A217" s="40">
        <v>10</v>
      </c>
      <c r="B217" s="27" t="s">
        <v>125</v>
      </c>
      <c r="C217" s="7" t="s">
        <v>156</v>
      </c>
      <c r="D217" s="26" t="s">
        <v>147</v>
      </c>
      <c r="E217" s="26"/>
      <c r="F217" s="26"/>
      <c r="G217" s="7" t="s">
        <v>157</v>
      </c>
      <c r="H217" s="7"/>
    </row>
    <row r="218" spans="1:8">
      <c r="A218" s="40">
        <v>10</v>
      </c>
      <c r="B218" s="27" t="s">
        <v>125</v>
      </c>
      <c r="C218" s="7" t="s">
        <v>158</v>
      </c>
      <c r="D218" s="26" t="s">
        <v>147</v>
      </c>
      <c r="E218" s="26"/>
      <c r="F218" s="26"/>
      <c r="G218" s="7" t="s">
        <v>157</v>
      </c>
      <c r="H218" s="7"/>
    </row>
    <row r="219" spans="1:8">
      <c r="A219" s="35">
        <v>11</v>
      </c>
      <c r="B219" s="27" t="s">
        <v>96</v>
      </c>
      <c r="C219" s="7" t="s">
        <v>146</v>
      </c>
      <c r="D219" s="26"/>
      <c r="E219" s="26" t="s">
        <v>147</v>
      </c>
      <c r="F219" s="26"/>
      <c r="G219" s="7"/>
      <c r="H219" s="7" t="s">
        <v>148</v>
      </c>
    </row>
    <row r="220" spans="1:8">
      <c r="A220" s="35">
        <v>11</v>
      </c>
      <c r="B220" s="27" t="s">
        <v>96</v>
      </c>
      <c r="C220" s="7" t="s">
        <v>149</v>
      </c>
      <c r="D220" s="26"/>
      <c r="E220" s="26" t="s">
        <v>147</v>
      </c>
      <c r="F220" s="26" t="s">
        <v>147</v>
      </c>
      <c r="G220" s="7"/>
      <c r="H220" s="7" t="s">
        <v>148</v>
      </c>
    </row>
    <row r="221" spans="1:8">
      <c r="A221" s="35">
        <v>11</v>
      </c>
      <c r="B221" s="27" t="s">
        <v>96</v>
      </c>
      <c r="C221" s="7" t="s">
        <v>150</v>
      </c>
      <c r="D221" s="26" t="s">
        <v>147</v>
      </c>
      <c r="E221" s="26"/>
      <c r="F221" s="26"/>
      <c r="G221" s="7" t="s">
        <v>151</v>
      </c>
      <c r="H221" s="7"/>
    </row>
    <row r="222" spans="1:8">
      <c r="A222" s="35">
        <v>11</v>
      </c>
      <c r="B222" s="27" t="s">
        <v>96</v>
      </c>
      <c r="C222" s="7" t="s">
        <v>152</v>
      </c>
      <c r="D222" s="26" t="s">
        <v>147</v>
      </c>
      <c r="E222" s="26"/>
      <c r="F222" s="26" t="s">
        <v>147</v>
      </c>
      <c r="G222" s="7" t="s">
        <v>151</v>
      </c>
      <c r="H222" s="7"/>
    </row>
    <row r="223" spans="1:8">
      <c r="A223" s="35">
        <v>11</v>
      </c>
      <c r="B223" s="27" t="s">
        <v>96</v>
      </c>
      <c r="C223" s="7" t="s">
        <v>153</v>
      </c>
      <c r="D223" s="26" t="s">
        <v>147</v>
      </c>
      <c r="E223" s="26"/>
      <c r="F223" s="26"/>
      <c r="G223" s="7" t="s">
        <v>151</v>
      </c>
      <c r="H223" s="7"/>
    </row>
    <row r="224" spans="1:8">
      <c r="A224" s="35">
        <v>11</v>
      </c>
      <c r="B224" s="27" t="s">
        <v>96</v>
      </c>
      <c r="C224" s="7" t="s">
        <v>154</v>
      </c>
      <c r="D224" s="26" t="s">
        <v>147</v>
      </c>
      <c r="E224" s="26"/>
      <c r="F224" s="26"/>
      <c r="G224" s="7" t="s">
        <v>151</v>
      </c>
      <c r="H224" s="7"/>
    </row>
    <row r="225" spans="1:8">
      <c r="A225" s="35">
        <v>11</v>
      </c>
      <c r="B225" s="27" t="s">
        <v>96</v>
      </c>
      <c r="C225" s="7" t="s">
        <v>155</v>
      </c>
      <c r="D225" s="26"/>
      <c r="E225" s="26" t="s">
        <v>147</v>
      </c>
      <c r="F225" s="26" t="s">
        <v>147</v>
      </c>
      <c r="G225" s="7"/>
      <c r="H225" s="7" t="s">
        <v>148</v>
      </c>
    </row>
    <row r="226" spans="1:8">
      <c r="A226" s="35">
        <v>11</v>
      </c>
      <c r="B226" s="27" t="s">
        <v>96</v>
      </c>
      <c r="C226" s="7" t="s">
        <v>156</v>
      </c>
      <c r="D226" s="26" t="s">
        <v>147</v>
      </c>
      <c r="E226" s="26"/>
      <c r="F226" s="26"/>
      <c r="G226" s="7" t="s">
        <v>157</v>
      </c>
      <c r="H226" s="7"/>
    </row>
    <row r="227" spans="1:8">
      <c r="A227" s="35">
        <v>11</v>
      </c>
      <c r="B227" s="27" t="s">
        <v>96</v>
      </c>
      <c r="C227" s="7" t="s">
        <v>158</v>
      </c>
      <c r="D227" s="26" t="s">
        <v>147</v>
      </c>
      <c r="E227" s="26"/>
      <c r="F227" s="26"/>
      <c r="G227" s="7" t="s">
        <v>157</v>
      </c>
      <c r="H227" s="7"/>
    </row>
    <row r="228" spans="1:8">
      <c r="A228" s="35">
        <v>11</v>
      </c>
      <c r="B228" s="27" t="s">
        <v>127</v>
      </c>
      <c r="C228" s="7" t="s">
        <v>146</v>
      </c>
      <c r="D228" s="26"/>
      <c r="E228" s="26" t="s">
        <v>147</v>
      </c>
      <c r="F228" s="26"/>
      <c r="G228" s="7"/>
      <c r="H228" s="7" t="s">
        <v>148</v>
      </c>
    </row>
    <row r="229" spans="1:8">
      <c r="A229" s="35">
        <v>11</v>
      </c>
      <c r="B229" s="27" t="s">
        <v>127</v>
      </c>
      <c r="C229" s="7" t="s">
        <v>149</v>
      </c>
      <c r="D229" s="26"/>
      <c r="E229" s="26" t="s">
        <v>147</v>
      </c>
      <c r="F229" s="26" t="s">
        <v>147</v>
      </c>
      <c r="G229" s="7"/>
      <c r="H229" s="7" t="s">
        <v>148</v>
      </c>
    </row>
    <row r="230" spans="1:8">
      <c r="A230" s="35">
        <v>11</v>
      </c>
      <c r="B230" s="27" t="s">
        <v>127</v>
      </c>
      <c r="C230" s="7" t="s">
        <v>150</v>
      </c>
      <c r="D230" s="26" t="s">
        <v>147</v>
      </c>
      <c r="E230" s="26"/>
      <c r="F230" s="26"/>
      <c r="G230" s="7" t="s">
        <v>151</v>
      </c>
      <c r="H230" s="7"/>
    </row>
    <row r="231" spans="1:8" ht="17.25" customHeight="1">
      <c r="A231" s="35">
        <v>11</v>
      </c>
      <c r="B231" s="27" t="s">
        <v>127</v>
      </c>
      <c r="C231" s="7" t="s">
        <v>152</v>
      </c>
      <c r="D231" s="26" t="s">
        <v>147</v>
      </c>
      <c r="E231" s="26"/>
      <c r="F231" s="26" t="s">
        <v>147</v>
      </c>
      <c r="G231" s="7" t="s">
        <v>151</v>
      </c>
      <c r="H231" s="7"/>
    </row>
    <row r="232" spans="1:8">
      <c r="A232" s="35">
        <v>11</v>
      </c>
      <c r="B232" s="27" t="s">
        <v>127</v>
      </c>
      <c r="C232" s="7" t="s">
        <v>153</v>
      </c>
      <c r="D232" s="26" t="s">
        <v>147</v>
      </c>
      <c r="E232" s="26"/>
      <c r="F232" s="26"/>
      <c r="G232" s="7" t="s">
        <v>151</v>
      </c>
      <c r="H232" s="7"/>
    </row>
    <row r="233" spans="1:8" ht="17.25" customHeight="1">
      <c r="A233" s="35">
        <v>11</v>
      </c>
      <c r="B233" s="27" t="s">
        <v>127</v>
      </c>
      <c r="C233" s="7" t="s">
        <v>154</v>
      </c>
      <c r="D233" s="26" t="s">
        <v>147</v>
      </c>
      <c r="E233" s="26"/>
      <c r="F233" s="26"/>
      <c r="G233" s="7" t="s">
        <v>151</v>
      </c>
      <c r="H233" s="7"/>
    </row>
    <row r="234" spans="1:8" ht="17.25" customHeight="1">
      <c r="A234" s="35">
        <v>11</v>
      </c>
      <c r="B234" s="27" t="s">
        <v>127</v>
      </c>
      <c r="C234" s="7" t="s">
        <v>155</v>
      </c>
      <c r="D234" s="26"/>
      <c r="E234" s="26" t="s">
        <v>147</v>
      </c>
      <c r="F234" s="26" t="s">
        <v>147</v>
      </c>
      <c r="G234" s="7"/>
      <c r="H234" s="7" t="s">
        <v>148</v>
      </c>
    </row>
    <row r="235" spans="1:8">
      <c r="A235" s="35">
        <v>11</v>
      </c>
      <c r="B235" s="27" t="s">
        <v>127</v>
      </c>
      <c r="C235" s="7" t="s">
        <v>156</v>
      </c>
      <c r="D235" s="26" t="s">
        <v>147</v>
      </c>
      <c r="E235" s="26"/>
      <c r="F235" s="26"/>
      <c r="G235" s="7" t="s">
        <v>157</v>
      </c>
      <c r="H235" s="7"/>
    </row>
    <row r="236" spans="1:8" ht="17.25" customHeight="1">
      <c r="A236" s="35">
        <v>11</v>
      </c>
      <c r="B236" s="27" t="s">
        <v>127</v>
      </c>
      <c r="C236" s="7" t="s">
        <v>158</v>
      </c>
      <c r="D236" s="26" t="s">
        <v>147</v>
      </c>
      <c r="E236" s="26"/>
      <c r="F236" s="26"/>
      <c r="G236" s="7" t="s">
        <v>157</v>
      </c>
      <c r="H236" s="7"/>
    </row>
    <row r="237" spans="1:8" ht="17.25" customHeight="1">
      <c r="A237" s="35">
        <v>11</v>
      </c>
      <c r="B237" s="27" t="s">
        <v>129</v>
      </c>
      <c r="C237" s="7" t="s">
        <v>146</v>
      </c>
      <c r="D237" s="26"/>
      <c r="E237" s="26" t="s">
        <v>147</v>
      </c>
      <c r="F237" s="26"/>
      <c r="G237" s="7"/>
      <c r="H237" s="7" t="s">
        <v>148</v>
      </c>
    </row>
    <row r="238" spans="1:8">
      <c r="A238" s="35">
        <v>11</v>
      </c>
      <c r="B238" s="27" t="s">
        <v>129</v>
      </c>
      <c r="C238" s="7" t="s">
        <v>149</v>
      </c>
      <c r="D238" s="26"/>
      <c r="E238" s="26" t="s">
        <v>147</v>
      </c>
      <c r="F238" s="26" t="s">
        <v>147</v>
      </c>
      <c r="G238" s="7"/>
      <c r="H238" s="7" t="s">
        <v>148</v>
      </c>
    </row>
    <row r="239" spans="1:8" ht="17.25" customHeight="1">
      <c r="A239" s="35">
        <v>11</v>
      </c>
      <c r="B239" s="27" t="s">
        <v>129</v>
      </c>
      <c r="C239" s="7" t="s">
        <v>150</v>
      </c>
      <c r="D239" s="26" t="s">
        <v>147</v>
      </c>
      <c r="E239" s="26"/>
      <c r="F239" s="26"/>
      <c r="G239" s="7" t="s">
        <v>151</v>
      </c>
      <c r="H239" s="7"/>
    </row>
    <row r="240" spans="1:8" ht="17.25" customHeight="1">
      <c r="A240" s="35">
        <v>11</v>
      </c>
      <c r="B240" s="27" t="s">
        <v>129</v>
      </c>
      <c r="C240" s="7" t="s">
        <v>152</v>
      </c>
      <c r="D240" s="26" t="s">
        <v>147</v>
      </c>
      <c r="E240" s="26"/>
      <c r="F240" s="26" t="s">
        <v>147</v>
      </c>
      <c r="G240" s="7" t="s">
        <v>151</v>
      </c>
      <c r="H240" s="7"/>
    </row>
    <row r="241" spans="1:8" ht="17.25" customHeight="1">
      <c r="A241" s="35">
        <v>11</v>
      </c>
      <c r="B241" s="27" t="s">
        <v>129</v>
      </c>
      <c r="C241" s="7" t="s">
        <v>153</v>
      </c>
      <c r="D241" s="26" t="s">
        <v>147</v>
      </c>
      <c r="E241" s="26"/>
      <c r="F241" s="26"/>
      <c r="G241" s="7" t="s">
        <v>151</v>
      </c>
      <c r="H241" s="7"/>
    </row>
    <row r="242" spans="1:8" ht="15" customHeight="1">
      <c r="A242" s="35">
        <v>11</v>
      </c>
      <c r="B242" s="27" t="s">
        <v>129</v>
      </c>
      <c r="C242" s="7" t="s">
        <v>154</v>
      </c>
      <c r="D242" s="26" t="s">
        <v>147</v>
      </c>
      <c r="E242" s="26"/>
      <c r="F242" s="26"/>
      <c r="G242" s="7" t="s">
        <v>151</v>
      </c>
      <c r="H242" s="7"/>
    </row>
    <row r="243" spans="1:8">
      <c r="A243" s="35">
        <v>11</v>
      </c>
      <c r="B243" s="27" t="s">
        <v>129</v>
      </c>
      <c r="C243" s="7" t="s">
        <v>155</v>
      </c>
      <c r="D243" s="26"/>
      <c r="E243" s="26" t="s">
        <v>147</v>
      </c>
      <c r="F243" s="26" t="s">
        <v>147</v>
      </c>
      <c r="G243" s="7"/>
      <c r="H243" s="7" t="s">
        <v>148</v>
      </c>
    </row>
    <row r="244" spans="1:8">
      <c r="A244" s="35">
        <v>11</v>
      </c>
      <c r="B244" s="27" t="s">
        <v>129</v>
      </c>
      <c r="C244" s="7" t="s">
        <v>156</v>
      </c>
      <c r="D244" s="26" t="s">
        <v>147</v>
      </c>
      <c r="E244" s="26"/>
      <c r="F244" s="26"/>
      <c r="G244" s="7" t="s">
        <v>157</v>
      </c>
      <c r="H244" s="7"/>
    </row>
    <row r="245" spans="1:8">
      <c r="A245" s="35">
        <v>11</v>
      </c>
      <c r="B245" s="27" t="s">
        <v>129</v>
      </c>
      <c r="C245" s="7" t="s">
        <v>158</v>
      </c>
      <c r="D245" s="26" t="s">
        <v>147</v>
      </c>
      <c r="E245" s="26"/>
      <c r="F245" s="26"/>
      <c r="G245" s="7" t="s">
        <v>157</v>
      </c>
      <c r="H245" s="7"/>
    </row>
    <row r="246" spans="1:8">
      <c r="A246" s="35">
        <v>11</v>
      </c>
      <c r="B246" s="27" t="s">
        <v>131</v>
      </c>
      <c r="C246" s="7" t="s">
        <v>146</v>
      </c>
      <c r="D246" s="26"/>
      <c r="E246" s="26" t="s">
        <v>147</v>
      </c>
      <c r="F246" s="26"/>
      <c r="G246" s="7"/>
      <c r="H246" s="7" t="s">
        <v>148</v>
      </c>
    </row>
    <row r="247" spans="1:8">
      <c r="A247" s="35">
        <v>11</v>
      </c>
      <c r="B247" s="27" t="s">
        <v>131</v>
      </c>
      <c r="C247" s="7" t="s">
        <v>149</v>
      </c>
      <c r="D247" s="26"/>
      <c r="E247" s="26" t="s">
        <v>147</v>
      </c>
      <c r="F247" s="26" t="s">
        <v>147</v>
      </c>
      <c r="G247" s="7"/>
      <c r="H247" s="7" t="s">
        <v>148</v>
      </c>
    </row>
    <row r="248" spans="1:8">
      <c r="A248" s="35">
        <v>11</v>
      </c>
      <c r="B248" s="27" t="s">
        <v>131</v>
      </c>
      <c r="C248" s="7" t="s">
        <v>150</v>
      </c>
      <c r="D248" s="26" t="s">
        <v>147</v>
      </c>
      <c r="E248" s="26"/>
      <c r="F248" s="26"/>
      <c r="G248" s="7" t="s">
        <v>151</v>
      </c>
      <c r="H248" s="7"/>
    </row>
    <row r="249" spans="1:8">
      <c r="A249" s="35">
        <v>11</v>
      </c>
      <c r="B249" s="27" t="s">
        <v>131</v>
      </c>
      <c r="C249" s="7" t="s">
        <v>152</v>
      </c>
      <c r="D249" s="26" t="s">
        <v>147</v>
      </c>
      <c r="E249" s="26"/>
      <c r="F249" s="26" t="s">
        <v>147</v>
      </c>
      <c r="G249" s="7" t="s">
        <v>151</v>
      </c>
      <c r="H249" s="7"/>
    </row>
    <row r="250" spans="1:8">
      <c r="A250" s="35">
        <v>11</v>
      </c>
      <c r="B250" s="27" t="s">
        <v>131</v>
      </c>
      <c r="C250" s="7" t="s">
        <v>153</v>
      </c>
      <c r="D250" s="26" t="s">
        <v>147</v>
      </c>
      <c r="E250" s="26"/>
      <c r="F250" s="26"/>
      <c r="G250" s="7" t="s">
        <v>151</v>
      </c>
      <c r="H250" s="7"/>
    </row>
    <row r="251" spans="1:8">
      <c r="A251" s="35">
        <v>11</v>
      </c>
      <c r="B251" s="27" t="s">
        <v>131</v>
      </c>
      <c r="C251" s="7" t="s">
        <v>154</v>
      </c>
      <c r="D251" s="26" t="s">
        <v>147</v>
      </c>
      <c r="E251" s="26"/>
      <c r="F251" s="26"/>
      <c r="G251" s="7" t="s">
        <v>151</v>
      </c>
      <c r="H251" s="7"/>
    </row>
    <row r="252" spans="1:8">
      <c r="A252" s="35">
        <v>11</v>
      </c>
      <c r="B252" s="27" t="s">
        <v>131</v>
      </c>
      <c r="C252" s="7" t="s">
        <v>155</v>
      </c>
      <c r="D252" s="26"/>
      <c r="E252" s="26" t="s">
        <v>147</v>
      </c>
      <c r="F252" s="26" t="s">
        <v>147</v>
      </c>
      <c r="G252" s="7"/>
      <c r="H252" s="7" t="s">
        <v>148</v>
      </c>
    </row>
    <row r="253" spans="1:8">
      <c r="A253" s="35">
        <v>11</v>
      </c>
      <c r="B253" s="27" t="s">
        <v>131</v>
      </c>
      <c r="C253" s="7" t="s">
        <v>156</v>
      </c>
      <c r="D253" s="26" t="s">
        <v>147</v>
      </c>
      <c r="E253" s="26"/>
      <c r="F253" s="26"/>
      <c r="G253" s="7" t="s">
        <v>157</v>
      </c>
      <c r="H253" s="7"/>
    </row>
    <row r="254" spans="1:8">
      <c r="A254" s="35">
        <v>11</v>
      </c>
      <c r="B254" s="27" t="s">
        <v>131</v>
      </c>
      <c r="C254" s="7" t="s">
        <v>158</v>
      </c>
      <c r="D254" s="26" t="s">
        <v>147</v>
      </c>
      <c r="E254" s="26"/>
      <c r="F254" s="26"/>
      <c r="G254" s="7" t="s">
        <v>157</v>
      </c>
      <c r="H254" s="7"/>
    </row>
    <row r="255" spans="1:8">
      <c r="A255" s="35">
        <v>11</v>
      </c>
      <c r="B255" s="27" t="s">
        <v>98</v>
      </c>
      <c r="C255" s="7" t="s">
        <v>146</v>
      </c>
      <c r="D255" s="26"/>
      <c r="E255" s="26" t="s">
        <v>147</v>
      </c>
      <c r="F255" s="26"/>
      <c r="G255" s="7"/>
      <c r="H255" s="7" t="s">
        <v>148</v>
      </c>
    </row>
    <row r="256" spans="1:8">
      <c r="A256" s="35">
        <v>11</v>
      </c>
      <c r="B256" s="27" t="s">
        <v>98</v>
      </c>
      <c r="C256" s="7" t="s">
        <v>149</v>
      </c>
      <c r="D256" s="26"/>
      <c r="E256" s="26" t="s">
        <v>147</v>
      </c>
      <c r="F256" s="26"/>
      <c r="G256" s="7"/>
      <c r="H256" s="7" t="s">
        <v>148</v>
      </c>
    </row>
    <row r="257" spans="1:8">
      <c r="A257" s="35">
        <v>11</v>
      </c>
      <c r="B257" s="27" t="s">
        <v>98</v>
      </c>
      <c r="C257" s="7" t="s">
        <v>150</v>
      </c>
      <c r="D257" s="26" t="s">
        <v>147</v>
      </c>
      <c r="E257" s="26"/>
      <c r="F257" s="26"/>
      <c r="G257" s="7" t="s">
        <v>151</v>
      </c>
      <c r="H257" s="7"/>
    </row>
    <row r="258" spans="1:8">
      <c r="A258" s="35">
        <v>11</v>
      </c>
      <c r="B258" s="27" t="s">
        <v>98</v>
      </c>
      <c r="C258" s="7" t="s">
        <v>152</v>
      </c>
      <c r="D258" s="26" t="s">
        <v>147</v>
      </c>
      <c r="E258" s="26"/>
      <c r="F258" s="26"/>
      <c r="G258" s="7" t="s">
        <v>151</v>
      </c>
      <c r="H258" s="7"/>
    </row>
    <row r="259" spans="1:8">
      <c r="A259" s="35">
        <v>11</v>
      </c>
      <c r="B259" s="27" t="s">
        <v>98</v>
      </c>
      <c r="C259" s="7" t="s">
        <v>153</v>
      </c>
      <c r="D259" s="26" t="s">
        <v>147</v>
      </c>
      <c r="E259" s="26"/>
      <c r="F259" s="26"/>
      <c r="G259" s="7" t="s">
        <v>151</v>
      </c>
      <c r="H259" s="7"/>
    </row>
    <row r="260" spans="1:8">
      <c r="A260" s="35">
        <v>11</v>
      </c>
      <c r="B260" s="27" t="s">
        <v>98</v>
      </c>
      <c r="C260" s="7" t="s">
        <v>154</v>
      </c>
      <c r="D260" s="26" t="s">
        <v>147</v>
      </c>
      <c r="E260" s="26"/>
      <c r="F260" s="26"/>
      <c r="G260" s="7" t="s">
        <v>151</v>
      </c>
      <c r="H260" s="7"/>
    </row>
    <row r="261" spans="1:8">
      <c r="A261" s="35">
        <v>11</v>
      </c>
      <c r="B261" s="27" t="s">
        <v>98</v>
      </c>
      <c r="C261" s="7" t="s">
        <v>155</v>
      </c>
      <c r="D261" s="26"/>
      <c r="E261" s="26" t="s">
        <v>147</v>
      </c>
      <c r="F261" s="26" t="s">
        <v>147</v>
      </c>
      <c r="G261" s="7"/>
      <c r="H261" s="7" t="s">
        <v>148</v>
      </c>
    </row>
    <row r="262" spans="1:8">
      <c r="A262" s="35">
        <v>11</v>
      </c>
      <c r="B262" s="27" t="s">
        <v>98</v>
      </c>
      <c r="C262" s="7" t="s">
        <v>156</v>
      </c>
      <c r="D262" s="26" t="s">
        <v>147</v>
      </c>
      <c r="E262" s="26"/>
      <c r="F262" s="26" t="s">
        <v>147</v>
      </c>
      <c r="G262" s="7" t="s">
        <v>157</v>
      </c>
      <c r="H262" s="7"/>
    </row>
    <row r="263" spans="1:8">
      <c r="A263" s="35">
        <v>11</v>
      </c>
      <c r="B263" s="27" t="s">
        <v>98</v>
      </c>
      <c r="C263" s="7" t="s">
        <v>158</v>
      </c>
      <c r="D263" s="26" t="s">
        <v>147</v>
      </c>
      <c r="E263" s="26"/>
      <c r="F263" s="26" t="s">
        <v>147</v>
      </c>
      <c r="G263" s="7" t="s">
        <v>157</v>
      </c>
      <c r="H263" s="7"/>
    </row>
    <row r="264" spans="1:8">
      <c r="A264" s="35">
        <v>11</v>
      </c>
      <c r="B264" s="27" t="s">
        <v>133</v>
      </c>
      <c r="C264" s="7" t="s">
        <v>146</v>
      </c>
      <c r="D264" s="26"/>
      <c r="E264" s="26" t="s">
        <v>147</v>
      </c>
      <c r="F264" s="26"/>
      <c r="G264" s="7"/>
      <c r="H264" s="7" t="s">
        <v>148</v>
      </c>
    </row>
    <row r="265" spans="1:8">
      <c r="A265" s="35">
        <v>11</v>
      </c>
      <c r="B265" s="27" t="s">
        <v>133</v>
      </c>
      <c r="C265" s="7" t="s">
        <v>149</v>
      </c>
      <c r="D265" s="26"/>
      <c r="E265" s="26" t="s">
        <v>147</v>
      </c>
      <c r="F265" s="26"/>
      <c r="G265" s="7"/>
      <c r="H265" s="7" t="s">
        <v>148</v>
      </c>
    </row>
    <row r="266" spans="1:8">
      <c r="A266" s="35">
        <v>11</v>
      </c>
      <c r="B266" s="27" t="s">
        <v>133</v>
      </c>
      <c r="C266" s="7" t="s">
        <v>150</v>
      </c>
      <c r="D266" s="26" t="s">
        <v>147</v>
      </c>
      <c r="E266" s="26"/>
      <c r="F266" s="26"/>
      <c r="G266" s="7" t="s">
        <v>151</v>
      </c>
      <c r="H266" s="7"/>
    </row>
    <row r="267" spans="1:8">
      <c r="A267" s="35">
        <v>11</v>
      </c>
      <c r="B267" s="27" t="s">
        <v>133</v>
      </c>
      <c r="C267" s="7" t="s">
        <v>152</v>
      </c>
      <c r="D267" s="26" t="s">
        <v>147</v>
      </c>
      <c r="E267" s="26"/>
      <c r="F267" s="26"/>
      <c r="G267" s="7" t="s">
        <v>151</v>
      </c>
      <c r="H267" s="7"/>
    </row>
    <row r="268" spans="1:8">
      <c r="A268" s="35">
        <v>11</v>
      </c>
      <c r="B268" s="27" t="s">
        <v>133</v>
      </c>
      <c r="C268" s="7" t="s">
        <v>153</v>
      </c>
      <c r="D268" s="26" t="s">
        <v>147</v>
      </c>
      <c r="E268" s="26"/>
      <c r="F268" s="26"/>
      <c r="G268" s="7" t="s">
        <v>151</v>
      </c>
      <c r="H268" s="7"/>
    </row>
    <row r="269" spans="1:8">
      <c r="A269" s="35">
        <v>11</v>
      </c>
      <c r="B269" s="27" t="s">
        <v>133</v>
      </c>
      <c r="C269" s="7" t="s">
        <v>154</v>
      </c>
      <c r="D269" s="26" t="s">
        <v>147</v>
      </c>
      <c r="E269" s="26"/>
      <c r="F269" s="26"/>
      <c r="G269" s="7" t="s">
        <v>151</v>
      </c>
      <c r="H269" s="7"/>
    </row>
    <row r="270" spans="1:8">
      <c r="A270" s="35">
        <v>11</v>
      </c>
      <c r="B270" s="27" t="s">
        <v>133</v>
      </c>
      <c r="C270" s="7" t="s">
        <v>155</v>
      </c>
      <c r="D270" s="26"/>
      <c r="E270" s="26" t="s">
        <v>147</v>
      </c>
      <c r="F270" s="26" t="s">
        <v>147</v>
      </c>
      <c r="G270" s="7"/>
      <c r="H270" s="7" t="s">
        <v>148</v>
      </c>
    </row>
    <row r="271" spans="1:8">
      <c r="A271" s="35">
        <v>11</v>
      </c>
      <c r="B271" s="27" t="s">
        <v>133</v>
      </c>
      <c r="C271" s="7" t="s">
        <v>156</v>
      </c>
      <c r="D271" s="26" t="s">
        <v>147</v>
      </c>
      <c r="E271" s="26"/>
      <c r="F271" s="26"/>
      <c r="G271" s="7" t="s">
        <v>157</v>
      </c>
      <c r="H271" s="7"/>
    </row>
    <row r="272" spans="1:8">
      <c r="A272" s="35">
        <v>11</v>
      </c>
      <c r="B272" s="27" t="s">
        <v>133</v>
      </c>
      <c r="C272" s="7" t="s">
        <v>158</v>
      </c>
      <c r="D272" s="26" t="s">
        <v>147</v>
      </c>
      <c r="E272" s="26"/>
      <c r="F272" s="26"/>
      <c r="G272" s="7" t="s">
        <v>157</v>
      </c>
      <c r="H272" s="7"/>
    </row>
    <row r="273" spans="1:62">
      <c r="A273" s="35">
        <v>11</v>
      </c>
      <c r="B273" s="27" t="s">
        <v>99</v>
      </c>
      <c r="C273" s="7" t="s">
        <v>146</v>
      </c>
      <c r="D273" s="26"/>
      <c r="E273" s="26" t="s">
        <v>147</v>
      </c>
      <c r="F273" s="26"/>
      <c r="G273" s="7"/>
      <c r="H273" s="7" t="s">
        <v>148</v>
      </c>
    </row>
    <row r="274" spans="1:62">
      <c r="A274" s="35">
        <v>11</v>
      </c>
      <c r="B274" s="27" t="s">
        <v>99</v>
      </c>
      <c r="C274" s="7" t="s">
        <v>149</v>
      </c>
      <c r="D274" s="26"/>
      <c r="E274" s="26" t="s">
        <v>147</v>
      </c>
      <c r="F274" s="26"/>
      <c r="G274" s="7"/>
      <c r="H274" s="7" t="s">
        <v>148</v>
      </c>
    </row>
    <row r="275" spans="1:62">
      <c r="A275" s="35">
        <v>11</v>
      </c>
      <c r="B275" s="27" t="s">
        <v>99</v>
      </c>
      <c r="C275" s="7" t="s">
        <v>150</v>
      </c>
      <c r="D275" s="26" t="s">
        <v>147</v>
      </c>
      <c r="E275" s="26"/>
      <c r="F275" s="26"/>
      <c r="G275" s="7" t="s">
        <v>151</v>
      </c>
      <c r="H275" s="7"/>
    </row>
    <row r="276" spans="1:62">
      <c r="A276" s="35">
        <v>11</v>
      </c>
      <c r="B276" s="27" t="s">
        <v>99</v>
      </c>
      <c r="C276" s="7" t="s">
        <v>152</v>
      </c>
      <c r="D276" s="26" t="s">
        <v>147</v>
      </c>
      <c r="E276" s="26"/>
      <c r="F276" s="26"/>
      <c r="G276" s="7" t="s">
        <v>151</v>
      </c>
      <c r="H276" s="7"/>
    </row>
    <row r="277" spans="1:62">
      <c r="A277" s="35">
        <v>11</v>
      </c>
      <c r="B277" s="27" t="s">
        <v>99</v>
      </c>
      <c r="C277" s="7" t="s">
        <v>153</v>
      </c>
      <c r="D277" s="26" t="s">
        <v>147</v>
      </c>
      <c r="E277" s="26"/>
      <c r="F277" s="26"/>
      <c r="G277" s="7" t="s">
        <v>151</v>
      </c>
      <c r="H277" s="7"/>
    </row>
    <row r="278" spans="1:62">
      <c r="A278" s="35">
        <v>11</v>
      </c>
      <c r="B278" s="27" t="s">
        <v>99</v>
      </c>
      <c r="C278" s="7" t="s">
        <v>154</v>
      </c>
      <c r="D278" s="26" t="s">
        <v>147</v>
      </c>
      <c r="E278" s="26"/>
      <c r="F278" s="26"/>
      <c r="G278" s="7" t="s">
        <v>151</v>
      </c>
      <c r="H278" s="7"/>
    </row>
    <row r="279" spans="1:62">
      <c r="A279" s="35">
        <v>11</v>
      </c>
      <c r="B279" s="27" t="s">
        <v>99</v>
      </c>
      <c r="C279" s="7" t="s">
        <v>155</v>
      </c>
      <c r="D279" s="26"/>
      <c r="E279" s="26" t="s">
        <v>147</v>
      </c>
      <c r="F279" s="26" t="s">
        <v>147</v>
      </c>
      <c r="G279" s="7"/>
      <c r="H279" s="7" t="s">
        <v>148</v>
      </c>
      <c r="AE279" s="30"/>
      <c r="BJ279">
        <v>272.97566699999999</v>
      </c>
    </row>
    <row r="280" spans="1:62">
      <c r="A280" s="35">
        <v>11</v>
      </c>
      <c r="B280" s="27" t="s">
        <v>99</v>
      </c>
      <c r="C280" s="7" t="s">
        <v>156</v>
      </c>
      <c r="D280" s="26" t="s">
        <v>147</v>
      </c>
      <c r="E280" s="26"/>
      <c r="F280" s="26"/>
      <c r="G280" s="7" t="s">
        <v>157</v>
      </c>
      <c r="H280" s="7"/>
    </row>
    <row r="281" spans="1:62">
      <c r="A281" s="41">
        <v>11</v>
      </c>
      <c r="B281" s="43" t="s">
        <v>99</v>
      </c>
      <c r="C281" s="7" t="s">
        <v>158</v>
      </c>
      <c r="D281" s="26" t="s">
        <v>147</v>
      </c>
      <c r="E281" s="26"/>
      <c r="F281" s="26"/>
      <c r="G281" s="7" t="s">
        <v>157</v>
      </c>
      <c r="H281" s="7"/>
    </row>
    <row r="282" spans="1:62">
      <c r="A282" s="42">
        <v>12</v>
      </c>
      <c r="B282" s="43" t="s">
        <v>135</v>
      </c>
      <c r="C282" s="7" t="s">
        <v>146</v>
      </c>
      <c r="D282" s="26"/>
      <c r="E282" s="26" t="s">
        <v>147</v>
      </c>
      <c r="F282" s="26"/>
      <c r="G282" s="7"/>
      <c r="H282" s="7" t="s">
        <v>148</v>
      </c>
    </row>
    <row r="283" spans="1:62">
      <c r="A283" s="42">
        <v>12</v>
      </c>
      <c r="B283" s="43" t="s">
        <v>135</v>
      </c>
      <c r="C283" s="7" t="s">
        <v>149</v>
      </c>
      <c r="D283" s="26"/>
      <c r="E283" s="26" t="s">
        <v>147</v>
      </c>
      <c r="F283" s="26"/>
      <c r="G283" s="7"/>
      <c r="H283" s="7" t="s">
        <v>148</v>
      </c>
    </row>
    <row r="284" spans="1:62">
      <c r="A284" s="42">
        <v>12</v>
      </c>
      <c r="B284" s="43" t="s">
        <v>135</v>
      </c>
      <c r="C284" s="7" t="s">
        <v>150</v>
      </c>
      <c r="D284" s="26" t="s">
        <v>147</v>
      </c>
      <c r="E284" s="26"/>
      <c r="F284" s="26"/>
      <c r="G284" s="7" t="s">
        <v>151</v>
      </c>
      <c r="H284" s="7"/>
    </row>
    <row r="285" spans="1:62">
      <c r="A285" s="42">
        <v>12</v>
      </c>
      <c r="B285" s="43" t="s">
        <v>135</v>
      </c>
      <c r="C285" s="7" t="s">
        <v>152</v>
      </c>
      <c r="D285" s="26" t="s">
        <v>147</v>
      </c>
      <c r="E285" s="26"/>
      <c r="F285" s="26"/>
      <c r="G285" s="7" t="s">
        <v>151</v>
      </c>
      <c r="H285" s="7"/>
    </row>
    <row r="286" spans="1:62">
      <c r="A286" s="42">
        <v>12</v>
      </c>
      <c r="B286" s="43" t="s">
        <v>135</v>
      </c>
      <c r="C286" s="7" t="s">
        <v>153</v>
      </c>
      <c r="D286" s="26" t="s">
        <v>147</v>
      </c>
      <c r="E286" s="26"/>
      <c r="F286" s="26"/>
      <c r="G286" s="7" t="s">
        <v>151</v>
      </c>
      <c r="H286" s="7"/>
    </row>
    <row r="287" spans="1:62">
      <c r="A287" s="42">
        <v>12</v>
      </c>
      <c r="B287" s="43" t="s">
        <v>135</v>
      </c>
      <c r="C287" s="7" t="s">
        <v>154</v>
      </c>
      <c r="D287" s="26" t="s">
        <v>147</v>
      </c>
      <c r="E287" s="26"/>
      <c r="F287" s="26"/>
      <c r="G287" s="7" t="s">
        <v>151</v>
      </c>
      <c r="H287" s="7"/>
    </row>
    <row r="288" spans="1:62">
      <c r="A288" s="42">
        <v>12</v>
      </c>
      <c r="B288" s="43" t="s">
        <v>135</v>
      </c>
      <c r="C288" s="7" t="s">
        <v>155</v>
      </c>
      <c r="D288" s="26"/>
      <c r="E288" s="26" t="s">
        <v>147</v>
      </c>
      <c r="F288" s="26" t="s">
        <v>147</v>
      </c>
      <c r="G288" s="7"/>
      <c r="H288" s="7" t="s">
        <v>148</v>
      </c>
    </row>
    <row r="289" spans="1:62">
      <c r="A289" s="42">
        <v>12</v>
      </c>
      <c r="B289" s="43" t="s">
        <v>135</v>
      </c>
      <c r="C289" s="7" t="s">
        <v>156</v>
      </c>
      <c r="D289" s="26" t="s">
        <v>147</v>
      </c>
      <c r="E289" s="26"/>
      <c r="F289" s="26" t="s">
        <v>147</v>
      </c>
      <c r="G289" s="7" t="s">
        <v>157</v>
      </c>
      <c r="H289" s="7"/>
    </row>
    <row r="290" spans="1:62">
      <c r="A290" s="42">
        <v>12</v>
      </c>
      <c r="B290" s="43" t="s">
        <v>135</v>
      </c>
      <c r="C290" s="7" t="s">
        <v>158</v>
      </c>
      <c r="D290" s="26" t="s">
        <v>147</v>
      </c>
      <c r="E290" s="26"/>
      <c r="F290" s="26" t="s">
        <v>147</v>
      </c>
      <c r="G290" s="7" t="s">
        <v>157</v>
      </c>
      <c r="H290" s="7"/>
    </row>
    <row r="291" spans="1:62" ht="17.25" customHeight="1">
      <c r="A291" s="42">
        <v>12</v>
      </c>
      <c r="B291" s="43" t="s">
        <v>100</v>
      </c>
      <c r="C291" s="7" t="s">
        <v>146</v>
      </c>
      <c r="D291" s="26"/>
      <c r="E291" s="26" t="s">
        <v>147</v>
      </c>
      <c r="F291" s="26"/>
      <c r="G291" s="7"/>
      <c r="H291" s="7" t="s">
        <v>148</v>
      </c>
      <c r="AE291" s="30"/>
      <c r="BJ291">
        <v>68.084672999999995</v>
      </c>
    </row>
    <row r="292" spans="1:62" ht="24">
      <c r="A292" s="42">
        <v>12</v>
      </c>
      <c r="B292" s="43" t="s">
        <v>100</v>
      </c>
      <c r="C292" s="7" t="s">
        <v>149</v>
      </c>
      <c r="D292" s="26"/>
      <c r="E292" s="26" t="s">
        <v>147</v>
      </c>
      <c r="F292" s="26"/>
      <c r="G292" s="7"/>
      <c r="H292" s="7" t="s">
        <v>148</v>
      </c>
    </row>
    <row r="293" spans="1:62" ht="17.25" customHeight="1">
      <c r="A293" s="42">
        <v>12</v>
      </c>
      <c r="B293" s="43" t="s">
        <v>100</v>
      </c>
      <c r="C293" s="7" t="s">
        <v>150</v>
      </c>
      <c r="D293" s="26" t="s">
        <v>147</v>
      </c>
      <c r="E293" s="26"/>
      <c r="F293" s="26"/>
      <c r="G293" s="7" t="s">
        <v>151</v>
      </c>
      <c r="H293" s="7"/>
    </row>
    <row r="294" spans="1:62" ht="16.5" customHeight="1">
      <c r="A294" s="42">
        <v>12</v>
      </c>
      <c r="B294" s="43" t="s">
        <v>100</v>
      </c>
      <c r="C294" s="7" t="s">
        <v>152</v>
      </c>
      <c r="D294" s="26" t="s">
        <v>147</v>
      </c>
      <c r="E294" s="26"/>
      <c r="F294" s="26"/>
      <c r="G294" s="7" t="s">
        <v>151</v>
      </c>
      <c r="H294" s="7"/>
    </row>
    <row r="295" spans="1:62" ht="24">
      <c r="A295" s="42">
        <v>12</v>
      </c>
      <c r="B295" s="43" t="s">
        <v>100</v>
      </c>
      <c r="C295" s="7" t="s">
        <v>153</v>
      </c>
      <c r="D295" s="26" t="s">
        <v>147</v>
      </c>
      <c r="E295" s="26"/>
      <c r="F295" s="26"/>
      <c r="G295" s="7" t="s">
        <v>151</v>
      </c>
      <c r="H295" s="7"/>
      <c r="AE295" s="30"/>
      <c r="BJ295">
        <v>132.69034400000001</v>
      </c>
    </row>
    <row r="296" spans="1:62" ht="24">
      <c r="A296" s="42">
        <v>12</v>
      </c>
      <c r="B296" s="43" t="s">
        <v>100</v>
      </c>
      <c r="C296" s="7" t="s">
        <v>154</v>
      </c>
      <c r="D296" s="26" t="s">
        <v>147</v>
      </c>
      <c r="E296" s="26"/>
      <c r="F296" s="26"/>
      <c r="G296" s="7" t="s">
        <v>151</v>
      </c>
      <c r="H296" s="7"/>
      <c r="AE296" s="30"/>
      <c r="BJ296">
        <v>3.4940000000000001E-3</v>
      </c>
    </row>
    <row r="297" spans="1:62" ht="26.45" customHeight="1">
      <c r="A297" s="47">
        <v>12</v>
      </c>
      <c r="B297" s="48" t="s">
        <v>100</v>
      </c>
      <c r="C297" s="7" t="s">
        <v>155</v>
      </c>
      <c r="D297" s="26"/>
      <c r="E297" s="26" t="s">
        <v>147</v>
      </c>
      <c r="F297" s="26" t="s">
        <v>147</v>
      </c>
      <c r="G297" s="7"/>
      <c r="H297" s="7" t="s">
        <v>148</v>
      </c>
      <c r="I297" s="79"/>
      <c r="J297" s="79"/>
      <c r="K297" s="79"/>
      <c r="AE297" s="30"/>
      <c r="BJ297">
        <v>306.69853799999999</v>
      </c>
    </row>
    <row r="298" spans="1:62" ht="24">
      <c r="A298" s="42">
        <v>12</v>
      </c>
      <c r="B298" s="44" t="s">
        <v>100</v>
      </c>
      <c r="C298" s="46" t="s">
        <v>156</v>
      </c>
      <c r="D298" s="26" t="s">
        <v>147</v>
      </c>
      <c r="E298" s="26"/>
      <c r="F298" s="26" t="s">
        <v>147</v>
      </c>
      <c r="G298" s="7" t="s">
        <v>157</v>
      </c>
      <c r="H298" s="7"/>
      <c r="I298" s="79"/>
      <c r="J298" s="79"/>
      <c r="K298" s="79"/>
      <c r="AE298" s="30"/>
      <c r="BJ298">
        <v>75.316911000000005</v>
      </c>
    </row>
    <row r="299" spans="1:62" ht="24">
      <c r="A299" s="42">
        <v>12</v>
      </c>
      <c r="B299" s="44" t="s">
        <v>100</v>
      </c>
      <c r="C299" s="46" t="s">
        <v>158</v>
      </c>
      <c r="D299" s="26" t="s">
        <v>147</v>
      </c>
      <c r="E299" s="26"/>
      <c r="F299" s="26" t="s">
        <v>147</v>
      </c>
      <c r="G299" s="7" t="s">
        <v>157</v>
      </c>
      <c r="H299" s="7"/>
      <c r="AE299" s="30"/>
    </row>
    <row r="300" spans="1:62">
      <c r="A300" s="42">
        <v>12</v>
      </c>
      <c r="B300" s="45" t="s">
        <v>137</v>
      </c>
      <c r="C300" s="46" t="s">
        <v>146</v>
      </c>
      <c r="D300" s="26"/>
      <c r="E300" s="26" t="s">
        <v>147</v>
      </c>
      <c r="F300" s="26"/>
      <c r="G300" s="7"/>
      <c r="H300" s="7" t="s">
        <v>148</v>
      </c>
      <c r="AE300" s="30"/>
    </row>
    <row r="301" spans="1:62">
      <c r="A301" s="42">
        <v>12</v>
      </c>
      <c r="B301" s="45" t="s">
        <v>137</v>
      </c>
      <c r="C301" s="46" t="s">
        <v>149</v>
      </c>
      <c r="D301" s="26"/>
      <c r="E301" s="26" t="s">
        <v>147</v>
      </c>
      <c r="F301" s="26"/>
      <c r="G301" s="7"/>
      <c r="H301" s="7" t="s">
        <v>148</v>
      </c>
      <c r="AE301" s="30"/>
    </row>
    <row r="302" spans="1:62">
      <c r="A302" s="42">
        <v>12</v>
      </c>
      <c r="B302" s="45" t="s">
        <v>137</v>
      </c>
      <c r="C302" s="46" t="s">
        <v>150</v>
      </c>
      <c r="D302" s="26" t="s">
        <v>147</v>
      </c>
      <c r="E302" s="26"/>
      <c r="F302" s="26"/>
      <c r="G302" s="7" t="s">
        <v>151</v>
      </c>
      <c r="H302" s="7"/>
    </row>
    <row r="303" spans="1:62">
      <c r="A303" s="42">
        <v>12</v>
      </c>
      <c r="B303" s="45" t="s">
        <v>137</v>
      </c>
      <c r="C303" s="46" t="s">
        <v>152</v>
      </c>
      <c r="D303" s="26" t="s">
        <v>147</v>
      </c>
      <c r="E303" s="26"/>
      <c r="F303" s="26"/>
      <c r="G303" s="7" t="s">
        <v>151</v>
      </c>
      <c r="H303" s="7"/>
    </row>
    <row r="304" spans="1:62">
      <c r="A304" s="42">
        <v>12</v>
      </c>
      <c r="B304" s="45" t="s">
        <v>137</v>
      </c>
      <c r="C304" s="46" t="s">
        <v>153</v>
      </c>
      <c r="D304" s="26" t="s">
        <v>147</v>
      </c>
      <c r="E304" s="26"/>
      <c r="F304" s="26"/>
      <c r="G304" s="7" t="s">
        <v>151</v>
      </c>
      <c r="H304" s="7"/>
    </row>
    <row r="305" spans="1:8">
      <c r="A305" s="42">
        <v>12</v>
      </c>
      <c r="B305" s="45" t="s">
        <v>137</v>
      </c>
      <c r="C305" s="46" t="s">
        <v>154</v>
      </c>
      <c r="D305" s="26" t="s">
        <v>147</v>
      </c>
      <c r="E305" s="26"/>
      <c r="F305" s="26"/>
      <c r="G305" s="7" t="s">
        <v>151</v>
      </c>
      <c r="H305" s="7"/>
    </row>
    <row r="306" spans="1:8">
      <c r="A306" s="42">
        <v>12</v>
      </c>
      <c r="B306" s="45" t="s">
        <v>137</v>
      </c>
      <c r="C306" s="46" t="s">
        <v>155</v>
      </c>
      <c r="D306" s="26"/>
      <c r="E306" s="26" t="s">
        <v>147</v>
      </c>
      <c r="F306" s="26" t="s">
        <v>147</v>
      </c>
      <c r="G306" s="7"/>
      <c r="H306" s="7" t="s">
        <v>148</v>
      </c>
    </row>
    <row r="307" spans="1:8">
      <c r="A307" s="42">
        <v>12</v>
      </c>
      <c r="B307" s="45" t="s">
        <v>137</v>
      </c>
      <c r="C307" s="46" t="s">
        <v>156</v>
      </c>
      <c r="D307" s="26" t="s">
        <v>147</v>
      </c>
      <c r="E307" s="26"/>
      <c r="F307" s="26" t="s">
        <v>147</v>
      </c>
      <c r="G307" s="7" t="s">
        <v>157</v>
      </c>
      <c r="H307" s="7"/>
    </row>
    <row r="308" spans="1:8">
      <c r="A308" s="42">
        <v>12</v>
      </c>
      <c r="B308" s="45" t="s">
        <v>137</v>
      </c>
      <c r="C308" s="46" t="s">
        <v>158</v>
      </c>
      <c r="D308" s="26" t="s">
        <v>147</v>
      </c>
      <c r="E308" s="26"/>
      <c r="F308" s="26" t="s">
        <v>147</v>
      </c>
      <c r="G308" s="7" t="s">
        <v>157</v>
      </c>
      <c r="H308" s="7"/>
    </row>
    <row r="309" spans="1:8">
      <c r="A309"/>
      <c r="B309"/>
    </row>
    <row r="310" spans="1:8">
      <c r="A310"/>
      <c r="B310"/>
    </row>
    <row r="311" spans="1:8">
      <c r="A311"/>
      <c r="B311"/>
    </row>
    <row r="312" spans="1:8">
      <c r="A312"/>
      <c r="B312"/>
    </row>
    <row r="313" spans="1:8">
      <c r="A313"/>
      <c r="B313"/>
    </row>
    <row r="314" spans="1:8">
      <c r="A314"/>
      <c r="B314"/>
    </row>
    <row r="315" spans="1:8">
      <c r="A315"/>
      <c r="B315"/>
    </row>
    <row r="316" spans="1:8">
      <c r="A316"/>
      <c r="B316"/>
    </row>
    <row r="317" spans="1:8">
      <c r="A317"/>
      <c r="B317"/>
    </row>
    <row r="318" spans="1:8">
      <c r="A318"/>
      <c r="B318"/>
    </row>
    <row r="319" spans="1:8">
      <c r="A319"/>
      <c r="B319"/>
    </row>
    <row r="320" spans="1:8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1048193" spans="7:7">
      <c r="G1048193" s="7"/>
    </row>
    <row r="1048441"/>
  </sheetData>
  <autoFilter ref="A2:H308" xr:uid="{00000000-0009-0000-0000-000002000000}"/>
  <mergeCells count="3">
    <mergeCell ref="A1:H1"/>
    <mergeCell ref="I297:K297"/>
    <mergeCell ref="I298:K298"/>
  </mergeCells>
  <conditionalFormatting sqref="B1:B1048576">
    <cfRule type="beginsWith" dxfId="23" priority="25" operator="beginsWith" text="10">
      <formula>LEFT(B1,LEN("10"))="10"</formula>
    </cfRule>
    <cfRule type="beginsWith" dxfId="22" priority="26" operator="beginsWith" text="09">
      <formula>LEFT(B1,LEN("09"))="09"</formula>
    </cfRule>
    <cfRule type="beginsWith" dxfId="21" priority="27" operator="beginsWith" text="08">
      <formula>LEFT(B1,LEN("08"))="08"</formula>
    </cfRule>
    <cfRule type="beginsWith" dxfId="20" priority="28" operator="beginsWith" text="07">
      <formula>LEFT(B1,LEN("07"))="07"</formula>
    </cfRule>
    <cfRule type="beginsWith" dxfId="19" priority="29" operator="beginsWith" text="06">
      <formula>LEFT(B1,LEN("06"))="06"</formula>
    </cfRule>
    <cfRule type="beginsWith" dxfId="18" priority="30" operator="beginsWith" text="05">
      <formula>LEFT(B1,LEN("05"))="05"</formula>
    </cfRule>
    <cfRule type="beginsWith" dxfId="17" priority="31" operator="beginsWith" text="04">
      <formula>LEFT(B1,LEN("04"))="04"</formula>
    </cfRule>
    <cfRule type="beginsWith" dxfId="16" priority="32" operator="beginsWith" text="03">
      <formula>LEFT(B1,LEN("03"))="03"</formula>
    </cfRule>
    <cfRule type="beginsWith" dxfId="15" priority="33" operator="beginsWith" text="02">
      <formula>LEFT(B1,LEN("02"))="02"</formula>
    </cfRule>
    <cfRule type="beginsWith" dxfId="14" priority="34" operator="beginsWith" text="01">
      <formula>LEFT(B1,LEN("01"))="01"</formula>
    </cfRule>
  </conditionalFormatting>
  <conditionalFormatting sqref="B1:B1048576">
    <cfRule type="beginsWith" dxfId="13" priority="24" operator="beginsWith" text="11">
      <formula>LEFT(B1,LEN("11"))="11"</formula>
    </cfRule>
  </conditionalFormatting>
  <conditionalFormatting sqref="B296">
    <cfRule type="beginsWith" dxfId="12" priority="23" operator="beginsWith" text="12">
      <formula>LEFT(B296,LEN("12"))="12"</formula>
    </cfRule>
  </conditionalFormatting>
  <conditionalFormatting sqref="A48:A56">
    <cfRule type="beginsWith" dxfId="11" priority="13" operator="beginsWith" text="10">
      <formula>LEFT(A48,LEN("10"))="10"</formula>
    </cfRule>
    <cfRule type="beginsWith" dxfId="10" priority="14" operator="beginsWith" text="09">
      <formula>LEFT(A48,LEN("09"))="09"</formula>
    </cfRule>
    <cfRule type="beginsWith" dxfId="9" priority="15" operator="beginsWith" text="08">
      <formula>LEFT(A48,LEN("08"))="08"</formula>
    </cfRule>
    <cfRule type="beginsWith" dxfId="8" priority="16" operator="beginsWith" text="07">
      <formula>LEFT(A48,LEN("07"))="07"</formula>
    </cfRule>
    <cfRule type="beginsWith" dxfId="7" priority="17" operator="beginsWith" text="06">
      <formula>LEFT(A48,LEN("06"))="06"</formula>
    </cfRule>
    <cfRule type="beginsWith" dxfId="6" priority="18" operator="beginsWith" text="05">
      <formula>LEFT(A48,LEN("05"))="05"</formula>
    </cfRule>
    <cfRule type="beginsWith" dxfId="5" priority="19" operator="beginsWith" text="04">
      <formula>LEFT(A48,LEN("04"))="04"</formula>
    </cfRule>
    <cfRule type="beginsWith" dxfId="4" priority="20" operator="beginsWith" text="03">
      <formula>LEFT(A48,LEN("03"))="03"</formula>
    </cfRule>
    <cfRule type="beginsWith" dxfId="3" priority="21" operator="beginsWith" text="02">
      <formula>LEFT(A48,LEN("02"))="02"</formula>
    </cfRule>
    <cfRule type="beginsWith" dxfId="2" priority="22" operator="beginsWith" text="01">
      <formula>LEFT(A48,LEN("01"))="01"</formula>
    </cfRule>
  </conditionalFormatting>
  <conditionalFormatting sqref="A48:A56">
    <cfRule type="beginsWith" dxfId="1" priority="12" operator="beginsWith" text="11">
      <formula>LEFT(A48,LEN("11"))="11"</formula>
    </cfRule>
  </conditionalFormatting>
  <conditionalFormatting sqref="B1:B1048576">
    <cfRule type="beginsWith" dxfId="0" priority="1" operator="beginsWith" text="12">
      <formula>LEFT(B1,LEN("12"))="12"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B82D3-69AB-4959-B59D-671DF508A60D}">
  <dimension ref="A1"/>
  <sheetViews>
    <sheetView tabSelected="1"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2024-10-13T16:03:09+00:00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0D8201-9B14-42BA-94F2-552E1B252F11}"/>
</file>

<file path=customXml/itemProps2.xml><?xml version="1.0" encoding="utf-8"?>
<ds:datastoreItem xmlns:ds="http://schemas.openxmlformats.org/officeDocument/2006/customXml" ds:itemID="{A6D44CE7-A83B-48C5-950D-52E8A5CEC2BD}"/>
</file>

<file path=customXml/itemProps3.xml><?xml version="1.0" encoding="utf-8"?>
<ds:datastoreItem xmlns:ds="http://schemas.openxmlformats.org/officeDocument/2006/customXml" ds:itemID="{961C788E-0DBC-421F-B42B-B85D8971F8F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Anyela Molina</dc:creator>
  <cp:keywords/>
  <dc:description/>
  <cp:lastModifiedBy>Maria Antonia Forero Perdomo</cp:lastModifiedBy>
  <cp:revision/>
  <dcterms:created xsi:type="dcterms:W3CDTF">2023-11-17T16:41:33Z</dcterms:created>
  <dcterms:modified xsi:type="dcterms:W3CDTF">2023-11-28T16:45:29Z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