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2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DOSQUEBRADAS\"/>
    </mc:Choice>
  </mc:AlternateContent>
  <xr:revisionPtr revIDLastSave="0" documentId="13_ncr:1_{4E6B7286-C355-48A0-A4CC-C782089E3772}" xr6:coauthVersionLast="47" xr6:coauthVersionMax="47" xr10:uidLastSave="{00000000-0000-0000-0000-000000000000}"/>
  <bookViews>
    <workbookView xWindow="-108" yWindow="-108" windowWidth="23256" windowHeight="12456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3" hidden="1">'4.2.5. AGENTES COMERCIALES 2'!$B$8:$G$22</definedName>
    <definedName name="_xlnm._FilterDatabase" localSheetId="4" hidden="1">'4.3.1. % MERCADO FLETE PRODUCTO'!$B$24:$C$37</definedName>
    <definedName name="_xlnm._FilterDatabase" localSheetId="5" hidden="1">'4.3.2. PRECIOS PAGAD PRODUCTOR'!$I$21:$J$33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" i="6" l="1"/>
  <c r="I6" i="6"/>
  <c r="I7" i="6"/>
  <c r="I8" i="6"/>
  <c r="I9" i="6"/>
  <c r="I10" i="6"/>
  <c r="I11" i="6"/>
  <c r="I12" i="6"/>
  <c r="I13" i="6"/>
  <c r="I14" i="6"/>
  <c r="I15" i="6"/>
  <c r="I17" i="6"/>
  <c r="I18" i="6"/>
  <c r="I5" i="6"/>
  <c r="M18" i="7"/>
  <c r="F32" i="9" l="1"/>
  <c r="F33" i="9"/>
  <c r="F34" i="9"/>
  <c r="F35" i="9"/>
  <c r="F36" i="9"/>
  <c r="F37" i="9"/>
  <c r="F38" i="9"/>
  <c r="F39" i="9"/>
  <c r="F40" i="9"/>
  <c r="F41" i="9"/>
  <c r="F42" i="9"/>
  <c r="F43" i="9"/>
  <c r="E32" i="9"/>
  <c r="E33" i="9"/>
  <c r="E34" i="9"/>
  <c r="E35" i="9"/>
  <c r="E36" i="9"/>
  <c r="E37" i="9"/>
  <c r="E38" i="9"/>
  <c r="E39" i="9"/>
  <c r="E40" i="9"/>
  <c r="E41" i="9"/>
  <c r="E42" i="9"/>
  <c r="E43" i="9"/>
  <c r="D32" i="9"/>
  <c r="D33" i="9"/>
  <c r="D34" i="9"/>
  <c r="D35" i="9"/>
  <c r="D36" i="9"/>
  <c r="D37" i="9"/>
  <c r="D38" i="9"/>
  <c r="D39" i="9"/>
  <c r="D40" i="9"/>
  <c r="D41" i="9"/>
  <c r="D42" i="9"/>
  <c r="G42" i="9" s="1" a="1"/>
  <c r="G42" i="9" s="1"/>
  <c r="D43" i="9"/>
  <c r="D31" i="9"/>
  <c r="E31" i="9"/>
  <c r="F31" i="9"/>
  <c r="C32" i="9"/>
  <c r="C33" i="9"/>
  <c r="C34" i="9"/>
  <c r="C35" i="9"/>
  <c r="C36" i="9"/>
  <c r="C37" i="9"/>
  <c r="C38" i="9"/>
  <c r="C39" i="9"/>
  <c r="G39" i="9" s="1" a="1"/>
  <c r="G39" i="9" s="1"/>
  <c r="C40" i="9"/>
  <c r="G40" i="9" s="1" a="1"/>
  <c r="G40" i="9" s="1"/>
  <c r="C41" i="9"/>
  <c r="G41" i="9" s="1" a="1"/>
  <c r="G41" i="9" s="1"/>
  <c r="C42" i="9"/>
  <c r="C43" i="9"/>
  <c r="G43" i="9" s="1" a="1"/>
  <c r="G43" i="9" s="1"/>
  <c r="C31" i="9"/>
  <c r="H15" i="9" l="1"/>
  <c r="H11" i="9"/>
  <c r="H10" i="9"/>
  <c r="H9" i="9"/>
  <c r="H8" i="9"/>
  <c r="H7" i="9"/>
  <c r="H6" i="9"/>
  <c r="H5" i="9"/>
  <c r="H4" i="9"/>
  <c r="H3" i="9"/>
  <c r="G15" i="8"/>
  <c r="G10" i="8" l="1"/>
  <c r="G11" i="8"/>
  <c r="G9" i="8" l="1"/>
  <c r="G8" i="8"/>
  <c r="G7" i="8"/>
  <c r="G6" i="8"/>
  <c r="G5" i="8"/>
  <c r="G4" i="8"/>
  <c r="H4" i="8"/>
  <c r="H5" i="8"/>
  <c r="H6" i="8"/>
  <c r="H7" i="8"/>
  <c r="H8" i="8"/>
  <c r="H9" i="8"/>
  <c r="H10" i="8"/>
  <c r="H11" i="8"/>
  <c r="H12" i="8"/>
  <c r="H13" i="8"/>
  <c r="H14" i="8"/>
  <c r="H15" i="8"/>
  <c r="H3" i="8"/>
  <c r="G3" i="8"/>
  <c r="M17" i="7" l="1"/>
  <c r="M16" i="7"/>
  <c r="M15" i="7"/>
  <c r="M14" i="7"/>
  <c r="M13" i="7"/>
  <c r="M6" i="7" l="1"/>
  <c r="M7" i="7"/>
  <c r="M8" i="7"/>
  <c r="M9" i="7"/>
  <c r="M10" i="7"/>
  <c r="M11" i="7"/>
  <c r="M12" i="7"/>
  <c r="M5" i="7"/>
  <c r="G32" i="9" l="1" a="1"/>
  <c r="G32" i="9" s="1"/>
  <c r="G33" i="9" a="1"/>
  <c r="G33" i="9" s="1"/>
  <c r="G34" i="9" a="1"/>
  <c r="G34" i="9" s="1"/>
  <c r="G35" i="9" a="1"/>
  <c r="G35" i="9" s="1"/>
  <c r="G36" i="9" a="1"/>
  <c r="G36" i="9" s="1"/>
  <c r="G37" i="9" a="1"/>
  <c r="G37" i="9" s="1"/>
  <c r="G38" i="9" a="1"/>
  <c r="G38" i="9" s="1"/>
  <c r="G31" i="9" a="1"/>
  <c r="G3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<sst xmlns="http://schemas.openxmlformats.org/spreadsheetml/2006/main" count="458" uniqueCount="209">
  <si>
    <t>Tabla 1. Organizaciones de la Agricultura Familiar (OAF) participantes de los encuentros territoriales en el municipio de Dosquebradas</t>
  </si>
  <si>
    <t>Nombre y sigla asociación</t>
  </si>
  <si>
    <t>Principales productos comercializados</t>
  </si>
  <si>
    <t>No. de familias asociadas</t>
  </si>
  <si>
    <t>Servicios que presta la OAF</t>
  </si>
  <si>
    <t>Asociación Campesina de Productores Cafés Especiales- ASOCAFE MANANTIAL</t>
  </si>
  <si>
    <t>Miel</t>
  </si>
  <si>
    <t>Polinización de cultivos (alianza productiva)</t>
  </si>
  <si>
    <t>Café</t>
  </si>
  <si>
    <t>Capacitaciones en captación de café, barísmo o preparación de bebidas a base de café</t>
  </si>
  <si>
    <t>Asociación de Productores y Comercializadores de Plátano- ASOPLAD</t>
  </si>
  <si>
    <t>Plátano</t>
  </si>
  <si>
    <t>Producción y comercialización de plátano</t>
  </si>
  <si>
    <t>Asociación Municipal de Mujeres Campesinas Indígenas y Negras de Dosquebradas-AMMUCID</t>
  </si>
  <si>
    <t>Huevos</t>
  </si>
  <si>
    <t>Fondo Rotatorio, cursos gestión Alcaldía y Gobernación, Sena y Universidades</t>
  </si>
  <si>
    <t>Pollo</t>
  </si>
  <si>
    <t>Asomoreros de Dosquebradas- ASOMOREROS</t>
  </si>
  <si>
    <t>Mora</t>
  </si>
  <si>
    <t>Producción, transformación y comercialización de mora y sus derivados</t>
  </si>
  <si>
    <t>Cooperativa de Caficultores Dosquebradas- COPERCAFE</t>
  </si>
  <si>
    <t>Compra de café, asistencia técnica, capacitación y asesorías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</si>
  <si>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Dosquebradas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</si>
  <si>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</si>
  <si>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</si>
  <si>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</si>
  <si>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</si>
  <si>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</si>
  <si>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</si>
  <si>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</si>
  <si>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Litro 750 kg</t>
  </si>
  <si>
    <t xml:space="preserve">Mercados campesinos 30%
Plaza de mercado local 30%
Asociación 40%
</t>
  </si>
  <si>
    <t>No</t>
  </si>
  <si>
    <t>Contado</t>
  </si>
  <si>
    <t>Cabecera Municipal 100%</t>
  </si>
  <si>
    <t>Carga X 125 kg</t>
  </si>
  <si>
    <t>Intermediarios 20%
Consumidor final 80%</t>
  </si>
  <si>
    <t>Bogotá 20%
Risaralda 80%</t>
  </si>
  <si>
    <t>Racimo X 18 kg</t>
  </si>
  <si>
    <t>Intermediarios 20%
Agroindustria 80%</t>
  </si>
  <si>
    <t>Crédito</t>
  </si>
  <si>
    <t>Cabecera Municipal 20%
Planta procesamiento 80%</t>
  </si>
  <si>
    <t>Asociación Municipal de Mujeres Campesinas Indigenas y Negras de Dosquebradas-AMMUCID</t>
  </si>
  <si>
    <t>Cubeta X 30 Unidades</t>
  </si>
  <si>
    <t>Consumidor final 50%
Mercados campesinos 50%</t>
  </si>
  <si>
    <t>Finca 100%</t>
  </si>
  <si>
    <t>Pollo kg en pie</t>
  </si>
  <si>
    <t>Consumidor final 100%</t>
  </si>
  <si>
    <t>Cabecera municipal 100%</t>
  </si>
  <si>
    <t>Canastilla X 10 kg</t>
  </si>
  <si>
    <t>Fruver vereda Chaquiro 100%</t>
  </si>
  <si>
    <t>Cooperatíva de Caficultores Dosquebradas- COPERCAFE</t>
  </si>
  <si>
    <t>Carga café X 125 kg</t>
  </si>
  <si>
    <t>Asociación 100%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</si>
  <si>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</si>
  <si>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Dosquebradas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</si>
  <si>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</si>
  <si>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</si>
  <si>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</si>
  <si>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</si>
  <si>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</si>
  <si>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Ammucid- AMMUCID</t>
  </si>
  <si>
    <t>Minoristas</t>
  </si>
  <si>
    <t>Huevo</t>
  </si>
  <si>
    <t>Cabecera municipal</t>
  </si>
  <si>
    <t>Asocafé Manantial- ASOCAFE</t>
  </si>
  <si>
    <t>Procesador Agroindustrial</t>
  </si>
  <si>
    <t>Productores del Municipio 100%</t>
  </si>
  <si>
    <t>Carnicería y Pescadería</t>
  </si>
  <si>
    <t xml:space="preserve">Minoristas </t>
  </si>
  <si>
    <t>Cerdo kg en pie</t>
  </si>
  <si>
    <t>Pereira 100%</t>
  </si>
  <si>
    <t>Carnicería y Pescadería La Capilla</t>
  </si>
  <si>
    <t>Res kg en pie</t>
  </si>
  <si>
    <t>Argentina y alrededor 60%
Pereira 40%</t>
  </si>
  <si>
    <t>Don Patacon</t>
  </si>
  <si>
    <t>Dosquebradas 100%</t>
  </si>
  <si>
    <t>El Rey Carnicería y Fruver</t>
  </si>
  <si>
    <t>Supermercado</t>
  </si>
  <si>
    <t>Veredas del Municipio 60%
Pereira 40%</t>
  </si>
  <si>
    <t>Fruver La Granja</t>
  </si>
  <si>
    <t>Aguacate</t>
  </si>
  <si>
    <t>Mercasa-Pereira 100%</t>
  </si>
  <si>
    <t>Tomate</t>
  </si>
  <si>
    <t>Veredas del Municipio 100%</t>
  </si>
  <si>
    <t>Frijol</t>
  </si>
  <si>
    <t>Veredas del Municipio 30%
Mercasa-Pereira 70%</t>
  </si>
  <si>
    <t>Mercafruver Del Campo</t>
  </si>
  <si>
    <t>Banano</t>
  </si>
  <si>
    <t>Panadería y Repostería Don Buñuelo</t>
  </si>
  <si>
    <t>Leche</t>
  </si>
  <si>
    <t>La Fria- Argentina 100%</t>
  </si>
  <si>
    <t>Queso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</si>
  <si>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Dosquebradas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</si>
  <si>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</si>
  <si>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</si>
  <si>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</si>
  <si>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</si>
  <si>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</si>
  <si>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</si>
  <si>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Cubeta X 30 unidades</t>
  </si>
  <si>
    <t>Diario</t>
  </si>
  <si>
    <t xml:space="preserve">Finca </t>
  </si>
  <si>
    <t>Kilogramo</t>
  </si>
  <si>
    <t>Quincenal</t>
  </si>
  <si>
    <t>Centro de acopio</t>
  </si>
  <si>
    <t>Botella X 750 ml</t>
  </si>
  <si>
    <t>Cada dos meses</t>
  </si>
  <si>
    <t>Kg en pie</t>
  </si>
  <si>
    <t>Planta</t>
  </si>
  <si>
    <t>Semanal</t>
  </si>
  <si>
    <t>El rey Carnicería y Fruver</t>
  </si>
  <si>
    <t>Canastilla X 18 kg</t>
  </si>
  <si>
    <t>Bolsa X 1 kg</t>
  </si>
  <si>
    <t>Caneca X 20 Lts</t>
  </si>
  <si>
    <t>Libra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</si>
  <si>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</si>
  <si>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</si>
  <si>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</si>
  <si>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</si>
  <si>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</si>
  <si>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</si>
  <si>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</si>
  <si>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Porcentaje precio flete</t>
  </si>
  <si>
    <t>Tipo de cliente</t>
  </si>
  <si>
    <t>%</t>
  </si>
  <si>
    <t xml:space="preserve"> ($/kg)</t>
  </si>
  <si>
    <t>07Pd2s1-49</t>
  </si>
  <si>
    <t>Avicultura engorde (pollo kg en pie)</t>
  </si>
  <si>
    <t xml:space="preserve"> kg en pie</t>
  </si>
  <si>
    <t>Consumidor final</t>
  </si>
  <si>
    <t>09Pe2s1-38</t>
  </si>
  <si>
    <t>Aguacate papelillo</t>
  </si>
  <si>
    <t>Costal X 20 kg</t>
  </si>
  <si>
    <t>Intermediarios</t>
  </si>
  <si>
    <t>Vereda Frailes Dosquebradas 100%</t>
  </si>
  <si>
    <t>Apicultura ( miel)</t>
  </si>
  <si>
    <t>Botella  50 ml</t>
  </si>
  <si>
    <t xml:space="preserve">Mercados campesinos 
Plaza de mercado 
Asociación </t>
  </si>
  <si>
    <t>30%
30%
40%</t>
  </si>
  <si>
    <t>Plaza de mercado local
Autoconsumo</t>
  </si>
  <si>
    <t>80%
20%</t>
  </si>
  <si>
    <t>Porcicultura (cerdo kg en pie)</t>
  </si>
  <si>
    <t>Intermediarios
Minoristas</t>
  </si>
  <si>
    <t>50%
50%</t>
  </si>
  <si>
    <t>Cabecera Muncipal 50%
Pereira 50%</t>
  </si>
  <si>
    <t>11Pf2s1-23</t>
  </si>
  <si>
    <t>Racimo X 15 kg</t>
  </si>
  <si>
    <t>Intermediarios
Autoconsumo</t>
  </si>
  <si>
    <t>85%
15%</t>
  </si>
  <si>
    <t xml:space="preserve">Intermediarios </t>
  </si>
  <si>
    <t>Ganadería dp ( res kg en pie)</t>
  </si>
  <si>
    <t>Ganadería dp ( leche)</t>
  </si>
  <si>
    <t>Litro</t>
  </si>
  <si>
    <t>Intermediarios
Consumidor final</t>
  </si>
  <si>
    <t>20%
80%</t>
  </si>
  <si>
    <t>11Pg2s1-23</t>
  </si>
  <si>
    <t>Avicultura postura (huevo)</t>
  </si>
  <si>
    <t xml:space="preserve">Almacen de cadena
Mercados campesinos
Pereira panaderias
</t>
  </si>
  <si>
    <t>25%
25%
50%</t>
  </si>
  <si>
    <t>Cabecera Municipal 50%
Pereira 50%</t>
  </si>
  <si>
    <t>Racimo X 20 kg</t>
  </si>
  <si>
    <t>Intermediarios
Agroindustria</t>
  </si>
  <si>
    <t>60%
40%</t>
  </si>
  <si>
    <t>Canasta X 22 kg</t>
  </si>
  <si>
    <t xml:space="preserve">Almacen de cadena
Mercados campesinos
Plaza de mercado local
</t>
  </si>
  <si>
    <t>50%
30%
20%</t>
  </si>
  <si>
    <t>linea</t>
  </si>
  <si>
    <t>ufh</t>
  </si>
  <si>
    <t>avicultura_engorde</t>
  </si>
  <si>
    <t>aguacate_papelillo</t>
  </si>
  <si>
    <t>apicultura</t>
  </si>
  <si>
    <t>frijol</t>
  </si>
  <si>
    <t>porcicultura_ciclo_completo</t>
  </si>
  <si>
    <t>banano</t>
  </si>
  <si>
    <t>cafe</t>
  </si>
  <si>
    <t>ganaderia_dp</t>
  </si>
  <si>
    <t>mora</t>
  </si>
  <si>
    <t>avicultura_postura</t>
  </si>
  <si>
    <t>cafe_platano</t>
  </si>
  <si>
    <t>platano</t>
  </si>
  <si>
    <t>tomate_mesa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</si>
  <si>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</si>
  <si>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</si>
  <si>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</si>
  <si>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</si>
  <si>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kg en pie</t>
  </si>
  <si>
    <t>Raimo X 20 kg</t>
  </si>
  <si>
    <t>Porcicultura</t>
  </si>
  <si>
    <t>Avicultura postura (Huevo)</t>
  </si>
  <si>
    <t xml:space="preserve">Línea productiva </t>
  </si>
  <si>
    <t>Promedio</t>
  </si>
  <si>
    <t>Verificar</t>
  </si>
  <si>
    <t>Avicultura engorde (Pollo kg en pie)*</t>
  </si>
  <si>
    <t>Avicultura postura (Huevo)*</t>
  </si>
  <si>
    <t>Porcicultura (Cerdo kg en pie)**</t>
  </si>
  <si>
    <t>Ganadería dp ( Res kg en pie)***</t>
  </si>
  <si>
    <t>Ganadería dp ( Leche)***</t>
  </si>
  <si>
    <t>Apicultura (miel)****</t>
  </si>
  <si>
    <t>Precio a escala municipal</t>
  </si>
  <si>
    <t>Precio a escala departamental</t>
  </si>
  <si>
    <t>Precios a escala nacional</t>
  </si>
  <si>
    <t>Precios gremios ( FENAVI* PORKOLOMBIA**, FEDEGAN***, CADENA PRODUCTIVA DE LAS AVEJAS Y LA APICULTURA DEL MINISTERIO DE AGRICULTURA Y DESARROLLO RURAL- CPAAMADR)****</t>
  </si>
  <si>
    <t>Apicultura (miel)</t>
  </si>
  <si>
    <t>Avicultura engorde (Pollo kg en pie)</t>
  </si>
  <si>
    <t>Porcicultura (Cerdo kg en pie)</t>
  </si>
  <si>
    <t>Ganadería dp ( Res kg en pie)</t>
  </si>
  <si>
    <t>Ganadería dp ( Leche)</t>
  </si>
  <si>
    <t>Precios gremios ( FENAVI* PORKOLOMBIA**, FEDEGAN***, CADENA PRODUCTIVA DE LAS AVEJAS Y LA APICULTURA DEL MINISTEIO DE AGRICULTURA Y DESARROLLO RURAL- CPAAMADR)****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</si>
</sst>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%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0CECE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6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9" fontId="4" fillId="4" borderId="3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9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165" fontId="4" fillId="0" borderId="1" xfId="1" applyNumberFormat="1" applyFont="1" applyBorder="1" applyAlignment="1">
      <alignment horizontal="center" vertical="center"/>
    </xf>
    <xf numFmtId="165" fontId="4" fillId="0" borderId="1" xfId="1" applyNumberFormat="1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left" vertical="center" wrapText="1"/>
    </xf>
    <xf numFmtId="165" fontId="4" fillId="0" borderId="0" xfId="1" applyNumberFormat="1" applyFont="1" applyBorder="1" applyAlignment="1">
      <alignment horizontal="center" vertical="center"/>
    </xf>
    <xf numFmtId="165" fontId="4" fillId="0" borderId="0" xfId="1" applyNumberFormat="1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65" fontId="4" fillId="0" borderId="0" xfId="1" applyNumberFormat="1" applyFont="1" applyFill="1" applyBorder="1"/>
    <xf numFmtId="165" fontId="3" fillId="0" borderId="0" xfId="1" applyNumberFormat="1" applyFont="1" applyFill="1" applyBorder="1" applyAlignment="1">
      <alignment horizontal="center" vertical="center" wrapText="1"/>
    </xf>
    <xf numFmtId="165" fontId="3" fillId="0" borderId="0" xfId="6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170" fontId="4" fillId="0" borderId="1" xfId="9" applyNumberFormat="1" applyFont="1" applyBorder="1" applyAlignment="1">
      <alignment vertical="center"/>
    </xf>
    <xf numFmtId="43" fontId="3" fillId="4" borderId="1" xfId="8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0" fontId="4" fillId="12" borderId="1" xfId="9" applyNumberFormat="1" applyFont="1" applyFill="1" applyBorder="1" applyAlignment="1">
      <alignment vertical="center"/>
    </xf>
    <xf numFmtId="170" fontId="4" fillId="5" borderId="1" xfId="9" applyNumberFormat="1" applyFont="1" applyFill="1" applyBorder="1" applyAlignment="1">
      <alignment vertical="center"/>
    </xf>
    <xf numFmtId="43" fontId="3" fillId="13" borderId="1" xfId="8" applyFont="1" applyFill="1" applyBorder="1" applyAlignment="1">
      <alignment horizontal="center" vertical="center"/>
    </xf>
    <xf numFmtId="43" fontId="3" fillId="5" borderId="1" xfId="8" applyFont="1" applyFill="1" applyBorder="1" applyAlignment="1">
      <alignment horizontal="center" vertical="center"/>
    </xf>
    <xf numFmtId="169" fontId="4" fillId="13" borderId="3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10" borderId="7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  <xf numFmtId="0" fontId="13" fillId="10" borderId="1" xfId="0" applyFont="1" applyFill="1" applyBorder="1" applyAlignment="1">
      <alignment horizontal="center" vertical="center" wrapText="1"/>
    </xf>
  </cellXfs>
  <cellStyles count="10">
    <cellStyle name="Comma" xfId="8" builtinId="3"/>
    <cellStyle name="Currency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ercent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SIPSA'!$B$27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6"/>
              <c:layout>
                <c:manualLayout>
                  <c:x val="2.334630350194552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96-4915-A630-56591B46AD30}"/>
                </c:ext>
              </c:extLst>
            </c:dLbl>
            <c:dLbl>
              <c:idx val="7"/>
              <c:layout>
                <c:manualLayout>
                  <c:x val="2.594033722438382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296-4915-A630-56591B46AD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SIPSA'!$A$28:$A$40</c:f>
              <c:strCache>
                <c:ptCount val="13"/>
                <c:pt idx="0">
                  <c:v>Banano</c:v>
                </c:pt>
                <c:pt idx="1">
                  <c:v>Plátano</c:v>
                </c:pt>
                <c:pt idx="2">
                  <c:v>Tomate</c:v>
                </c:pt>
                <c:pt idx="3">
                  <c:v>Mora</c:v>
                </c:pt>
                <c:pt idx="4">
                  <c:v>Aguacate papelillo</c:v>
                </c:pt>
                <c:pt idx="5">
                  <c:v>Frijol</c:v>
                </c:pt>
                <c:pt idx="6">
                  <c:v>Café</c:v>
                </c:pt>
                <c:pt idx="7">
                  <c:v>Apicultura (miel)</c:v>
                </c:pt>
                <c:pt idx="8">
                  <c:v>Avicultura engorde (Pollo kg en pie)</c:v>
                </c:pt>
                <c:pt idx="9">
                  <c:v>Porcicultura (Cerdo kg en pie)</c:v>
                </c:pt>
                <c:pt idx="10">
                  <c:v>Ganadería dp ( Res kg en pie)</c:v>
                </c:pt>
                <c:pt idx="11">
                  <c:v>Ganadería dp ( Leche)</c:v>
                </c:pt>
                <c:pt idx="12">
                  <c:v>Avicultura postura (Huevo)</c:v>
                </c:pt>
              </c:strCache>
            </c:strRef>
          </c:cat>
          <c:val>
            <c:numRef>
              <c:f>'4.3.3. PRECIOS PROMEDIO SIPSA'!$B$28:$B$40</c:f>
              <c:numCache>
                <c:formatCode>_-"$"\ * #,##0_-;\-"$"\ * #,##0_-;_-"$"\ * "-"??_-;_-@_-</c:formatCode>
                <c:ptCount val="13"/>
                <c:pt idx="0">
                  <c:v>1431.5761747834895</c:v>
                </c:pt>
                <c:pt idx="1">
                  <c:v>1808.7794013948733</c:v>
                </c:pt>
                <c:pt idx="2">
                  <c:v>2239.6964191022221</c:v>
                </c:pt>
                <c:pt idx="3">
                  <c:v>3720.533813999119</c:v>
                </c:pt>
                <c:pt idx="4">
                  <c:v>5018.6634231779599</c:v>
                </c:pt>
                <c:pt idx="5">
                  <c:v>8470.833939361346</c:v>
                </c:pt>
                <c:pt idx="6">
                  <c:v>21976.539892338707</c:v>
                </c:pt>
                <c:pt idx="7">
                  <c:v>20620.8</c:v>
                </c:pt>
                <c:pt idx="8">
                  <c:v>8463.8833333333332</c:v>
                </c:pt>
                <c:pt idx="9">
                  <c:v>7303</c:v>
                </c:pt>
                <c:pt idx="10">
                  <c:v>6277</c:v>
                </c:pt>
                <c:pt idx="11">
                  <c:v>1235.0662037602647</c:v>
                </c:pt>
                <c:pt idx="12">
                  <c:v>400.11666666666667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296-4915-A630-56591B46AD3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095403680"/>
        <c:axId val="1287905568"/>
      </c:barChart>
      <c:catAx>
        <c:axId val="10954036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Linea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Productiva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7905568"/>
        <c:crosses val="autoZero"/>
        <c:auto val="1"/>
        <c:lblAlgn val="ctr"/>
        <c:lblOffset val="100"/>
        <c:noMultiLvlLbl val="0"/>
      </c:catAx>
      <c:valAx>
        <c:axId val="1287905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Promedio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54036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u="none" strike="noStrike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Dosquebradas</a:t>
            </a:r>
            <a:endParaRPr lang="es-CO" sz="900"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MAYOR'!$B$31</c:f>
              <c:strCache>
                <c:ptCount val="1"/>
                <c:pt idx="0">
                  <c:v>Mora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7.6478950849276259</c:v>
                </c:pt>
                <c:pt idx="1">
                  <c:v>17.399816867408745</c:v>
                </c:pt>
                <c:pt idx="2">
                  <c:v>9.3520549097196408</c:v>
                </c:pt>
                <c:pt idx="3">
                  <c:v>5.1491442688013933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3F-4E48-B430-1E222DFC701A}"/>
            </c:ext>
          </c:extLst>
        </c:ser>
        <c:ser>
          <c:idx val="1"/>
          <c:order val="1"/>
          <c:tx>
            <c:strRef>
              <c:f>'4.3.4. VARIACION $ PLAZAS MAYOR'!$B$32</c:f>
              <c:strCache>
                <c:ptCount val="1"/>
                <c:pt idx="0">
                  <c:v>Café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23.394791431513354</c:v>
                </c:pt>
                <c:pt idx="1">
                  <c:v>-7.1709599754086497</c:v>
                </c:pt>
                <c:pt idx="2">
                  <c:v>36.790774014024294</c:v>
                </c:pt>
                <c:pt idx="3">
                  <c:v>32.492022551951777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3F-4E48-B430-1E222DFC701A}"/>
            </c:ext>
          </c:extLst>
        </c:ser>
        <c:ser>
          <c:idx val="2"/>
          <c:order val="2"/>
          <c:tx>
            <c:strRef>
              <c:f>'4.3.4. VARIACION $ PLAZAS MAYOR'!$B$33</c:f>
              <c:strCache>
                <c:ptCount val="1"/>
                <c:pt idx="0">
                  <c:v>Tomate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-2.3163243593833727</c:v>
                </c:pt>
                <c:pt idx="1">
                  <c:v>11.442951049555774</c:v>
                </c:pt>
                <c:pt idx="2">
                  <c:v>37.453506646281369</c:v>
                </c:pt>
                <c:pt idx="3">
                  <c:v>11.749146335985628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3F-4E48-B430-1E222DFC701A}"/>
            </c:ext>
          </c:extLst>
        </c:ser>
        <c:ser>
          <c:idx val="3"/>
          <c:order val="3"/>
          <c:tx>
            <c:strRef>
              <c:f>'4.3.4. VARIACION $ PLAZAS MAYOR'!$B$34</c:f>
              <c:strCache>
                <c:ptCount val="1"/>
                <c:pt idx="0">
                  <c:v>Frijol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14.107546274904536</c:v>
                </c:pt>
                <c:pt idx="1">
                  <c:v>-14.551397746590794</c:v>
                </c:pt>
                <c:pt idx="2">
                  <c:v>89.339527603224809</c:v>
                </c:pt>
                <c:pt idx="3">
                  <c:v>8.154695601670042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3F-4E48-B430-1E222DFC701A}"/>
            </c:ext>
          </c:extLst>
        </c:ser>
        <c:ser>
          <c:idx val="4"/>
          <c:order val="4"/>
          <c:tx>
            <c:strRef>
              <c:f>'4.3.4. VARIACION $ PLAZAS MAYOR'!$B$35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-13.237171773701391</c:v>
                </c:pt>
                <c:pt idx="1">
                  <c:v>-5.575390921383601</c:v>
                </c:pt>
                <c:pt idx="2">
                  <c:v>92.07454565666356</c:v>
                </c:pt>
                <c:pt idx="3">
                  <c:v>19.840614737355239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53F-4E48-B430-1E222DFC701A}"/>
            </c:ext>
          </c:extLst>
        </c:ser>
        <c:ser>
          <c:idx val="5"/>
          <c:order val="5"/>
          <c:tx>
            <c:strRef>
              <c:f>'4.3.4. VARIACION $ PLAZAS MAYOR'!$B$36</c:f>
              <c:strCache>
                <c:ptCount val="1"/>
                <c:pt idx="0">
                  <c:v>Banano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27.52234165803533</c:v>
                </c:pt>
                <c:pt idx="1">
                  <c:v>9.3600665911089322</c:v>
                </c:pt>
                <c:pt idx="2">
                  <c:v>10.546919508777435</c:v>
                </c:pt>
                <c:pt idx="3">
                  <c:v>11.530458700655501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53F-4E48-B430-1E222DFC701A}"/>
            </c:ext>
          </c:extLst>
        </c:ser>
        <c:ser>
          <c:idx val="6"/>
          <c:order val="6"/>
          <c:tx>
            <c:strRef>
              <c:f>'4.3.4. VARIACION $ PLAZAS MAYOR'!$B$37</c:f>
              <c:strCache>
                <c:ptCount val="1"/>
                <c:pt idx="0">
                  <c:v>Aguacate papelillo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3.1154893526702381</c:v>
                </c:pt>
                <c:pt idx="1">
                  <c:v>19.034528406918298</c:v>
                </c:pt>
                <c:pt idx="2">
                  <c:v>23.283477831920592</c:v>
                </c:pt>
                <c:pt idx="3">
                  <c:v>20.106547317193375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53F-4E48-B430-1E222DFC701A}"/>
            </c:ext>
          </c:extLst>
        </c:ser>
        <c:ser>
          <c:idx val="7"/>
          <c:order val="7"/>
          <c:tx>
            <c:strRef>
              <c:f>'4.3.4. VARIACION $ PLAZAS MAYOR'!$B$38</c:f>
              <c:strCache>
                <c:ptCount val="1"/>
                <c:pt idx="0">
                  <c:v>Avicultura engorde (Pollo kg en pie)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53F-4E48-B430-1E222DFC701A}"/>
            </c:ext>
          </c:extLst>
        </c:ser>
        <c:ser>
          <c:idx val="8"/>
          <c:order val="8"/>
          <c:tx>
            <c:strRef>
              <c:f>'4.3.4. VARIACION $ PLAZAS MAYOR'!$B$39</c:f>
              <c:strCache>
                <c:ptCount val="1"/>
                <c:pt idx="0">
                  <c:v>Avicultura postura (Huevo)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MAYOR'!$C$39:$F$39</c:f>
              <c:numCache>
                <c:formatCode>_-* #,##0_-;\-* #,##0_-;_-* "-"??_-;_-@_-</c:formatCode>
                <c:ptCount val="4"/>
                <c:pt idx="0">
                  <c:v>-5.4555373704310028</c:v>
                </c:pt>
                <c:pt idx="1">
                  <c:v>26.110790536641673</c:v>
                </c:pt>
                <c:pt idx="2">
                  <c:v>34.522992450240224</c:v>
                </c:pt>
                <c:pt idx="3">
                  <c:v>12.65306122448979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53F-4E48-B430-1E222DFC701A}"/>
            </c:ext>
          </c:extLst>
        </c:ser>
        <c:ser>
          <c:idx val="9"/>
          <c:order val="9"/>
          <c:tx>
            <c:strRef>
              <c:f>'4.3.4. VARIACION $ PLAZAS MAYOR'!$B$40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MAYOR'!$C$40:$F$40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53F-4E48-B430-1E222DFC701A}"/>
            </c:ext>
          </c:extLst>
        </c:ser>
        <c:ser>
          <c:idx val="10"/>
          <c:order val="10"/>
          <c:tx>
            <c:strRef>
              <c:f>'4.3.4. VARIACION $ PLAZAS MAYOR'!$B$41</c:f>
              <c:strCache>
                <c:ptCount val="1"/>
                <c:pt idx="0">
                  <c:v>Ganadería dp ( Res kg en pie)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MAYOR'!$C$41:$F$41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53F-4E48-B430-1E222DFC701A}"/>
            </c:ext>
          </c:extLst>
        </c:ser>
        <c:ser>
          <c:idx val="11"/>
          <c:order val="11"/>
          <c:tx>
            <c:strRef>
              <c:f>'4.3.4. VARIACION $ PLAZAS MAYOR'!$B$42</c:f>
              <c:strCache>
                <c:ptCount val="1"/>
                <c:pt idx="0">
                  <c:v>Ganadería dp ( Leche)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MAYOR'!$C$42:$F$42</c:f>
              <c:numCache>
                <c:formatCode>_-* #,##0_-;\-* #,##0_-;_-* "-"??_-;_-@_-</c:formatCode>
                <c:ptCount val="4"/>
                <c:pt idx="0">
                  <c:v>12.09193184887998</c:v>
                </c:pt>
                <c:pt idx="1">
                  <c:v>9.6925276198745962</c:v>
                </c:pt>
                <c:pt idx="2">
                  <c:v>39.544132799692647</c:v>
                </c:pt>
                <c:pt idx="3">
                  <c:v>23.428301326695959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53F-4E48-B430-1E222DFC701A}"/>
            </c:ext>
          </c:extLst>
        </c:ser>
        <c:ser>
          <c:idx val="12"/>
          <c:order val="12"/>
          <c:tx>
            <c:strRef>
              <c:f>'4.3.4. VARIACION $ PLAZAS MAYOR'!$B$43</c:f>
              <c:strCache>
                <c:ptCount val="1"/>
                <c:pt idx="0">
                  <c:v>Apicultura (miel)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MAYOR'!$C$30:$F$30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MAYOR'!$C$43:$F$43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53F-4E48-B430-1E222DFC7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7906656"/>
        <c:axId val="1287905024"/>
      </c:lineChart>
      <c:catAx>
        <c:axId val="128790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7905024"/>
        <c:crosses val="autoZero"/>
        <c:auto val="1"/>
        <c:lblAlgn val="ctr"/>
        <c:lblOffset val="100"/>
        <c:noMultiLvlLbl val="0"/>
      </c:catAx>
      <c:valAx>
        <c:axId val="1287905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8790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200024</xdr:colOff>
      <xdr:row>23</xdr:row>
      <xdr:rowOff>76200</xdr:rowOff>
    </xdr:from>
    <xdr:to>
      <xdr:col>9</xdr:col>
      <xdr:colOff>200024</xdr:colOff>
      <xdr:row>44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10582</xdr:colOff>
      <xdr:row>0</xdr:row>
      <xdr:rowOff>84667</xdr:rowOff>
    </xdr:from>
    <xdr:to>
      <xdr:col>16</xdr:col>
      <xdr:colOff>730250</xdr:colOff>
      <xdr:row>20</xdr:row>
      <xdr:rowOff>931333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11"/>
  <sheetViews>
    <sheetView workbookViewId="0">
      <selection activeCell="D18" sqref="D18"/>
    </sheetView>
  </sheetViews>
  <sheetFormatPr defaultColWidth="11.42578125" defaultRowHeight="13.9"/>
  <cols>
    <col min="2" max="2" width="34.140625" customWidth="1"/>
    <col min="3" max="3" width="16.42578125" customWidth="1"/>
    <col min="4" max="4" width="11" customWidth="1"/>
    <col min="5" max="5" width="37.140625" customWidth="1"/>
  </cols>
  <sheetData>
    <row r="3" spans="2:5">
      <c r="B3" s="64" t="s">
        <v>0</v>
      </c>
      <c r="C3" s="64"/>
      <c r="D3" s="64"/>
      <c r="E3" s="64"/>
    </row>
    <row r="4" spans="2:5" ht="39.6">
      <c r="B4" s="24" t="s">
        <v>1</v>
      </c>
      <c r="C4" s="24" t="s">
        <v>2</v>
      </c>
      <c r="D4" s="24" t="s">
        <v>3</v>
      </c>
      <c r="E4" s="24" t="s">
        <v>4</v>
      </c>
    </row>
    <row r="5" spans="2:5">
      <c r="B5" s="61" t="s">
        <v>5</v>
      </c>
      <c r="C5" s="25" t="s">
        <v>6</v>
      </c>
      <c r="D5" s="62">
        <v>180</v>
      </c>
      <c r="E5" s="25" t="s">
        <v>7</v>
      </c>
    </row>
    <row r="6" spans="2:5" ht="22.9">
      <c r="B6" s="61"/>
      <c r="C6" s="42" t="s">
        <v>8</v>
      </c>
      <c r="D6" s="62"/>
      <c r="E6" s="42" t="s">
        <v>9</v>
      </c>
    </row>
    <row r="7" spans="2:5" ht="22.9">
      <c r="B7" s="42" t="s">
        <v>10</v>
      </c>
      <c r="C7" s="50" t="s">
        <v>11</v>
      </c>
      <c r="D7" s="42">
        <v>40</v>
      </c>
      <c r="E7" s="50" t="s">
        <v>12</v>
      </c>
    </row>
    <row r="8" spans="2:5">
      <c r="B8" s="61" t="s">
        <v>13</v>
      </c>
      <c r="C8" s="42" t="s">
        <v>14</v>
      </c>
      <c r="D8" s="61">
        <v>67</v>
      </c>
      <c r="E8" s="63" t="s">
        <v>15</v>
      </c>
    </row>
    <row r="9" spans="2:5">
      <c r="B9" s="61"/>
      <c r="C9" s="42" t="s">
        <v>16</v>
      </c>
      <c r="D9" s="61"/>
      <c r="E9" s="63"/>
    </row>
    <row r="10" spans="2:5" ht="22.9">
      <c r="B10" s="42" t="s">
        <v>17</v>
      </c>
      <c r="C10" s="42" t="s">
        <v>18</v>
      </c>
      <c r="D10" s="42">
        <v>24</v>
      </c>
      <c r="E10" s="42" t="s">
        <v>19</v>
      </c>
    </row>
    <row r="11" spans="2:5" ht="22.9">
      <c r="B11" s="42" t="s">
        <v>20</v>
      </c>
      <c r="C11" s="50" t="s">
        <v>8</v>
      </c>
      <c r="D11" s="42">
        <v>139</v>
      </c>
      <c r="E11" s="42" t="s">
        <v>21</v>
      </c>
    </row>
  </sheetData>
  <mergeCells count="6">
    <mergeCell ref="B3:E3"/>
    <mergeCell ref="B5:B6"/>
    <mergeCell ref="D5:D6"/>
    <mergeCell ref="B8:B9"/>
    <mergeCell ref="D8:D9"/>
    <mergeCell ref="E8:E9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3"/>
  <sheetViews>
    <sheetView topLeftCell="C4" workbookViewId="0">
      <selection activeCell="A16" sqref="A16"/>
    </sheetView>
  </sheetViews>
  <sheetFormatPr defaultColWidth="11.42578125" defaultRowHeight="13.9"/>
  <cols>
    <col min="1" max="1" width="36.140625" customWidth="1"/>
    <col min="2" max="2" width="11.42578125" customWidth="1"/>
    <col min="3" max="3" width="17" customWidth="1"/>
    <col min="4" max="4" width="31.140625" customWidth="1"/>
    <col min="6" max="6" width="9" customWidth="1"/>
    <col min="7" max="7" width="18.140625" customWidth="1"/>
  </cols>
  <sheetData>
    <row r="3" spans="1:7">
      <c r="A3" s="66" t="s">
        <v>22</v>
      </c>
      <c r="B3" s="66"/>
      <c r="C3" s="66"/>
      <c r="D3" s="66"/>
      <c r="E3" s="66"/>
      <c r="F3" s="66"/>
      <c r="G3" s="66"/>
    </row>
    <row r="4" spans="1:7" ht="38.450000000000003" customHeight="1">
      <c r="A4" s="67" t="s">
        <v>1</v>
      </c>
      <c r="B4" s="67" t="s">
        <v>23</v>
      </c>
      <c r="C4" s="67" t="s">
        <v>24</v>
      </c>
      <c r="D4" s="28" t="s">
        <v>25</v>
      </c>
      <c r="E4" s="67" t="s">
        <v>26</v>
      </c>
      <c r="F4" s="67" t="s">
        <v>27</v>
      </c>
      <c r="G4" s="28" t="s">
        <v>28</v>
      </c>
    </row>
    <row r="5" spans="1:7">
      <c r="A5" s="67"/>
      <c r="B5" s="67"/>
      <c r="C5" s="67"/>
      <c r="D5" s="28" t="s">
        <v>29</v>
      </c>
      <c r="E5" s="67"/>
      <c r="F5" s="67"/>
      <c r="G5" s="28" t="s">
        <v>29</v>
      </c>
    </row>
    <row r="6" spans="1:7" ht="45.6">
      <c r="A6" s="68" t="s">
        <v>5</v>
      </c>
      <c r="B6" s="1" t="s">
        <v>6</v>
      </c>
      <c r="C6" s="13" t="s">
        <v>30</v>
      </c>
      <c r="D6" s="13" t="s">
        <v>31</v>
      </c>
      <c r="E6" s="13" t="s">
        <v>32</v>
      </c>
      <c r="F6" s="13" t="s">
        <v>33</v>
      </c>
      <c r="G6" s="13" t="s">
        <v>34</v>
      </c>
    </row>
    <row r="7" spans="1:7" ht="22.9">
      <c r="A7" s="69"/>
      <c r="B7" s="11" t="s">
        <v>8</v>
      </c>
      <c r="C7" s="13" t="s">
        <v>35</v>
      </c>
      <c r="D7" s="13" t="s">
        <v>36</v>
      </c>
      <c r="E7" s="13" t="s">
        <v>32</v>
      </c>
      <c r="F7" s="13" t="s">
        <v>33</v>
      </c>
      <c r="G7" s="13" t="s">
        <v>37</v>
      </c>
    </row>
    <row r="8" spans="1:7" ht="34.15">
      <c r="A8" s="11" t="s">
        <v>10</v>
      </c>
      <c r="B8" s="10" t="s">
        <v>11</v>
      </c>
      <c r="C8" s="13" t="s">
        <v>38</v>
      </c>
      <c r="D8" s="13" t="s">
        <v>39</v>
      </c>
      <c r="E8" s="13" t="s">
        <v>32</v>
      </c>
      <c r="F8" s="13" t="s">
        <v>40</v>
      </c>
      <c r="G8" s="13" t="s">
        <v>41</v>
      </c>
    </row>
    <row r="9" spans="1:7" ht="22.9">
      <c r="A9" s="68" t="s">
        <v>42</v>
      </c>
      <c r="B9" s="11" t="s">
        <v>14</v>
      </c>
      <c r="C9" s="13" t="s">
        <v>43</v>
      </c>
      <c r="D9" s="13" t="s">
        <v>44</v>
      </c>
      <c r="E9" s="70" t="s">
        <v>32</v>
      </c>
      <c r="F9" s="70" t="s">
        <v>33</v>
      </c>
      <c r="G9" s="13" t="s">
        <v>45</v>
      </c>
    </row>
    <row r="10" spans="1:7">
      <c r="A10" s="69"/>
      <c r="B10" s="11" t="s">
        <v>16</v>
      </c>
      <c r="C10" s="13" t="s">
        <v>46</v>
      </c>
      <c r="D10" s="13" t="s">
        <v>47</v>
      </c>
      <c r="E10" s="71"/>
      <c r="F10" s="71"/>
      <c r="G10" s="13" t="s">
        <v>48</v>
      </c>
    </row>
    <row r="11" spans="1:7" ht="22.9">
      <c r="A11" s="11" t="s">
        <v>17</v>
      </c>
      <c r="B11" s="11" t="s">
        <v>18</v>
      </c>
      <c r="C11" s="13" t="s">
        <v>49</v>
      </c>
      <c r="D11" s="13" t="s">
        <v>47</v>
      </c>
      <c r="E11" s="13" t="s">
        <v>32</v>
      </c>
      <c r="F11" s="13" t="s">
        <v>33</v>
      </c>
      <c r="G11" s="13" t="s">
        <v>50</v>
      </c>
    </row>
    <row r="12" spans="1:7" ht="22.9">
      <c r="A12" s="11" t="s">
        <v>51</v>
      </c>
      <c r="B12" s="10" t="s">
        <v>8</v>
      </c>
      <c r="C12" s="13" t="s">
        <v>52</v>
      </c>
      <c r="D12" s="13" t="s">
        <v>53</v>
      </c>
      <c r="E12" s="13" t="s">
        <v>32</v>
      </c>
      <c r="F12" s="13" t="s">
        <v>33</v>
      </c>
      <c r="G12" s="13" t="s">
        <v>34</v>
      </c>
    </row>
    <row r="13" spans="1:7">
      <c r="A13" s="65" t="s">
        <v>54</v>
      </c>
      <c r="B13" s="65"/>
      <c r="C13" s="65"/>
      <c r="D13" s="65"/>
      <c r="E13" s="65"/>
      <c r="F13" s="65"/>
      <c r="G13" s="65"/>
    </row>
  </sheetData>
  <mergeCells count="11">
    <mergeCell ref="A13:G13"/>
    <mergeCell ref="A3:G3"/>
    <mergeCell ref="A4:A5"/>
    <mergeCell ref="B4:B5"/>
    <mergeCell ref="C4:C5"/>
    <mergeCell ref="E4:E5"/>
    <mergeCell ref="F4:F5"/>
    <mergeCell ref="A6:A7"/>
    <mergeCell ref="A9:A10"/>
    <mergeCell ref="E9:E10"/>
    <mergeCell ref="F9:F10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20"/>
  <sheetViews>
    <sheetView workbookViewId="0">
      <selection activeCell="B12" sqref="B12"/>
    </sheetView>
  </sheetViews>
  <sheetFormatPr defaultColWidth="11.42578125" defaultRowHeight="13.9"/>
  <cols>
    <col min="2" max="2" width="23.85546875" customWidth="1"/>
    <col min="3" max="3" width="18.140625" customWidth="1"/>
    <col min="4" max="4" width="14.42578125" customWidth="1"/>
    <col min="5" max="5" width="18.5703125" customWidth="1"/>
    <col min="6" max="6" width="22.42578125" customWidth="1"/>
  </cols>
  <sheetData>
    <row r="4" spans="2:6">
      <c r="B4" s="66" t="s">
        <v>55</v>
      </c>
      <c r="C4" s="66"/>
      <c r="D4" s="66"/>
      <c r="E4" s="66"/>
      <c r="F4" s="66"/>
    </row>
    <row r="5" spans="2:6" ht="26.45">
      <c r="B5" s="24" t="s">
        <v>56</v>
      </c>
      <c r="C5" s="24" t="s">
        <v>57</v>
      </c>
      <c r="D5" s="24" t="s">
        <v>58</v>
      </c>
      <c r="E5" s="24" t="s">
        <v>59</v>
      </c>
      <c r="F5" s="24" t="s">
        <v>60</v>
      </c>
    </row>
    <row r="6" spans="2:6" ht="14.45" customHeight="1">
      <c r="B6" s="13" t="s">
        <v>61</v>
      </c>
      <c r="C6" s="13" t="s">
        <v>62</v>
      </c>
      <c r="D6" s="13" t="s">
        <v>63</v>
      </c>
      <c r="E6" s="13" t="s">
        <v>64</v>
      </c>
      <c r="F6" s="13" t="s">
        <v>34</v>
      </c>
    </row>
    <row r="7" spans="2:6" ht="14.45" customHeight="1">
      <c r="B7" s="70" t="s">
        <v>65</v>
      </c>
      <c r="C7" s="70" t="s">
        <v>66</v>
      </c>
      <c r="D7" s="13" t="s">
        <v>8</v>
      </c>
      <c r="E7" s="70" t="s">
        <v>64</v>
      </c>
      <c r="F7" s="70" t="s">
        <v>67</v>
      </c>
    </row>
    <row r="8" spans="2:6" ht="14.45" customHeight="1">
      <c r="B8" s="71"/>
      <c r="C8" s="71"/>
      <c r="D8" s="13" t="s">
        <v>6</v>
      </c>
      <c r="E8" s="71"/>
      <c r="F8" s="71"/>
    </row>
    <row r="9" spans="2:6" ht="14.45" customHeight="1">
      <c r="B9" s="13" t="s">
        <v>68</v>
      </c>
      <c r="C9" s="13" t="s">
        <v>69</v>
      </c>
      <c r="D9" s="13" t="s">
        <v>70</v>
      </c>
      <c r="E9" s="13" t="s">
        <v>64</v>
      </c>
      <c r="F9" s="13" t="s">
        <v>71</v>
      </c>
    </row>
    <row r="10" spans="2:6" ht="22.9">
      <c r="B10" s="13" t="s">
        <v>72</v>
      </c>
      <c r="C10" s="13" t="s">
        <v>62</v>
      </c>
      <c r="D10" s="13" t="s">
        <v>73</v>
      </c>
      <c r="E10" s="13" t="s">
        <v>64</v>
      </c>
      <c r="F10" s="13" t="s">
        <v>74</v>
      </c>
    </row>
    <row r="11" spans="2:6" ht="14.45" customHeight="1">
      <c r="B11" s="13" t="s">
        <v>75</v>
      </c>
      <c r="C11" s="13" t="s">
        <v>66</v>
      </c>
      <c r="D11" s="13" t="s">
        <v>11</v>
      </c>
      <c r="E11" s="13" t="s">
        <v>64</v>
      </c>
      <c r="F11" s="13" t="s">
        <v>76</v>
      </c>
    </row>
    <row r="12" spans="2:6" ht="22.9">
      <c r="B12" s="13" t="s">
        <v>77</v>
      </c>
      <c r="C12" s="13" t="s">
        <v>78</v>
      </c>
      <c r="D12" s="13" t="s">
        <v>46</v>
      </c>
      <c r="E12" s="13" t="s">
        <v>64</v>
      </c>
      <c r="F12" s="13" t="s">
        <v>79</v>
      </c>
    </row>
    <row r="13" spans="2:6" ht="14.45" customHeight="1">
      <c r="B13" s="70" t="s">
        <v>80</v>
      </c>
      <c r="C13" s="70" t="s">
        <v>78</v>
      </c>
      <c r="D13" s="13" t="s">
        <v>81</v>
      </c>
      <c r="E13" s="70" t="s">
        <v>64</v>
      </c>
      <c r="F13" s="13" t="s">
        <v>82</v>
      </c>
    </row>
    <row r="14" spans="2:6">
      <c r="B14" s="72"/>
      <c r="C14" s="72"/>
      <c r="D14" s="13" t="s">
        <v>83</v>
      </c>
      <c r="E14" s="72"/>
      <c r="F14" s="13" t="s">
        <v>84</v>
      </c>
    </row>
    <row r="15" spans="2:6" ht="22.9">
      <c r="B15" s="71"/>
      <c r="C15" s="71"/>
      <c r="D15" s="13" t="s">
        <v>85</v>
      </c>
      <c r="E15" s="71"/>
      <c r="F15" s="13" t="s">
        <v>86</v>
      </c>
    </row>
    <row r="16" spans="2:6" ht="14.45" customHeight="1">
      <c r="B16" s="70" t="s">
        <v>87</v>
      </c>
      <c r="C16" s="70" t="s">
        <v>78</v>
      </c>
      <c r="D16" s="13" t="s">
        <v>18</v>
      </c>
      <c r="E16" s="70" t="s">
        <v>64</v>
      </c>
      <c r="F16" s="70" t="s">
        <v>67</v>
      </c>
    </row>
    <row r="17" spans="2:6">
      <c r="B17" s="71"/>
      <c r="C17" s="71"/>
      <c r="D17" s="13" t="s">
        <v>88</v>
      </c>
      <c r="E17" s="71"/>
      <c r="F17" s="71"/>
    </row>
    <row r="18" spans="2:6" ht="25.5" customHeight="1">
      <c r="B18" s="70" t="s">
        <v>89</v>
      </c>
      <c r="C18" s="70" t="s">
        <v>66</v>
      </c>
      <c r="D18" s="13" t="s">
        <v>90</v>
      </c>
      <c r="E18" s="70" t="s">
        <v>64</v>
      </c>
      <c r="F18" s="70" t="s">
        <v>91</v>
      </c>
    </row>
    <row r="19" spans="2:6">
      <c r="B19" s="71"/>
      <c r="C19" s="71"/>
      <c r="D19" s="13" t="s">
        <v>92</v>
      </c>
      <c r="E19" s="71"/>
      <c r="F19" s="71"/>
    </row>
    <row r="20" spans="2:6">
      <c r="B20" s="65" t="s">
        <v>54</v>
      </c>
      <c r="C20" s="65"/>
      <c r="D20" s="65"/>
      <c r="E20" s="65"/>
      <c r="F20" s="65"/>
    </row>
  </sheetData>
  <mergeCells count="17">
    <mergeCell ref="F16:F17"/>
    <mergeCell ref="E13:E15"/>
    <mergeCell ref="C13:C15"/>
    <mergeCell ref="B13:B15"/>
    <mergeCell ref="B16:B17"/>
    <mergeCell ref="C16:C17"/>
    <mergeCell ref="E16:E17"/>
    <mergeCell ref="B4:F4"/>
    <mergeCell ref="B7:B8"/>
    <mergeCell ref="C7:C8"/>
    <mergeCell ref="E7:E8"/>
    <mergeCell ref="F7:F8"/>
    <mergeCell ref="B18:B19"/>
    <mergeCell ref="C18:C19"/>
    <mergeCell ref="E18:E19"/>
    <mergeCell ref="F18:F19"/>
    <mergeCell ref="B20:F2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B4:G22"/>
  <sheetViews>
    <sheetView topLeftCell="A4" zoomScaleNormal="100" workbookViewId="0">
      <selection activeCell="D7" sqref="D7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2.85546875" bestFit="1" customWidth="1"/>
    <col min="7" max="7" width="26.85546875" customWidth="1"/>
  </cols>
  <sheetData>
    <row r="4" spans="2:7">
      <c r="B4" s="73" t="s">
        <v>93</v>
      </c>
      <c r="C4" s="73"/>
      <c r="D4" s="73"/>
      <c r="E4" s="73"/>
      <c r="F4" s="73"/>
      <c r="G4" s="73"/>
    </row>
    <row r="5" spans="2:7" ht="39.6">
      <c r="B5" s="24" t="s">
        <v>94</v>
      </c>
      <c r="C5" s="24" t="s">
        <v>95</v>
      </c>
      <c r="D5" s="24" t="s">
        <v>96</v>
      </c>
      <c r="E5" s="24" t="s">
        <v>97</v>
      </c>
      <c r="F5" s="24" t="s">
        <v>98</v>
      </c>
      <c r="G5" s="24" t="s">
        <v>99</v>
      </c>
    </row>
    <row r="6" spans="2:7">
      <c r="B6" s="24"/>
      <c r="C6" s="24"/>
      <c r="D6" s="24"/>
      <c r="E6" s="24"/>
      <c r="F6" s="24"/>
      <c r="G6" s="24"/>
    </row>
    <row r="7" spans="2:7">
      <c r="B7" s="24"/>
      <c r="C7" s="24"/>
      <c r="D7" s="24"/>
      <c r="E7" s="24"/>
      <c r="F7" s="24"/>
      <c r="G7" s="24"/>
    </row>
    <row r="8" spans="2:7">
      <c r="B8" s="13" t="s">
        <v>61</v>
      </c>
      <c r="C8" s="13" t="s">
        <v>63</v>
      </c>
      <c r="D8" s="1" t="s">
        <v>100</v>
      </c>
      <c r="E8" s="1" t="s">
        <v>101</v>
      </c>
      <c r="F8" s="1" t="s">
        <v>33</v>
      </c>
      <c r="G8" s="1" t="s">
        <v>102</v>
      </c>
    </row>
    <row r="9" spans="2:7" hidden="1">
      <c r="B9" s="70" t="s">
        <v>65</v>
      </c>
      <c r="C9" s="13" t="s">
        <v>8</v>
      </c>
      <c r="D9" s="10" t="s">
        <v>103</v>
      </c>
      <c r="E9" s="10" t="s">
        <v>104</v>
      </c>
      <c r="F9" s="74" t="s">
        <v>33</v>
      </c>
      <c r="G9" s="74" t="s">
        <v>105</v>
      </c>
    </row>
    <row r="10" spans="2:7" hidden="1">
      <c r="B10" s="71"/>
      <c r="C10" s="13" t="s">
        <v>6</v>
      </c>
      <c r="D10" s="10" t="s">
        <v>106</v>
      </c>
      <c r="E10" s="29" t="s">
        <v>107</v>
      </c>
      <c r="F10" s="76"/>
      <c r="G10" s="76"/>
    </row>
    <row r="11" spans="2:7">
      <c r="B11" s="13" t="s">
        <v>68</v>
      </c>
      <c r="C11" s="13" t="s">
        <v>70</v>
      </c>
      <c r="D11" s="10" t="s">
        <v>108</v>
      </c>
      <c r="E11" s="29" t="s">
        <v>101</v>
      </c>
      <c r="F11" s="29" t="s">
        <v>33</v>
      </c>
      <c r="G11" s="10" t="s">
        <v>109</v>
      </c>
    </row>
    <row r="12" spans="2:7" hidden="1">
      <c r="B12" s="13" t="s">
        <v>72</v>
      </c>
      <c r="C12" s="13" t="s">
        <v>73</v>
      </c>
      <c r="D12" s="10" t="s">
        <v>108</v>
      </c>
      <c r="E12" s="29" t="s">
        <v>110</v>
      </c>
      <c r="F12" s="29" t="s">
        <v>33</v>
      </c>
      <c r="G12" s="10" t="s">
        <v>109</v>
      </c>
    </row>
    <row r="13" spans="2:7">
      <c r="B13" s="13" t="s">
        <v>75</v>
      </c>
      <c r="C13" s="13" t="s">
        <v>11</v>
      </c>
      <c r="D13" s="10" t="s">
        <v>38</v>
      </c>
      <c r="E13" s="29" t="s">
        <v>101</v>
      </c>
      <c r="F13" s="29" t="s">
        <v>40</v>
      </c>
      <c r="G13" s="10" t="s">
        <v>105</v>
      </c>
    </row>
    <row r="14" spans="2:7" hidden="1">
      <c r="B14" s="13" t="s">
        <v>111</v>
      </c>
      <c r="C14" s="13" t="s">
        <v>46</v>
      </c>
      <c r="D14" s="10" t="s">
        <v>108</v>
      </c>
      <c r="E14" s="29" t="s">
        <v>110</v>
      </c>
      <c r="F14" s="29" t="s">
        <v>33</v>
      </c>
      <c r="G14" s="10" t="s">
        <v>105</v>
      </c>
    </row>
    <row r="15" spans="2:7">
      <c r="B15" s="70" t="s">
        <v>80</v>
      </c>
      <c r="C15" s="13" t="s">
        <v>81</v>
      </c>
      <c r="D15" s="10" t="s">
        <v>103</v>
      </c>
      <c r="E15" s="29" t="s">
        <v>101</v>
      </c>
      <c r="F15" s="74" t="s">
        <v>33</v>
      </c>
      <c r="G15" s="74" t="s">
        <v>105</v>
      </c>
    </row>
    <row r="16" spans="2:7" hidden="1">
      <c r="B16" s="72"/>
      <c r="C16" s="13" t="s">
        <v>83</v>
      </c>
      <c r="D16" s="10" t="s">
        <v>112</v>
      </c>
      <c r="E16" s="29" t="s">
        <v>110</v>
      </c>
      <c r="F16" s="75"/>
      <c r="G16" s="75"/>
    </row>
    <row r="17" spans="2:7" hidden="1">
      <c r="B17" s="71"/>
      <c r="C17" s="13" t="s">
        <v>85</v>
      </c>
      <c r="D17" s="10" t="s">
        <v>113</v>
      </c>
      <c r="E17" s="29" t="s">
        <v>110</v>
      </c>
      <c r="F17" s="76"/>
      <c r="G17" s="76"/>
    </row>
    <row r="18" spans="2:7">
      <c r="B18" s="70" t="s">
        <v>87</v>
      </c>
      <c r="C18" s="13" t="s">
        <v>18</v>
      </c>
      <c r="D18" s="74" t="s">
        <v>103</v>
      </c>
      <c r="E18" s="29" t="s">
        <v>101</v>
      </c>
      <c r="F18" s="10" t="s">
        <v>33</v>
      </c>
      <c r="G18" s="74" t="s">
        <v>105</v>
      </c>
    </row>
    <row r="19" spans="2:7" hidden="1">
      <c r="B19" s="71"/>
      <c r="C19" s="13" t="s">
        <v>88</v>
      </c>
      <c r="D19" s="76"/>
      <c r="E19" s="29" t="s">
        <v>110</v>
      </c>
      <c r="F19" s="10" t="s">
        <v>40</v>
      </c>
      <c r="G19" s="76"/>
    </row>
    <row r="20" spans="2:7">
      <c r="B20" s="70" t="s">
        <v>89</v>
      </c>
      <c r="C20" s="13" t="s">
        <v>90</v>
      </c>
      <c r="D20" s="10" t="s">
        <v>114</v>
      </c>
      <c r="E20" s="74" t="s">
        <v>101</v>
      </c>
      <c r="F20" s="74" t="s">
        <v>33</v>
      </c>
      <c r="G20" s="10" t="s">
        <v>102</v>
      </c>
    </row>
    <row r="21" spans="2:7" hidden="1">
      <c r="B21" s="71"/>
      <c r="C21" s="13" t="s">
        <v>92</v>
      </c>
      <c r="D21" s="10" t="s">
        <v>115</v>
      </c>
      <c r="E21" s="76"/>
      <c r="F21" s="76"/>
      <c r="G21" s="10" t="s">
        <v>105</v>
      </c>
    </row>
    <row r="22" spans="2:7" hidden="1">
      <c r="B22" s="73" t="s">
        <v>54</v>
      </c>
      <c r="C22" s="73"/>
      <c r="D22" s="73"/>
      <c r="E22" s="73"/>
      <c r="F22" s="73"/>
      <c r="G22" s="73"/>
    </row>
  </sheetData>
  <autoFilter ref="B8:G22" xr:uid="{00000000-0001-0000-0300-000000000000}">
    <filterColumn colId="3">
      <filters>
        <filter val="Diario"/>
      </filters>
    </filterColumn>
  </autoFilter>
  <mergeCells count="14">
    <mergeCell ref="B4:G4"/>
    <mergeCell ref="B22:G22"/>
    <mergeCell ref="B9:B10"/>
    <mergeCell ref="B15:B17"/>
    <mergeCell ref="B18:B19"/>
    <mergeCell ref="B20:B21"/>
    <mergeCell ref="F15:F17"/>
    <mergeCell ref="G15:G17"/>
    <mergeCell ref="F9:F10"/>
    <mergeCell ref="G9:G10"/>
    <mergeCell ref="D18:D19"/>
    <mergeCell ref="G18:G19"/>
    <mergeCell ref="E20:E21"/>
    <mergeCell ref="F20:F2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37"/>
  <sheetViews>
    <sheetView topLeftCell="A6" zoomScaleNormal="100" workbookViewId="0">
      <selection activeCell="B6" sqref="B1:I1048576"/>
    </sheetView>
  </sheetViews>
  <sheetFormatPr defaultColWidth="11.42578125" defaultRowHeight="13.9"/>
  <cols>
    <col min="1" max="1" width="8.85546875" customWidth="1"/>
    <col min="2" max="2" width="15.85546875" customWidth="1"/>
    <col min="3" max="4" width="17.42578125" customWidth="1"/>
    <col min="5" max="5" width="6.85546875" customWidth="1"/>
    <col min="6" max="6" width="14.7109375" customWidth="1"/>
    <col min="7" max="8" width="9.140625" customWidth="1"/>
    <col min="9" max="9" width="8.140625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73" t="s">
        <v>116</v>
      </c>
      <c r="B2" s="73"/>
      <c r="C2" s="73"/>
      <c r="D2" s="73"/>
      <c r="E2" s="73"/>
      <c r="F2" s="73"/>
      <c r="G2" s="73"/>
      <c r="H2" s="73"/>
    </row>
    <row r="3" spans="1:9" ht="33.6" customHeight="1">
      <c r="A3" s="67" t="s">
        <v>117</v>
      </c>
      <c r="B3" s="67" t="s">
        <v>118</v>
      </c>
      <c r="C3" s="67" t="s">
        <v>119</v>
      </c>
      <c r="D3" s="67" t="s">
        <v>120</v>
      </c>
      <c r="E3" s="67"/>
      <c r="F3" s="67" t="s">
        <v>28</v>
      </c>
      <c r="G3" s="28" t="s">
        <v>121</v>
      </c>
      <c r="H3" s="28" t="s">
        <v>122</v>
      </c>
      <c r="I3" s="28" t="s">
        <v>123</v>
      </c>
    </row>
    <row r="4" spans="1:9">
      <c r="A4" s="67"/>
      <c r="B4" s="67"/>
      <c r="C4" s="67"/>
      <c r="D4" s="28" t="s">
        <v>124</v>
      </c>
      <c r="E4" s="28" t="s">
        <v>125</v>
      </c>
      <c r="F4" s="67"/>
      <c r="G4" s="28" t="s">
        <v>126</v>
      </c>
      <c r="H4" s="28" t="s">
        <v>126</v>
      </c>
      <c r="I4" s="28" t="s">
        <v>126</v>
      </c>
    </row>
    <row r="5" spans="1:9" ht="22.9">
      <c r="A5" s="49" t="s">
        <v>127</v>
      </c>
      <c r="B5" s="42" t="s">
        <v>128</v>
      </c>
      <c r="C5" s="13" t="s">
        <v>129</v>
      </c>
      <c r="D5" s="13" t="s">
        <v>130</v>
      </c>
      <c r="E5" s="30">
        <v>1</v>
      </c>
      <c r="F5" s="13" t="s">
        <v>45</v>
      </c>
      <c r="G5" s="21">
        <v>0</v>
      </c>
      <c r="H5" s="21">
        <v>5000</v>
      </c>
      <c r="I5" s="52">
        <f>G5/H5</f>
        <v>0</v>
      </c>
    </row>
    <row r="6" spans="1:9" ht="22.9">
      <c r="A6" s="77" t="s">
        <v>131</v>
      </c>
      <c r="B6" s="42" t="s">
        <v>132</v>
      </c>
      <c r="C6" s="13" t="s">
        <v>133</v>
      </c>
      <c r="D6" s="13" t="s">
        <v>134</v>
      </c>
      <c r="E6" s="30">
        <v>1</v>
      </c>
      <c r="F6" s="13" t="s">
        <v>135</v>
      </c>
      <c r="G6" s="21">
        <v>1500</v>
      </c>
      <c r="H6" s="21">
        <v>3500</v>
      </c>
      <c r="I6" s="55">
        <f t="shared" ref="I6:I18" si="0">G6/H6</f>
        <v>0.42857142857142855</v>
      </c>
    </row>
    <row r="7" spans="1:9" ht="34.15">
      <c r="A7" s="78"/>
      <c r="B7" s="42" t="s">
        <v>136</v>
      </c>
      <c r="C7" s="13" t="s">
        <v>137</v>
      </c>
      <c r="D7" s="13" t="s">
        <v>138</v>
      </c>
      <c r="E7" s="13" t="s">
        <v>139</v>
      </c>
      <c r="F7" s="13" t="s">
        <v>34</v>
      </c>
      <c r="G7" s="21">
        <v>250</v>
      </c>
      <c r="H7" s="21">
        <v>20000</v>
      </c>
      <c r="I7" s="56">
        <f t="shared" si="0"/>
        <v>1.2500000000000001E-2</v>
      </c>
    </row>
    <row r="8" spans="1:9" ht="22.9">
      <c r="A8" s="78"/>
      <c r="B8" s="42" t="s">
        <v>85</v>
      </c>
      <c r="C8" s="13" t="s">
        <v>113</v>
      </c>
      <c r="D8" s="13" t="s">
        <v>140</v>
      </c>
      <c r="E8" s="13" t="s">
        <v>141</v>
      </c>
      <c r="F8" s="13" t="s">
        <v>34</v>
      </c>
      <c r="G8" s="21">
        <v>166</v>
      </c>
      <c r="H8" s="21">
        <v>4500</v>
      </c>
      <c r="I8" s="52">
        <f t="shared" si="0"/>
        <v>3.6888888888888888E-2</v>
      </c>
    </row>
    <row r="9" spans="1:9" ht="34.15">
      <c r="A9" s="79"/>
      <c r="B9" s="42" t="s">
        <v>142</v>
      </c>
      <c r="C9" s="13" t="s">
        <v>129</v>
      </c>
      <c r="D9" s="13" t="s">
        <v>143</v>
      </c>
      <c r="E9" s="30" t="s">
        <v>144</v>
      </c>
      <c r="F9" s="13" t="s">
        <v>145</v>
      </c>
      <c r="G9" s="21">
        <v>122</v>
      </c>
      <c r="H9" s="21">
        <v>9275</v>
      </c>
      <c r="I9" s="52">
        <f t="shared" si="0"/>
        <v>1.3153638814016173E-2</v>
      </c>
    </row>
    <row r="10" spans="1:9" ht="22.9">
      <c r="A10" s="77" t="s">
        <v>146</v>
      </c>
      <c r="B10" s="42" t="s">
        <v>88</v>
      </c>
      <c r="C10" s="13" t="s">
        <v>147</v>
      </c>
      <c r="D10" s="13" t="s">
        <v>148</v>
      </c>
      <c r="E10" s="13" t="s">
        <v>149</v>
      </c>
      <c r="F10" s="13" t="s">
        <v>34</v>
      </c>
      <c r="G10" s="21">
        <v>83</v>
      </c>
      <c r="H10" s="21">
        <v>3200</v>
      </c>
      <c r="I10" s="52">
        <f t="shared" si="0"/>
        <v>2.5937499999999999E-2</v>
      </c>
    </row>
    <row r="11" spans="1:9" ht="24.75" customHeight="1">
      <c r="A11" s="78"/>
      <c r="B11" s="42" t="s">
        <v>8</v>
      </c>
      <c r="C11" s="13" t="s">
        <v>35</v>
      </c>
      <c r="D11" s="13" t="s">
        <v>150</v>
      </c>
      <c r="E11" s="30">
        <v>1</v>
      </c>
      <c r="F11" s="13" t="s">
        <v>34</v>
      </c>
      <c r="G11" s="21">
        <v>64</v>
      </c>
      <c r="H11" s="21">
        <v>16000</v>
      </c>
      <c r="I11" s="56">
        <f t="shared" si="0"/>
        <v>4.0000000000000001E-3</v>
      </c>
    </row>
    <row r="12" spans="1:9" ht="24.75" customHeight="1">
      <c r="A12" s="78"/>
      <c r="B12" s="42" t="s">
        <v>151</v>
      </c>
      <c r="C12" s="13" t="s">
        <v>129</v>
      </c>
      <c r="D12" s="13" t="s">
        <v>69</v>
      </c>
      <c r="E12" s="30">
        <v>1</v>
      </c>
      <c r="F12" s="13" t="s">
        <v>71</v>
      </c>
      <c r="G12" s="21">
        <v>38</v>
      </c>
      <c r="H12" s="21">
        <v>13000</v>
      </c>
      <c r="I12" s="56">
        <f t="shared" si="0"/>
        <v>2.9230769230769232E-3</v>
      </c>
    </row>
    <row r="13" spans="1:9" ht="24.75" customHeight="1">
      <c r="A13" s="78"/>
      <c r="B13" s="42" t="s">
        <v>152</v>
      </c>
      <c r="C13" s="13" t="s">
        <v>153</v>
      </c>
      <c r="D13" s="13" t="s">
        <v>130</v>
      </c>
      <c r="E13" s="30">
        <v>1</v>
      </c>
      <c r="F13" s="13" t="s">
        <v>45</v>
      </c>
      <c r="G13" s="21">
        <v>0</v>
      </c>
      <c r="H13" s="21">
        <v>2000</v>
      </c>
      <c r="I13" s="52">
        <f t="shared" si="0"/>
        <v>0</v>
      </c>
    </row>
    <row r="14" spans="1:9" ht="24.75" customHeight="1">
      <c r="A14" s="79"/>
      <c r="B14" s="42" t="s">
        <v>18</v>
      </c>
      <c r="C14" s="13" t="s">
        <v>113</v>
      </c>
      <c r="D14" s="13" t="s">
        <v>154</v>
      </c>
      <c r="E14" s="13" t="s">
        <v>155</v>
      </c>
      <c r="F14" s="13" t="s">
        <v>34</v>
      </c>
      <c r="G14" s="21">
        <v>650</v>
      </c>
      <c r="H14" s="21">
        <v>5500</v>
      </c>
      <c r="I14" s="55">
        <f t="shared" si="0"/>
        <v>0.11818181818181818</v>
      </c>
    </row>
    <row r="15" spans="1:9" ht="24.75" customHeight="1">
      <c r="A15" s="77" t="s">
        <v>156</v>
      </c>
      <c r="B15" s="42" t="s">
        <v>157</v>
      </c>
      <c r="C15" s="13" t="s">
        <v>100</v>
      </c>
      <c r="D15" s="31" t="s">
        <v>158</v>
      </c>
      <c r="E15" s="32" t="s">
        <v>159</v>
      </c>
      <c r="F15" s="13" t="s">
        <v>160</v>
      </c>
      <c r="G15" s="21">
        <v>198</v>
      </c>
      <c r="H15" s="21">
        <v>416</v>
      </c>
      <c r="I15" s="55">
        <f t="shared" si="0"/>
        <v>0.47596153846153844</v>
      </c>
    </row>
    <row r="16" spans="1:9" ht="24.75" customHeight="1">
      <c r="A16" s="78"/>
      <c r="B16" s="42" t="s">
        <v>8</v>
      </c>
      <c r="C16" s="13" t="s">
        <v>35</v>
      </c>
      <c r="D16" s="13" t="s">
        <v>150</v>
      </c>
      <c r="E16" s="30">
        <v>1</v>
      </c>
      <c r="F16" s="13" t="s">
        <v>34</v>
      </c>
      <c r="G16" s="21">
        <v>64</v>
      </c>
      <c r="H16" s="21">
        <v>16000</v>
      </c>
      <c r="I16" s="56">
        <f>G16/H16</f>
        <v>4.0000000000000001E-3</v>
      </c>
    </row>
    <row r="17" spans="1:9" ht="24.75" customHeight="1">
      <c r="A17" s="78"/>
      <c r="B17" s="42" t="s">
        <v>11</v>
      </c>
      <c r="C17" s="13" t="s">
        <v>161</v>
      </c>
      <c r="D17" s="13" t="s">
        <v>162</v>
      </c>
      <c r="E17" s="13" t="s">
        <v>163</v>
      </c>
      <c r="F17" s="13" t="s">
        <v>34</v>
      </c>
      <c r="G17" s="21">
        <v>150</v>
      </c>
      <c r="H17" s="21">
        <v>1250</v>
      </c>
      <c r="I17" s="52">
        <f t="shared" si="0"/>
        <v>0.12</v>
      </c>
    </row>
    <row r="18" spans="1:9" ht="24.75" customHeight="1">
      <c r="A18" s="79"/>
      <c r="B18" s="42" t="s">
        <v>83</v>
      </c>
      <c r="C18" s="13" t="s">
        <v>164</v>
      </c>
      <c r="D18" s="31" t="s">
        <v>165</v>
      </c>
      <c r="E18" s="30" t="s">
        <v>166</v>
      </c>
      <c r="F18" s="13" t="s">
        <v>34</v>
      </c>
      <c r="G18" s="21">
        <v>70</v>
      </c>
      <c r="H18" s="21">
        <v>2250</v>
      </c>
      <c r="I18" s="52">
        <f t="shared" si="0"/>
        <v>3.111111111111111E-2</v>
      </c>
    </row>
    <row r="21" spans="1:9">
      <c r="A21" s="73" t="s">
        <v>54</v>
      </c>
      <c r="B21" s="73"/>
      <c r="C21" s="73"/>
      <c r="D21" s="73"/>
      <c r="E21" s="73"/>
      <c r="F21" s="73"/>
      <c r="G21" s="73"/>
      <c r="H21" s="73"/>
    </row>
    <row r="23" spans="1:9">
      <c r="B23" s="41" t="s">
        <v>167</v>
      </c>
      <c r="C23" s="41" t="s">
        <v>168</v>
      </c>
    </row>
    <row r="24" spans="1:9">
      <c r="B24" s="41"/>
      <c r="C24" s="41"/>
    </row>
    <row r="25" spans="1:9">
      <c r="B25" s="50" t="s">
        <v>169</v>
      </c>
      <c r="C25" s="50" t="s">
        <v>127</v>
      </c>
    </row>
    <row r="26" spans="1:9">
      <c r="B26" s="50" t="s">
        <v>170</v>
      </c>
      <c r="C26" s="50" t="s">
        <v>131</v>
      </c>
    </row>
    <row r="27" spans="1:9">
      <c r="B27" s="50" t="s">
        <v>171</v>
      </c>
      <c r="C27" s="50" t="s">
        <v>131</v>
      </c>
    </row>
    <row r="28" spans="1:9">
      <c r="B28" s="50" t="s">
        <v>172</v>
      </c>
      <c r="C28" s="50" t="s">
        <v>131</v>
      </c>
    </row>
    <row r="29" spans="1:9">
      <c r="B29" s="50" t="s">
        <v>173</v>
      </c>
      <c r="C29" s="50" t="s">
        <v>131</v>
      </c>
    </row>
    <row r="30" spans="1:9">
      <c r="B30" s="50" t="s">
        <v>174</v>
      </c>
      <c r="C30" s="50" t="s">
        <v>146</v>
      </c>
    </row>
    <row r="31" spans="1:9">
      <c r="B31" s="50" t="s">
        <v>175</v>
      </c>
      <c r="C31" s="50" t="s">
        <v>146</v>
      </c>
    </row>
    <row r="32" spans="1:9">
      <c r="B32" s="50" t="s">
        <v>176</v>
      </c>
      <c r="C32" s="50" t="s">
        <v>146</v>
      </c>
    </row>
    <row r="33" spans="2:3">
      <c r="B33" s="50" t="s">
        <v>177</v>
      </c>
      <c r="C33" s="50" t="s">
        <v>146</v>
      </c>
    </row>
    <row r="34" spans="2:3">
      <c r="B34" s="50" t="s">
        <v>178</v>
      </c>
      <c r="C34" s="50" t="s">
        <v>156</v>
      </c>
    </row>
    <row r="35" spans="2:3">
      <c r="B35" s="51" t="s">
        <v>179</v>
      </c>
      <c r="C35" s="51" t="s">
        <v>156</v>
      </c>
    </row>
    <row r="36" spans="2:3">
      <c r="B36" s="50" t="s">
        <v>180</v>
      </c>
      <c r="C36" s="50" t="s">
        <v>156</v>
      </c>
    </row>
    <row r="37" spans="2:3">
      <c r="B37" s="50" t="s">
        <v>181</v>
      </c>
      <c r="C37" s="50" t="s">
        <v>156</v>
      </c>
    </row>
  </sheetData>
  <autoFilter ref="B24:C37" xr:uid="{00000000-0009-0000-0000-000004000000}"/>
  <mergeCells count="10">
    <mergeCell ref="A3:A4"/>
    <mergeCell ref="D3:E3"/>
    <mergeCell ref="F3:F4"/>
    <mergeCell ref="A2:H2"/>
    <mergeCell ref="A21:H21"/>
    <mergeCell ref="B3:B4"/>
    <mergeCell ref="C3:C4"/>
    <mergeCell ref="A6:A9"/>
    <mergeCell ref="A10:A14"/>
    <mergeCell ref="A15:A18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33"/>
  <sheetViews>
    <sheetView topLeftCell="G1" zoomScaleNormal="100" workbookViewId="0">
      <selection activeCell="M14" sqref="M14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81" t="s">
        <v>182</v>
      </c>
      <c r="C2" s="82"/>
      <c r="D2" s="82"/>
      <c r="E2" s="82"/>
      <c r="F2" s="82"/>
      <c r="G2" s="82"/>
    </row>
    <row r="3" spans="2:13" ht="28.5" customHeight="1">
      <c r="B3" s="85" t="s">
        <v>117</v>
      </c>
      <c r="C3" s="85" t="s">
        <v>118</v>
      </c>
      <c r="D3" s="85" t="s">
        <v>119</v>
      </c>
      <c r="E3" s="24" t="s">
        <v>183</v>
      </c>
      <c r="F3" s="24" t="s">
        <v>184</v>
      </c>
      <c r="G3" s="24" t="s">
        <v>122</v>
      </c>
      <c r="I3" s="83" t="s">
        <v>118</v>
      </c>
      <c r="J3" s="26" t="s">
        <v>183</v>
      </c>
      <c r="K3" s="26" t="s">
        <v>184</v>
      </c>
      <c r="L3" s="26" t="s">
        <v>122</v>
      </c>
      <c r="M3" s="83" t="s">
        <v>185</v>
      </c>
    </row>
    <row r="4" spans="2:13" ht="15.75" customHeight="1" thickBot="1">
      <c r="B4" s="85"/>
      <c r="C4" s="85"/>
      <c r="D4" s="85"/>
      <c r="E4" s="24" t="s">
        <v>126</v>
      </c>
      <c r="F4" s="24" t="s">
        <v>126</v>
      </c>
      <c r="G4" s="24" t="s">
        <v>126</v>
      </c>
      <c r="I4" s="84"/>
      <c r="J4" s="27" t="s">
        <v>126</v>
      </c>
      <c r="K4" s="27" t="s">
        <v>126</v>
      </c>
      <c r="L4" s="27" t="s">
        <v>126</v>
      </c>
      <c r="M4" s="84"/>
    </row>
    <row r="5" spans="2:13">
      <c r="B5" s="54" t="s">
        <v>127</v>
      </c>
      <c r="C5" s="42" t="s">
        <v>128</v>
      </c>
      <c r="D5" s="13" t="s">
        <v>186</v>
      </c>
      <c r="E5" s="3">
        <v>4667</v>
      </c>
      <c r="F5" s="21">
        <v>5333</v>
      </c>
      <c r="G5" s="2">
        <v>5000</v>
      </c>
      <c r="I5" s="43" t="s">
        <v>128</v>
      </c>
      <c r="J5" s="3">
        <v>4667</v>
      </c>
      <c r="K5" s="21">
        <v>5333</v>
      </c>
      <c r="L5" s="2">
        <v>5000</v>
      </c>
      <c r="M5" s="58">
        <f>K5/J5*100-100</f>
        <v>14.270409256481685</v>
      </c>
    </row>
    <row r="6" spans="2:13">
      <c r="B6" s="80" t="s">
        <v>131</v>
      </c>
      <c r="C6" s="13" t="s">
        <v>132</v>
      </c>
      <c r="D6" s="13" t="s">
        <v>133</v>
      </c>
      <c r="E6" s="3">
        <v>3000</v>
      </c>
      <c r="F6" s="3">
        <v>4000</v>
      </c>
      <c r="G6" s="2">
        <v>3500</v>
      </c>
      <c r="I6" s="33" t="s">
        <v>132</v>
      </c>
      <c r="J6" s="3">
        <v>3000</v>
      </c>
      <c r="K6" s="3">
        <v>4000</v>
      </c>
      <c r="L6" s="2">
        <v>3500</v>
      </c>
      <c r="M6" s="53">
        <f t="shared" ref="M6:M12" si="0">K6/J6*100-100</f>
        <v>33.333333333333314</v>
      </c>
    </row>
    <row r="7" spans="2:13">
      <c r="B7" s="80"/>
      <c r="C7" s="42" t="s">
        <v>136</v>
      </c>
      <c r="D7" s="13" t="s">
        <v>137</v>
      </c>
      <c r="E7" s="3">
        <v>18000</v>
      </c>
      <c r="F7" s="3">
        <v>20000</v>
      </c>
      <c r="G7" s="2">
        <v>20000</v>
      </c>
      <c r="I7" s="43" t="s">
        <v>136</v>
      </c>
      <c r="J7" s="3">
        <v>18000</v>
      </c>
      <c r="K7" s="3">
        <v>20000</v>
      </c>
      <c r="L7" s="2">
        <v>20000</v>
      </c>
      <c r="M7" s="58">
        <f t="shared" si="0"/>
        <v>11.111111111111114</v>
      </c>
    </row>
    <row r="8" spans="2:13">
      <c r="B8" s="80"/>
      <c r="C8" s="42" t="s">
        <v>85</v>
      </c>
      <c r="D8" s="13" t="s">
        <v>113</v>
      </c>
      <c r="E8" s="4">
        <v>4000</v>
      </c>
      <c r="F8" s="4">
        <v>5000</v>
      </c>
      <c r="G8" s="2">
        <v>4500</v>
      </c>
      <c r="I8" s="43" t="s">
        <v>85</v>
      </c>
      <c r="J8" s="4">
        <v>4000</v>
      </c>
      <c r="K8" s="4">
        <v>5000</v>
      </c>
      <c r="L8" s="2">
        <v>4500</v>
      </c>
      <c r="M8" s="53">
        <f t="shared" si="0"/>
        <v>25</v>
      </c>
    </row>
    <row r="9" spans="2:13">
      <c r="B9" s="80"/>
      <c r="C9" s="42" t="s">
        <v>142</v>
      </c>
      <c r="D9" s="13" t="s">
        <v>187</v>
      </c>
      <c r="E9" s="3">
        <v>6650</v>
      </c>
      <c r="F9" s="3">
        <v>10150</v>
      </c>
      <c r="G9" s="2">
        <v>9275</v>
      </c>
      <c r="I9" s="43" t="s">
        <v>188</v>
      </c>
      <c r="J9" s="3">
        <v>6650</v>
      </c>
      <c r="K9" s="3">
        <v>10150</v>
      </c>
      <c r="L9" s="2">
        <v>9275</v>
      </c>
      <c r="M9" s="53">
        <f t="shared" si="0"/>
        <v>52.631578947368439</v>
      </c>
    </row>
    <row r="10" spans="2:13">
      <c r="B10" s="80" t="s">
        <v>146</v>
      </c>
      <c r="C10" s="42" t="s">
        <v>88</v>
      </c>
      <c r="D10" s="13" t="s">
        <v>147</v>
      </c>
      <c r="E10" s="3">
        <v>800</v>
      </c>
      <c r="F10" s="3">
        <v>1300</v>
      </c>
      <c r="G10" s="2">
        <v>3200</v>
      </c>
      <c r="I10" s="43" t="s">
        <v>88</v>
      </c>
      <c r="J10" s="3">
        <v>800</v>
      </c>
      <c r="K10" s="3">
        <v>1300</v>
      </c>
      <c r="L10" s="2">
        <v>3200</v>
      </c>
      <c r="M10" s="53">
        <f t="shared" si="0"/>
        <v>62.5</v>
      </c>
    </row>
    <row r="11" spans="2:13">
      <c r="B11" s="80"/>
      <c r="C11" s="42" t="s">
        <v>8</v>
      </c>
      <c r="D11" s="13" t="s">
        <v>35</v>
      </c>
      <c r="E11" s="3">
        <v>9600</v>
      </c>
      <c r="F11" s="3">
        <v>20000</v>
      </c>
      <c r="G11" s="2">
        <v>16000</v>
      </c>
      <c r="I11" s="43" t="s">
        <v>8</v>
      </c>
      <c r="J11" s="3">
        <v>9600</v>
      </c>
      <c r="K11" s="3">
        <v>20000</v>
      </c>
      <c r="L11" s="2">
        <v>16000</v>
      </c>
      <c r="M11" s="57">
        <f t="shared" si="0"/>
        <v>108.33333333333334</v>
      </c>
    </row>
    <row r="12" spans="2:13">
      <c r="B12" s="80"/>
      <c r="C12" s="42" t="s">
        <v>151</v>
      </c>
      <c r="D12" s="13" t="s">
        <v>186</v>
      </c>
      <c r="E12" s="2">
        <v>12000</v>
      </c>
      <c r="F12" s="2">
        <v>13500</v>
      </c>
      <c r="G12" s="2">
        <v>13000</v>
      </c>
      <c r="I12" s="43" t="s">
        <v>151</v>
      </c>
      <c r="J12" s="2">
        <v>12000</v>
      </c>
      <c r="K12" s="2">
        <v>13500</v>
      </c>
      <c r="L12" s="2">
        <v>13000</v>
      </c>
      <c r="M12" s="58">
        <f t="shared" si="0"/>
        <v>12.5</v>
      </c>
    </row>
    <row r="13" spans="2:13">
      <c r="B13" s="80"/>
      <c r="C13" s="42" t="s">
        <v>152</v>
      </c>
      <c r="D13" s="13" t="s">
        <v>153</v>
      </c>
      <c r="E13" s="4">
        <v>1900</v>
      </c>
      <c r="F13" s="4">
        <v>2500</v>
      </c>
      <c r="G13" s="2">
        <v>2000</v>
      </c>
      <c r="I13" s="43" t="s">
        <v>152</v>
      </c>
      <c r="J13" s="4">
        <v>1900</v>
      </c>
      <c r="K13" s="4">
        <v>2500</v>
      </c>
      <c r="L13" s="2">
        <v>2000</v>
      </c>
      <c r="M13" s="53">
        <f t="shared" ref="M13:M18" si="1">K13/J13*100-100</f>
        <v>31.578947368421069</v>
      </c>
    </row>
    <row r="14" spans="2:13">
      <c r="B14" s="80"/>
      <c r="C14" s="42" t="s">
        <v>18</v>
      </c>
      <c r="D14" s="13" t="s">
        <v>113</v>
      </c>
      <c r="E14" s="6">
        <v>3200</v>
      </c>
      <c r="F14" s="6">
        <v>6000</v>
      </c>
      <c r="G14" s="6">
        <v>5500</v>
      </c>
      <c r="I14" s="43" t="s">
        <v>18</v>
      </c>
      <c r="J14" s="6">
        <v>3200</v>
      </c>
      <c r="K14" s="6">
        <v>6000</v>
      </c>
      <c r="L14" s="6">
        <v>5500</v>
      </c>
      <c r="M14" s="57">
        <f t="shared" si="1"/>
        <v>87.5</v>
      </c>
    </row>
    <row r="15" spans="2:13">
      <c r="B15" s="80" t="s">
        <v>156</v>
      </c>
      <c r="C15" s="13" t="s">
        <v>189</v>
      </c>
      <c r="D15" s="13" t="s">
        <v>100</v>
      </c>
      <c r="E15" s="3">
        <v>416</v>
      </c>
      <c r="F15" s="3">
        <v>733</v>
      </c>
      <c r="G15" s="2">
        <v>416</v>
      </c>
      <c r="I15" s="33" t="s">
        <v>189</v>
      </c>
      <c r="J15" s="3">
        <v>416</v>
      </c>
      <c r="K15" s="3">
        <v>733</v>
      </c>
      <c r="L15" s="2">
        <v>416</v>
      </c>
      <c r="M15" s="53">
        <f t="shared" si="1"/>
        <v>76.201923076923094</v>
      </c>
    </row>
    <row r="16" spans="2:13">
      <c r="B16" s="80"/>
      <c r="C16" s="13" t="s">
        <v>8</v>
      </c>
      <c r="D16" s="13" t="s">
        <v>35</v>
      </c>
      <c r="E16" s="3">
        <v>9600</v>
      </c>
      <c r="F16" s="3">
        <v>20000</v>
      </c>
      <c r="G16" s="2">
        <v>16000</v>
      </c>
      <c r="I16" s="33" t="s">
        <v>8</v>
      </c>
      <c r="J16" s="3">
        <v>9600</v>
      </c>
      <c r="K16" s="3">
        <v>20000</v>
      </c>
      <c r="L16" s="2">
        <v>16000</v>
      </c>
      <c r="M16" s="57">
        <f t="shared" si="1"/>
        <v>108.33333333333334</v>
      </c>
    </row>
    <row r="17" spans="2:13">
      <c r="B17" s="80"/>
      <c r="C17" s="13" t="s">
        <v>11</v>
      </c>
      <c r="D17" s="13" t="s">
        <v>161</v>
      </c>
      <c r="E17" s="3">
        <v>450</v>
      </c>
      <c r="F17" s="3">
        <v>2000</v>
      </c>
      <c r="G17" s="2">
        <v>1250</v>
      </c>
      <c r="I17" s="33" t="s">
        <v>11</v>
      </c>
      <c r="J17" s="3">
        <v>450</v>
      </c>
      <c r="K17" s="3">
        <v>2000</v>
      </c>
      <c r="L17" s="2">
        <v>1250</v>
      </c>
      <c r="M17" s="57">
        <f t="shared" si="1"/>
        <v>344.44444444444446</v>
      </c>
    </row>
    <row r="18" spans="2:13">
      <c r="B18" s="80"/>
      <c r="C18" s="13" t="s">
        <v>83</v>
      </c>
      <c r="D18" s="13" t="s">
        <v>164</v>
      </c>
      <c r="E18" s="2">
        <v>2000</v>
      </c>
      <c r="F18" s="2">
        <v>2500</v>
      </c>
      <c r="G18" s="2">
        <v>2250</v>
      </c>
      <c r="I18" s="33" t="s">
        <v>83</v>
      </c>
      <c r="J18" s="2">
        <v>2000</v>
      </c>
      <c r="K18" s="2">
        <v>2500</v>
      </c>
      <c r="L18" s="2">
        <v>2250</v>
      </c>
      <c r="M18" s="53">
        <f t="shared" si="1"/>
        <v>25</v>
      </c>
    </row>
    <row r="21" spans="2:13">
      <c r="C21" s="45"/>
      <c r="D21" s="45"/>
      <c r="E21" s="46"/>
      <c r="F21" s="46"/>
      <c r="G21" s="46"/>
      <c r="I21" s="44"/>
      <c r="J21" s="44"/>
    </row>
    <row r="22" spans="2:13">
      <c r="C22" s="45"/>
      <c r="D22" s="45"/>
      <c r="E22" s="47"/>
      <c r="F22" s="47"/>
      <c r="G22" s="48"/>
      <c r="I22" s="44"/>
      <c r="J22" s="44"/>
    </row>
    <row r="23" spans="2:13">
      <c r="C23" s="45"/>
      <c r="D23" s="45"/>
      <c r="E23" s="48"/>
      <c r="F23" s="48"/>
      <c r="G23" s="48"/>
      <c r="I23" s="44"/>
      <c r="J23" s="44"/>
    </row>
    <row r="24" spans="2:13">
      <c r="C24" s="45"/>
      <c r="D24" s="45"/>
      <c r="E24" s="47"/>
      <c r="F24" s="47"/>
      <c r="G24" s="48"/>
      <c r="I24" s="44"/>
      <c r="J24" s="44"/>
    </row>
    <row r="25" spans="2:13">
      <c r="C25" s="45"/>
      <c r="D25" s="45"/>
      <c r="E25" s="47"/>
      <c r="F25" s="47"/>
      <c r="G25" s="48"/>
      <c r="I25" s="44"/>
      <c r="J25" s="44"/>
    </row>
    <row r="26" spans="2:13">
      <c r="C26" s="45"/>
      <c r="D26" s="45"/>
      <c r="E26" s="47"/>
      <c r="F26" s="47"/>
      <c r="G26" s="48"/>
      <c r="I26" s="44"/>
      <c r="J26" s="44"/>
    </row>
    <row r="27" spans="2:13">
      <c r="C27" s="45"/>
      <c r="D27" s="45"/>
      <c r="E27" s="47"/>
      <c r="F27" s="47"/>
      <c r="G27" s="48"/>
      <c r="I27" s="44"/>
      <c r="J27" s="44"/>
    </row>
    <row r="28" spans="2:13">
      <c r="C28" s="45"/>
      <c r="D28" s="45"/>
      <c r="E28" s="47"/>
      <c r="F28" s="47"/>
      <c r="G28" s="48"/>
      <c r="I28" s="44"/>
      <c r="J28" s="44"/>
    </row>
    <row r="29" spans="2:13">
      <c r="C29" s="45"/>
      <c r="D29" s="45"/>
      <c r="E29" s="47"/>
      <c r="F29" s="47"/>
      <c r="G29" s="48"/>
      <c r="I29" s="44"/>
      <c r="J29" s="44"/>
    </row>
    <row r="30" spans="2:13">
      <c r="C30" s="45"/>
      <c r="D30" s="45"/>
      <c r="E30" s="47"/>
      <c r="F30" s="47"/>
      <c r="G30" s="48"/>
      <c r="I30" s="44"/>
      <c r="J30" s="44"/>
    </row>
    <row r="31" spans="2:13">
      <c r="C31" s="45"/>
      <c r="D31" s="45"/>
      <c r="E31" s="48"/>
      <c r="F31" s="48"/>
      <c r="G31" s="48"/>
      <c r="I31" s="44"/>
      <c r="J31" s="44"/>
    </row>
    <row r="32" spans="2:13">
      <c r="C32" s="45"/>
      <c r="D32" s="45"/>
      <c r="E32" s="47"/>
      <c r="F32" s="47"/>
      <c r="G32" s="48"/>
      <c r="I32" s="44"/>
      <c r="J32" s="44"/>
    </row>
    <row r="33" spans="3:10">
      <c r="C33" s="45"/>
      <c r="D33" s="45"/>
      <c r="E33" s="47"/>
      <c r="F33" s="47"/>
      <c r="G33" s="48"/>
      <c r="I33" s="44"/>
      <c r="J33" s="44"/>
    </row>
  </sheetData>
  <mergeCells count="9">
    <mergeCell ref="B6:B9"/>
    <mergeCell ref="B10:B14"/>
    <mergeCell ref="B15:B18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0"/>
  <sheetViews>
    <sheetView topLeftCell="A8" zoomScaleNormal="100" workbookViewId="0">
      <selection activeCell="A21" sqref="A21"/>
    </sheetView>
  </sheetViews>
  <sheetFormatPr defaultColWidth="11.42578125" defaultRowHeight="13.9"/>
  <cols>
    <col min="1" max="1" width="27" customWidth="1"/>
    <col min="2" max="6" width="12" bestFit="1" customWidth="1"/>
    <col min="9" max="9" width="12.140625" bestFit="1" customWidth="1"/>
  </cols>
  <sheetData>
    <row r="2" spans="1:9">
      <c r="A2" s="14" t="s">
        <v>190</v>
      </c>
      <c r="B2" s="12">
        <v>2019</v>
      </c>
      <c r="C2" s="12">
        <v>2020</v>
      </c>
      <c r="D2" s="12">
        <v>2021</v>
      </c>
      <c r="E2" s="12">
        <v>2022</v>
      </c>
      <c r="F2" s="12">
        <v>2023</v>
      </c>
      <c r="G2" s="12" t="s">
        <v>191</v>
      </c>
      <c r="H2" s="12" t="s">
        <v>192</v>
      </c>
    </row>
    <row r="3" spans="1:9">
      <c r="A3" s="34" t="s">
        <v>18</v>
      </c>
      <c r="B3" s="6">
        <v>3012.3968289085551</v>
      </c>
      <c r="C3" s="6">
        <v>3242.7817779251682</v>
      </c>
      <c r="D3" s="6">
        <v>3807.0198686938488</v>
      </c>
      <c r="E3" s="6">
        <v>4163.054457238034</v>
      </c>
      <c r="F3" s="6">
        <v>4377.4161372299877</v>
      </c>
      <c r="G3" s="6">
        <f t="shared" ref="G3:G11" si="0">AVERAGE(B3:F3)</f>
        <v>3720.533813999119</v>
      </c>
      <c r="H3" s="6">
        <f>SUM(B3:F3)/5</f>
        <v>3720.533813999119</v>
      </c>
      <c r="I3" s="22"/>
    </row>
    <row r="4" spans="1:9">
      <c r="A4" s="34" t="s">
        <v>8</v>
      </c>
      <c r="B4" s="6">
        <v>15647.689126559721</v>
      </c>
      <c r="C4" s="6">
        <v>19308.433361569962</v>
      </c>
      <c r="D4" s="6">
        <v>17923.833333333328</v>
      </c>
      <c r="E4" s="6">
        <v>24518.15034965035</v>
      </c>
      <c r="F4" s="6">
        <v>32484.593290580189</v>
      </c>
      <c r="G4" s="6">
        <f t="shared" si="0"/>
        <v>21976.539892338707</v>
      </c>
      <c r="H4" s="6">
        <f t="shared" ref="H4:H15" si="1">SUM(B4:F4)/5</f>
        <v>21976.539892338707</v>
      </c>
      <c r="I4" s="22"/>
    </row>
    <row r="5" spans="1:9">
      <c r="A5" s="34" t="s">
        <v>83</v>
      </c>
      <c r="B5" s="6">
        <v>1796.3729153597501</v>
      </c>
      <c r="C5" s="6">
        <v>1754.7630919359069</v>
      </c>
      <c r="D5" s="6">
        <v>1955.5597735818039</v>
      </c>
      <c r="E5" s="6">
        <v>2687.98548335227</v>
      </c>
      <c r="F5" s="6">
        <v>3003.800831281379</v>
      </c>
      <c r="G5" s="6">
        <f t="shared" si="0"/>
        <v>2239.6964191022221</v>
      </c>
      <c r="H5" s="6">
        <f t="shared" si="1"/>
        <v>2239.6964191022221</v>
      </c>
      <c r="I5" s="22"/>
    </row>
    <row r="6" spans="1:9">
      <c r="A6" s="34" t="s">
        <v>85</v>
      </c>
      <c r="B6" s="6">
        <v>6086.331057752669</v>
      </c>
      <c r="C6" s="6">
        <v>6944.9630281690143</v>
      </c>
      <c r="D6" s="6">
        <v>5934.3738345864649</v>
      </c>
      <c r="E6" s="6">
        <v>11236.11538461539</v>
      </c>
      <c r="F6" s="6">
        <v>12152.386391683191</v>
      </c>
      <c r="G6" s="6">
        <f t="shared" si="0"/>
        <v>8470.833939361346</v>
      </c>
      <c r="H6" s="6">
        <f t="shared" si="1"/>
        <v>8470.833939361346</v>
      </c>
      <c r="I6" s="22"/>
    </row>
    <row r="7" spans="1:9">
      <c r="A7" s="34" t="s">
        <v>11</v>
      </c>
      <c r="B7" s="6">
        <v>1471.449605298488</v>
      </c>
      <c r="C7" s="6">
        <v>1276.671293481676</v>
      </c>
      <c r="D7" s="6">
        <v>1205.491878088988</v>
      </c>
      <c r="E7" s="6">
        <v>2315.4430477674041</v>
      </c>
      <c r="F7" s="6">
        <v>2774.841182337811</v>
      </c>
      <c r="G7" s="6">
        <f t="shared" si="0"/>
        <v>1808.7794013948733</v>
      </c>
      <c r="H7" s="6">
        <f t="shared" si="1"/>
        <v>1808.7794013948733</v>
      </c>
      <c r="I7" s="22"/>
    </row>
    <row r="8" spans="1:9">
      <c r="A8" s="34" t="s">
        <v>88</v>
      </c>
      <c r="B8" s="6">
        <v>1032.7472967569149</v>
      </c>
      <c r="C8" s="6">
        <v>1316.983536234477</v>
      </c>
      <c r="D8" s="6">
        <v>1440.2540722199651</v>
      </c>
      <c r="E8" s="6">
        <v>1592.156509938894</v>
      </c>
      <c r="F8" s="6">
        <v>1775.7394587671961</v>
      </c>
      <c r="G8" s="6">
        <f t="shared" si="0"/>
        <v>1431.5761747834895</v>
      </c>
      <c r="H8" s="6">
        <f t="shared" si="1"/>
        <v>1431.5761747834895</v>
      </c>
      <c r="I8" s="22"/>
    </row>
    <row r="9" spans="1:9">
      <c r="A9" s="34" t="s">
        <v>132</v>
      </c>
      <c r="B9" s="6">
        <v>3808.20376588108</v>
      </c>
      <c r="C9" s="6">
        <v>3926.8479487350919</v>
      </c>
      <c r="D9" s="6">
        <v>4674.3049370335621</v>
      </c>
      <c r="E9" s="6">
        <v>5762.6456908441414</v>
      </c>
      <c r="F9" s="6">
        <v>6921.3147733959231</v>
      </c>
      <c r="G9" s="6">
        <f t="shared" si="0"/>
        <v>5018.6634231779599</v>
      </c>
      <c r="H9" s="6">
        <f t="shared" si="1"/>
        <v>5018.6634231779599</v>
      </c>
      <c r="I9" s="22"/>
    </row>
    <row r="10" spans="1:9">
      <c r="A10" s="35" t="s">
        <v>193</v>
      </c>
      <c r="B10" s="6">
        <v>6411</v>
      </c>
      <c r="C10" s="6">
        <v>6628.5</v>
      </c>
      <c r="D10" s="6">
        <v>8406.9166666666661</v>
      </c>
      <c r="E10" s="6">
        <v>9786</v>
      </c>
      <c r="F10" s="6">
        <v>11087</v>
      </c>
      <c r="G10" s="6">
        <f t="shared" si="0"/>
        <v>8463.8833333333332</v>
      </c>
      <c r="H10" s="6">
        <f t="shared" si="1"/>
        <v>8463.8833333333332</v>
      </c>
      <c r="I10" s="22"/>
    </row>
    <row r="11" spans="1:9" ht="16.149999999999999" customHeight="1">
      <c r="A11" s="35" t="s">
        <v>194</v>
      </c>
      <c r="B11" s="6">
        <v>305.5</v>
      </c>
      <c r="C11" s="6">
        <v>288.83333333333331</v>
      </c>
      <c r="D11" s="6">
        <v>364.25</v>
      </c>
      <c r="E11" s="6">
        <v>490</v>
      </c>
      <c r="F11" s="6">
        <v>552</v>
      </c>
      <c r="G11" s="6">
        <f t="shared" si="0"/>
        <v>400.11666666666667</v>
      </c>
      <c r="H11" s="6">
        <f t="shared" si="1"/>
        <v>400.11666666666667</v>
      </c>
    </row>
    <row r="12" spans="1:9" ht="16.149999999999999" customHeight="1">
      <c r="A12" s="35" t="s">
        <v>195</v>
      </c>
      <c r="B12" s="6">
        <v>5174</v>
      </c>
      <c r="C12" s="6">
        <v>5481</v>
      </c>
      <c r="D12" s="6">
        <v>7564</v>
      </c>
      <c r="E12" s="6">
        <v>8609</v>
      </c>
      <c r="F12" s="6">
        <v>9687</v>
      </c>
      <c r="G12" s="6">
        <v>7303</v>
      </c>
      <c r="H12" s="6">
        <f t="shared" si="1"/>
        <v>7303</v>
      </c>
    </row>
    <row r="13" spans="1:9" ht="16.149999999999999" customHeight="1">
      <c r="A13" s="35" t="s">
        <v>196</v>
      </c>
      <c r="B13" s="6">
        <v>4383.916666666667</v>
      </c>
      <c r="C13" s="6">
        <v>4667.416666666667</v>
      </c>
      <c r="D13" s="6">
        <v>6470.166666666667</v>
      </c>
      <c r="E13" s="6">
        <v>8027.166666666667</v>
      </c>
      <c r="F13" s="6">
        <v>7834.25</v>
      </c>
      <c r="G13" s="6">
        <v>6277</v>
      </c>
      <c r="H13" s="6">
        <f t="shared" si="1"/>
        <v>6276.5833333333339</v>
      </c>
    </row>
    <row r="14" spans="1:9" ht="16.149999999999999" customHeight="1">
      <c r="A14" s="35" t="s">
        <v>197</v>
      </c>
      <c r="B14" s="6">
        <v>859.5909680992645</v>
      </c>
      <c r="C14" s="6">
        <v>963.53212214095515</v>
      </c>
      <c r="D14" s="6">
        <v>1056.922739205831</v>
      </c>
      <c r="E14" s="6">
        <v>1474.8736707875339</v>
      </c>
      <c r="F14" s="6">
        <v>1820.411518567739</v>
      </c>
      <c r="G14" s="6">
        <v>1235.0662037602647</v>
      </c>
      <c r="H14" s="6">
        <f t="shared" si="1"/>
        <v>1235.0662037602647</v>
      </c>
    </row>
    <row r="15" spans="1:9">
      <c r="A15" s="35" t="s">
        <v>198</v>
      </c>
      <c r="B15" s="36">
        <v>10017</v>
      </c>
      <c r="C15" s="36">
        <v>12187</v>
      </c>
      <c r="D15" s="36">
        <v>12000</v>
      </c>
      <c r="E15" s="36">
        <v>38900</v>
      </c>
      <c r="F15" s="36">
        <v>30000</v>
      </c>
      <c r="G15" s="37">
        <f>SUM(B15:F15)/5</f>
        <v>20620.8</v>
      </c>
      <c r="H15" s="6">
        <f t="shared" si="1"/>
        <v>20620.8</v>
      </c>
    </row>
    <row r="16" spans="1:9">
      <c r="A16" s="15"/>
      <c r="B16" s="8"/>
      <c r="C16" s="8"/>
      <c r="D16" s="8"/>
      <c r="E16" s="8"/>
      <c r="F16" s="8"/>
      <c r="G16" s="8"/>
      <c r="H16" s="8"/>
    </row>
    <row r="17" spans="1:8" ht="14.45" thickBot="1">
      <c r="A17" s="8"/>
      <c r="B17" s="8"/>
      <c r="C17" s="8"/>
      <c r="D17" s="8"/>
      <c r="E17" s="8"/>
      <c r="F17" s="8"/>
      <c r="G17" s="8"/>
      <c r="H17" s="8"/>
    </row>
    <row r="18" spans="1:8">
      <c r="A18" s="19" t="s">
        <v>199</v>
      </c>
      <c r="B18" s="8"/>
      <c r="C18" s="8"/>
      <c r="D18" s="8"/>
      <c r="E18" s="8"/>
      <c r="F18" s="8"/>
      <c r="G18" s="8"/>
      <c r="H18" s="8"/>
    </row>
    <row r="19" spans="1:8">
      <c r="A19" s="20" t="s">
        <v>200</v>
      </c>
      <c r="B19" s="8"/>
      <c r="C19" s="8"/>
      <c r="D19" s="8"/>
      <c r="E19" s="8"/>
      <c r="F19" s="8"/>
      <c r="G19" s="8"/>
      <c r="H19" s="8"/>
    </row>
    <row r="20" spans="1:8">
      <c r="A20" s="17" t="s">
        <v>201</v>
      </c>
      <c r="C20" s="8"/>
      <c r="D20" s="8"/>
      <c r="E20" s="8"/>
      <c r="F20" s="8"/>
      <c r="G20" s="8"/>
      <c r="H20" s="8"/>
    </row>
    <row r="21" spans="1:8" ht="80.45" thickBot="1">
      <c r="A21" s="18" t="s">
        <v>202</v>
      </c>
      <c r="C21" s="8"/>
      <c r="D21" s="8"/>
      <c r="E21" s="8"/>
      <c r="F21" s="8"/>
      <c r="G21" s="8"/>
      <c r="H21" s="8"/>
    </row>
    <row r="22" spans="1:8">
      <c r="C22" s="8"/>
      <c r="D22" s="8"/>
      <c r="E22" s="8"/>
      <c r="F22" s="8"/>
      <c r="G22" s="8"/>
      <c r="H22" s="8"/>
    </row>
    <row r="23" spans="1:8">
      <c r="C23" s="8"/>
      <c r="D23" s="8"/>
      <c r="E23" s="8"/>
      <c r="F23" s="8"/>
      <c r="G23" s="8"/>
      <c r="H23" s="8"/>
    </row>
    <row r="24" spans="1:8">
      <c r="C24" s="8"/>
      <c r="D24" s="8"/>
      <c r="E24" s="8"/>
      <c r="F24" s="8"/>
      <c r="G24" s="8"/>
      <c r="H24" s="8"/>
    </row>
    <row r="27" spans="1:8">
      <c r="A27" s="12" t="s">
        <v>118</v>
      </c>
      <c r="B27" s="12" t="s">
        <v>191</v>
      </c>
    </row>
    <row r="28" spans="1:8">
      <c r="A28" s="34" t="s">
        <v>88</v>
      </c>
      <c r="B28" s="6">
        <v>1431.5761747834895</v>
      </c>
    </row>
    <row r="29" spans="1:8">
      <c r="A29" s="34" t="s">
        <v>11</v>
      </c>
      <c r="B29" s="6">
        <v>1808.7794013948733</v>
      </c>
    </row>
    <row r="30" spans="1:8">
      <c r="A30" s="34" t="s">
        <v>83</v>
      </c>
      <c r="B30" s="6">
        <v>2239.6964191022221</v>
      </c>
    </row>
    <row r="31" spans="1:8">
      <c r="A31" s="34" t="s">
        <v>18</v>
      </c>
      <c r="B31" s="6">
        <v>3720.533813999119</v>
      </c>
    </row>
    <row r="32" spans="1:8">
      <c r="A32" s="34" t="s">
        <v>132</v>
      </c>
      <c r="B32" s="6">
        <v>5018.6634231779599</v>
      </c>
    </row>
    <row r="33" spans="1:2">
      <c r="A33" s="34" t="s">
        <v>85</v>
      </c>
      <c r="B33" s="6">
        <v>8470.833939361346</v>
      </c>
    </row>
    <row r="34" spans="1:2">
      <c r="A34" s="34" t="s">
        <v>8</v>
      </c>
      <c r="B34" s="6">
        <v>21976.539892338707</v>
      </c>
    </row>
    <row r="35" spans="1:2">
      <c r="A35" s="35" t="s">
        <v>203</v>
      </c>
      <c r="B35" s="6">
        <v>20620.8</v>
      </c>
    </row>
    <row r="36" spans="1:2">
      <c r="A36" s="35" t="s">
        <v>204</v>
      </c>
      <c r="B36" s="6">
        <v>8463.8833333333332</v>
      </c>
    </row>
    <row r="37" spans="1:2">
      <c r="A37" s="35" t="s">
        <v>205</v>
      </c>
      <c r="B37" s="6">
        <v>7303</v>
      </c>
    </row>
    <row r="38" spans="1:2">
      <c r="A38" s="35" t="s">
        <v>206</v>
      </c>
      <c r="B38" s="6">
        <v>6277</v>
      </c>
    </row>
    <row r="39" spans="1:2">
      <c r="A39" s="35" t="s">
        <v>207</v>
      </c>
      <c r="B39" s="6">
        <v>1235.0662037602647</v>
      </c>
    </row>
    <row r="40" spans="1:2">
      <c r="A40" s="35" t="s">
        <v>189</v>
      </c>
      <c r="B40" s="6">
        <v>400.11666666666667</v>
      </c>
    </row>
  </sheetData>
  <sortState xmlns:xlrd2="http://schemas.microsoft.com/office/spreadsheetml/2017/richdata2" ref="A36:B41">
    <sortCondition descending="1" ref="B36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H44"/>
  <sheetViews>
    <sheetView tabSelected="1" topLeftCell="B24" zoomScale="90" zoomScaleNormal="90" workbookViewId="0">
      <selection activeCell="I37" sqref="I37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8" ht="15" customHeight="1">
      <c r="B2" s="5" t="s">
        <v>190</v>
      </c>
      <c r="C2" s="5">
        <v>2019</v>
      </c>
      <c r="D2" s="5">
        <v>2020</v>
      </c>
      <c r="E2" s="5">
        <v>2021</v>
      </c>
      <c r="F2" s="5">
        <v>2022</v>
      </c>
      <c r="G2" s="5">
        <v>2023</v>
      </c>
      <c r="H2" s="5" t="s">
        <v>191</v>
      </c>
    </row>
    <row r="3" spans="2:8">
      <c r="B3" s="34" t="s">
        <v>18</v>
      </c>
      <c r="C3" s="6">
        <v>3012.3968289085551</v>
      </c>
      <c r="D3" s="6">
        <v>3242.7817779251682</v>
      </c>
      <c r="E3" s="6">
        <v>3807.0198686938488</v>
      </c>
      <c r="F3" s="6">
        <v>4163.054457238034</v>
      </c>
      <c r="G3" s="6">
        <v>4377.4161372299877</v>
      </c>
      <c r="H3" s="6">
        <f t="shared" ref="H3:H11" si="0">AVERAGE(C3:G3)</f>
        <v>3720.533813999119</v>
      </c>
    </row>
    <row r="4" spans="2:8">
      <c r="B4" s="34" t="s">
        <v>8</v>
      </c>
      <c r="C4" s="6">
        <v>15647.689126559721</v>
      </c>
      <c r="D4" s="6">
        <v>19308.433361569962</v>
      </c>
      <c r="E4" s="6">
        <v>17923.833333333328</v>
      </c>
      <c r="F4" s="6">
        <v>24518.15034965035</v>
      </c>
      <c r="G4" s="6">
        <v>32484.593290580189</v>
      </c>
      <c r="H4" s="6">
        <f t="shared" si="0"/>
        <v>21976.539892338707</v>
      </c>
    </row>
    <row r="5" spans="2:8">
      <c r="B5" s="34" t="s">
        <v>83</v>
      </c>
      <c r="C5" s="6">
        <v>1796.3729153597501</v>
      </c>
      <c r="D5" s="6">
        <v>1754.7630919359069</v>
      </c>
      <c r="E5" s="6">
        <v>1955.5597735818039</v>
      </c>
      <c r="F5" s="6">
        <v>2687.98548335227</v>
      </c>
      <c r="G5" s="6">
        <v>3003.800831281379</v>
      </c>
      <c r="H5" s="6">
        <f t="shared" si="0"/>
        <v>2239.6964191022221</v>
      </c>
    </row>
    <row r="6" spans="2:8">
      <c r="B6" s="34" t="s">
        <v>85</v>
      </c>
      <c r="C6" s="6">
        <v>6086.331057752669</v>
      </c>
      <c r="D6" s="6">
        <v>6944.9630281690143</v>
      </c>
      <c r="E6" s="6">
        <v>5934.3738345864649</v>
      </c>
      <c r="F6" s="6">
        <v>11236.11538461539</v>
      </c>
      <c r="G6" s="6">
        <v>12152.386391683191</v>
      </c>
      <c r="H6" s="6">
        <f t="shared" si="0"/>
        <v>8470.833939361346</v>
      </c>
    </row>
    <row r="7" spans="2:8">
      <c r="B7" s="34" t="s">
        <v>11</v>
      </c>
      <c r="C7" s="6">
        <v>1471.449605298488</v>
      </c>
      <c r="D7" s="6">
        <v>1276.671293481676</v>
      </c>
      <c r="E7" s="6">
        <v>1205.491878088988</v>
      </c>
      <c r="F7" s="6">
        <v>2315.4430477674041</v>
      </c>
      <c r="G7" s="6">
        <v>2774.841182337811</v>
      </c>
      <c r="H7" s="6">
        <f t="shared" si="0"/>
        <v>1808.7794013948733</v>
      </c>
    </row>
    <row r="8" spans="2:8">
      <c r="B8" s="34" t="s">
        <v>88</v>
      </c>
      <c r="C8" s="6">
        <v>1032.7472967569149</v>
      </c>
      <c r="D8" s="6">
        <v>1316.983536234477</v>
      </c>
      <c r="E8" s="6">
        <v>1440.2540722199651</v>
      </c>
      <c r="F8" s="6">
        <v>1592.156509938894</v>
      </c>
      <c r="G8" s="6">
        <v>1775.7394587671961</v>
      </c>
      <c r="H8" s="6">
        <f t="shared" si="0"/>
        <v>1431.5761747834895</v>
      </c>
    </row>
    <row r="9" spans="2:8">
      <c r="B9" s="34" t="s">
        <v>132</v>
      </c>
      <c r="C9" s="6">
        <v>3808.20376588108</v>
      </c>
      <c r="D9" s="6">
        <v>3926.8479487350919</v>
      </c>
      <c r="E9" s="6">
        <v>4674.3049370335621</v>
      </c>
      <c r="F9" s="6">
        <v>5762.6456908441414</v>
      </c>
      <c r="G9" s="6">
        <v>6921.3147733959231</v>
      </c>
      <c r="H9" s="6">
        <f t="shared" si="0"/>
        <v>5018.6634231779599</v>
      </c>
    </row>
    <row r="10" spans="2:8">
      <c r="B10" s="35" t="s">
        <v>193</v>
      </c>
      <c r="C10" s="6">
        <v>6411</v>
      </c>
      <c r="D10" s="6">
        <v>6628.5</v>
      </c>
      <c r="E10" s="6">
        <v>8406.9166666666661</v>
      </c>
      <c r="F10" s="6">
        <v>9786</v>
      </c>
      <c r="G10" s="6">
        <v>11087</v>
      </c>
      <c r="H10" s="6">
        <f t="shared" si="0"/>
        <v>8463.8833333333332</v>
      </c>
    </row>
    <row r="11" spans="2:8">
      <c r="B11" s="35" t="s">
        <v>194</v>
      </c>
      <c r="C11" s="6">
        <v>305.5</v>
      </c>
      <c r="D11" s="6">
        <v>288.83333333333331</v>
      </c>
      <c r="E11" s="6">
        <v>364.25</v>
      </c>
      <c r="F11" s="6">
        <v>490</v>
      </c>
      <c r="G11" s="6">
        <v>552</v>
      </c>
      <c r="H11" s="6">
        <f t="shared" si="0"/>
        <v>400.11666666666667</v>
      </c>
    </row>
    <row r="12" spans="2:8">
      <c r="B12" s="35" t="s">
        <v>195</v>
      </c>
      <c r="C12" s="6">
        <v>5174</v>
      </c>
      <c r="D12" s="6">
        <v>5481</v>
      </c>
      <c r="E12" s="6">
        <v>7564</v>
      </c>
      <c r="F12" s="6">
        <v>8609</v>
      </c>
      <c r="G12" s="6">
        <v>9687</v>
      </c>
      <c r="H12" s="6">
        <v>7303</v>
      </c>
    </row>
    <row r="13" spans="2:8">
      <c r="B13" s="35" t="s">
        <v>196</v>
      </c>
      <c r="C13" s="6">
        <v>4383.916666666667</v>
      </c>
      <c r="D13" s="6">
        <v>4667.416666666667</v>
      </c>
      <c r="E13" s="6">
        <v>6470.166666666667</v>
      </c>
      <c r="F13" s="6">
        <v>8027.166666666667</v>
      </c>
      <c r="G13" s="6">
        <v>7834.25</v>
      </c>
      <c r="H13" s="6">
        <v>6277</v>
      </c>
    </row>
    <row r="14" spans="2:8">
      <c r="B14" s="35" t="s">
        <v>197</v>
      </c>
      <c r="C14" s="6">
        <v>859.5909680992645</v>
      </c>
      <c r="D14" s="6">
        <v>963.53212214095515</v>
      </c>
      <c r="E14" s="6">
        <v>1056.922739205831</v>
      </c>
      <c r="F14" s="6">
        <v>1474.8736707875339</v>
      </c>
      <c r="G14" s="6">
        <v>1820.411518567739</v>
      </c>
      <c r="H14" s="6">
        <v>1235.0662037602647</v>
      </c>
    </row>
    <row r="15" spans="2:8">
      <c r="B15" s="35" t="s">
        <v>198</v>
      </c>
      <c r="C15" s="36">
        <v>10017</v>
      </c>
      <c r="D15" s="36">
        <v>12187</v>
      </c>
      <c r="E15" s="36">
        <v>12000</v>
      </c>
      <c r="F15" s="36">
        <v>38900</v>
      </c>
      <c r="G15" s="36">
        <v>30000</v>
      </c>
      <c r="H15" s="37">
        <f>SUM(C15:G15)/5</f>
        <v>20620.8</v>
      </c>
    </row>
    <row r="16" spans="2:8">
      <c r="B16" s="38"/>
      <c r="C16" s="39"/>
      <c r="D16" s="39"/>
      <c r="E16" s="39"/>
      <c r="F16" s="39"/>
      <c r="G16" s="39"/>
      <c r="H16" s="40"/>
    </row>
    <row r="17" spans="2:8" ht="14.45" thickBot="1">
      <c r="B17" s="8"/>
      <c r="C17" s="8"/>
      <c r="D17" s="8"/>
      <c r="E17" s="8"/>
      <c r="F17" s="9"/>
      <c r="H17" s="9"/>
    </row>
    <row r="18" spans="2:8">
      <c r="B18" s="19" t="s">
        <v>199</v>
      </c>
      <c r="C18" s="8"/>
      <c r="D18" s="9"/>
      <c r="G18" s="9"/>
    </row>
    <row r="19" spans="2:8">
      <c r="B19" s="20" t="s">
        <v>200</v>
      </c>
      <c r="C19" s="8"/>
      <c r="D19" s="9"/>
      <c r="G19" s="9"/>
    </row>
    <row r="20" spans="2:8">
      <c r="B20" s="17" t="s">
        <v>201</v>
      </c>
      <c r="C20" s="8"/>
      <c r="D20" s="9"/>
      <c r="G20" s="9"/>
    </row>
    <row r="21" spans="2:8" ht="80.45" thickBot="1">
      <c r="B21" s="18" t="s">
        <v>208</v>
      </c>
      <c r="C21" s="8"/>
      <c r="D21" s="9"/>
      <c r="G21" s="9"/>
    </row>
    <row r="22" spans="2:8">
      <c r="B22" s="8"/>
      <c r="C22" s="8"/>
      <c r="D22" s="9"/>
      <c r="G22" s="9"/>
    </row>
    <row r="23" spans="2:8">
      <c r="B23" s="8"/>
      <c r="C23" s="8"/>
      <c r="D23" s="9"/>
      <c r="G23" s="9"/>
    </row>
    <row r="24" spans="2:8">
      <c r="B24" s="8"/>
      <c r="C24" s="8"/>
      <c r="D24" s="9"/>
      <c r="G24" s="9"/>
    </row>
    <row r="25" spans="2:8">
      <c r="B25" s="8"/>
      <c r="C25" s="8"/>
      <c r="D25" s="9"/>
      <c r="G25" s="9"/>
    </row>
    <row r="26" spans="2:8" ht="15" customHeight="1">
      <c r="B26" s="8"/>
      <c r="C26" s="8"/>
      <c r="D26" s="8"/>
      <c r="E26" s="8"/>
      <c r="F26" s="8"/>
      <c r="G26" s="9"/>
    </row>
    <row r="27" spans="2:8">
      <c r="B27" s="7"/>
      <c r="C27" s="8"/>
      <c r="D27" s="8"/>
      <c r="E27" s="8"/>
      <c r="F27" s="8"/>
      <c r="G27" s="9"/>
    </row>
    <row r="28" spans="2:8">
      <c r="B28" s="7"/>
      <c r="C28" s="8"/>
      <c r="D28" s="8"/>
      <c r="E28" s="8"/>
      <c r="F28" s="8"/>
      <c r="G28" s="9"/>
    </row>
    <row r="29" spans="2:8">
      <c r="B29" s="7"/>
      <c r="C29" s="7"/>
      <c r="D29" s="8"/>
      <c r="E29" s="8"/>
      <c r="F29" s="8"/>
      <c r="G29" s="8"/>
      <c r="H29" s="9"/>
    </row>
    <row r="30" spans="2:8">
      <c r="B30" s="5" t="s">
        <v>190</v>
      </c>
      <c r="C30" s="5">
        <v>2020</v>
      </c>
      <c r="D30" s="5">
        <v>2021</v>
      </c>
      <c r="E30" s="5">
        <v>2022</v>
      </c>
      <c r="F30" s="5">
        <v>2023</v>
      </c>
      <c r="G30" s="8"/>
      <c r="H30" s="9"/>
    </row>
    <row r="31" spans="2:8">
      <c r="B31" s="34" t="s">
        <v>18</v>
      </c>
      <c r="C31" s="16">
        <f>D3/C3*100-100</f>
        <v>7.6478950849276259</v>
      </c>
      <c r="D31" s="16">
        <f t="shared" ref="D31:F31" si="1">E3/D3*100-100</f>
        <v>17.399816867408745</v>
      </c>
      <c r="E31" s="16">
        <f t="shared" si="1"/>
        <v>9.3520549097196408</v>
      </c>
      <c r="F31" s="16">
        <f t="shared" si="1"/>
        <v>5.1491442688013933</v>
      </c>
      <c r="G31" s="60" cm="1">
        <f t="array" ref="G31">+AVERAGE(ABS(C31:F31))</f>
        <v>9.8872277827143513</v>
      </c>
      <c r="H31" s="9"/>
    </row>
    <row r="32" spans="2:8">
      <c r="B32" s="34" t="s">
        <v>8</v>
      </c>
      <c r="C32" s="16">
        <f t="shared" ref="C32:F43" si="2">D4/C4*100-100</f>
        <v>23.394791431513354</v>
      </c>
      <c r="D32" s="16">
        <f t="shared" si="2"/>
        <v>-7.1709599754086497</v>
      </c>
      <c r="E32" s="16">
        <f t="shared" si="2"/>
        <v>36.790774014024294</v>
      </c>
      <c r="F32" s="16">
        <f t="shared" si="2"/>
        <v>32.492022551951777</v>
      </c>
      <c r="G32" s="23" cm="1">
        <f t="array" ref="G32">+AVERAGE(ABS(C32:F32))</f>
        <v>24.962136993224519</v>
      </c>
      <c r="H32" s="9"/>
    </row>
    <row r="33" spans="2:8">
      <c r="B33" s="34" t="s">
        <v>83</v>
      </c>
      <c r="C33" s="16">
        <f t="shared" si="2"/>
        <v>-2.3163243593833727</v>
      </c>
      <c r="D33" s="16">
        <f t="shared" si="2"/>
        <v>11.442951049555774</v>
      </c>
      <c r="E33" s="16">
        <f t="shared" si="2"/>
        <v>37.453506646281369</v>
      </c>
      <c r="F33" s="16">
        <f t="shared" si="2"/>
        <v>11.749146335985628</v>
      </c>
      <c r="G33" s="23" cm="1">
        <f t="array" ref="G33">+AVERAGE(ABS(C33:F33))</f>
        <v>15.740482097801536</v>
      </c>
      <c r="H33" s="9"/>
    </row>
    <row r="34" spans="2:8">
      <c r="B34" s="34" t="s">
        <v>85</v>
      </c>
      <c r="C34" s="16">
        <f t="shared" si="2"/>
        <v>14.107546274904536</v>
      </c>
      <c r="D34" s="16">
        <f t="shared" si="2"/>
        <v>-14.551397746590794</v>
      </c>
      <c r="E34" s="16">
        <f t="shared" si="2"/>
        <v>89.339527603224809</v>
      </c>
      <c r="F34" s="16">
        <f t="shared" si="2"/>
        <v>8.154695601670042</v>
      </c>
      <c r="G34" s="59" cm="1">
        <f t="array" ref="G34">+AVERAGE(ABS(C34:F34))</f>
        <v>31.538291806597545</v>
      </c>
      <c r="H34" s="9"/>
    </row>
    <row r="35" spans="2:8">
      <c r="B35" s="34" t="s">
        <v>11</v>
      </c>
      <c r="C35" s="16">
        <f t="shared" si="2"/>
        <v>-13.237171773701391</v>
      </c>
      <c r="D35" s="16">
        <f t="shared" si="2"/>
        <v>-5.575390921383601</v>
      </c>
      <c r="E35" s="16">
        <f t="shared" si="2"/>
        <v>92.07454565666356</v>
      </c>
      <c r="F35" s="16">
        <f t="shared" si="2"/>
        <v>19.840614737355239</v>
      </c>
      <c r="G35" s="59" cm="1">
        <f t="array" ref="G35">+AVERAGE(ABS(C35:F35))</f>
        <v>32.681930772275948</v>
      </c>
      <c r="H35" s="9"/>
    </row>
    <row r="36" spans="2:8">
      <c r="B36" s="34" t="s">
        <v>88</v>
      </c>
      <c r="C36" s="16">
        <f t="shared" si="2"/>
        <v>27.52234165803533</v>
      </c>
      <c r="D36" s="16">
        <f t="shared" si="2"/>
        <v>9.3600665911089322</v>
      </c>
      <c r="E36" s="16">
        <f t="shared" si="2"/>
        <v>10.546919508777435</v>
      </c>
      <c r="F36" s="16">
        <f t="shared" si="2"/>
        <v>11.530458700655501</v>
      </c>
      <c r="G36" s="60" cm="1">
        <f t="array" ref="G36">+AVERAGE(ABS(C36:F36))</f>
        <v>14.7399466146443</v>
      </c>
    </row>
    <row r="37" spans="2:8" ht="15" customHeight="1">
      <c r="B37" s="34" t="s">
        <v>132</v>
      </c>
      <c r="C37" s="16">
        <f t="shared" si="2"/>
        <v>3.1154893526702381</v>
      </c>
      <c r="D37" s="16">
        <f t="shared" si="2"/>
        <v>19.034528406918298</v>
      </c>
      <c r="E37" s="16">
        <f t="shared" si="2"/>
        <v>23.283477831920592</v>
      </c>
      <c r="F37" s="16">
        <f t="shared" si="2"/>
        <v>20.106547317193375</v>
      </c>
      <c r="G37" s="23" cm="1">
        <f t="array" ref="G37">+AVERAGE(ABS(C37:F37))</f>
        <v>16.385010727175626</v>
      </c>
    </row>
    <row r="38" spans="2:8">
      <c r="B38" s="35" t="s">
        <v>204</v>
      </c>
      <c r="C38" s="16">
        <f t="shared" si="2"/>
        <v>3.3926064576509134</v>
      </c>
      <c r="D38" s="16">
        <f t="shared" si="2"/>
        <v>26.829850896381771</v>
      </c>
      <c r="E38" s="16">
        <f t="shared" si="2"/>
        <v>16.404151343635704</v>
      </c>
      <c r="F38" s="16">
        <f t="shared" si="2"/>
        <v>13.294502350296341</v>
      </c>
      <c r="G38" s="60" cm="1">
        <f t="array" ref="G38">+AVERAGE(ABS(C38:F38))</f>
        <v>14.980277761991182</v>
      </c>
    </row>
    <row r="39" spans="2:8">
      <c r="B39" s="35" t="s">
        <v>189</v>
      </c>
      <c r="C39" s="16">
        <f t="shared" si="2"/>
        <v>-5.4555373704310028</v>
      </c>
      <c r="D39" s="16">
        <f t="shared" si="2"/>
        <v>26.110790536641673</v>
      </c>
      <c r="E39" s="16">
        <f t="shared" si="2"/>
        <v>34.522992450240224</v>
      </c>
      <c r="F39" s="16">
        <f t="shared" si="2"/>
        <v>12.65306122448979</v>
      </c>
      <c r="G39" s="23" cm="1">
        <f t="array" ref="G39">+AVERAGE(ABS(C39:F39))</f>
        <v>19.685595395450672</v>
      </c>
    </row>
    <row r="40" spans="2:8">
      <c r="B40" s="35" t="s">
        <v>205</v>
      </c>
      <c r="C40" s="16">
        <f t="shared" si="2"/>
        <v>5.9335137224584571</v>
      </c>
      <c r="D40" s="16">
        <f t="shared" si="2"/>
        <v>38.004013866082829</v>
      </c>
      <c r="E40" s="16">
        <f t="shared" si="2"/>
        <v>13.815441565309357</v>
      </c>
      <c r="F40" s="16">
        <f t="shared" si="2"/>
        <v>12.521779533046811</v>
      </c>
      <c r="G40" s="23" cm="1">
        <f t="array" ref="G40">+AVERAGE(ABS(C40:F40))</f>
        <v>17.568687171724363</v>
      </c>
    </row>
    <row r="41" spans="2:8">
      <c r="B41" s="35" t="s">
        <v>206</v>
      </c>
      <c r="C41" s="16">
        <f t="shared" si="2"/>
        <v>6.4668200049422921</v>
      </c>
      <c r="D41" s="16">
        <f t="shared" si="2"/>
        <v>38.624149690228364</v>
      </c>
      <c r="E41" s="16">
        <f t="shared" si="2"/>
        <v>24.064295098013957</v>
      </c>
      <c r="F41" s="16">
        <f t="shared" si="2"/>
        <v>-2.4032971368062732</v>
      </c>
      <c r="G41" s="23" cm="1">
        <f t="array" ref="G41">+AVERAGE(ABS(C41:F41))</f>
        <v>17.889640482497722</v>
      </c>
    </row>
    <row r="42" spans="2:8">
      <c r="B42" s="35" t="s">
        <v>207</v>
      </c>
      <c r="C42" s="16">
        <f t="shared" si="2"/>
        <v>12.09193184887998</v>
      </c>
      <c r="D42" s="16">
        <f t="shared" si="2"/>
        <v>9.6925276198745962</v>
      </c>
      <c r="E42" s="16">
        <f t="shared" si="2"/>
        <v>39.544132799692647</v>
      </c>
      <c r="F42" s="16">
        <f t="shared" si="2"/>
        <v>23.428301326695959</v>
      </c>
      <c r="G42" s="23" cm="1">
        <f t="array" ref="G42">+AVERAGE(ABS(C42:F42))</f>
        <v>21.189223398785796</v>
      </c>
    </row>
    <row r="43" spans="2:8">
      <c r="B43" s="35" t="s">
        <v>203</v>
      </c>
      <c r="C43" s="16">
        <f t="shared" si="2"/>
        <v>21.663172606568821</v>
      </c>
      <c r="D43" s="16">
        <f t="shared" si="2"/>
        <v>-1.5344219250020501</v>
      </c>
      <c r="E43" s="16">
        <f t="shared" si="2"/>
        <v>224.16666666666669</v>
      </c>
      <c r="F43" s="16">
        <f t="shared" si="2"/>
        <v>-22.879177377892034</v>
      </c>
      <c r="G43" s="59" cm="1">
        <f t="array" ref="G43">+AVERAGE(ABS(C43:F43))</f>
        <v>67.560859644032405</v>
      </c>
    </row>
    <row r="44" spans="2:8" ht="14.25" customHeight="1"/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2025-07-03T20:21:27+00:00</FechayHor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3E9602-04BC-4E38-91DD-44C0C1B37D8C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4BCA7673-A1D1-4B56-9345-81C876E98F7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Luisa Fernanda Cepeda Benitez</cp:lastModifiedBy>
  <cp:revision/>
  <dcterms:created xsi:type="dcterms:W3CDTF">2024-08-23T00:06:32Z</dcterms:created>
  <dcterms:modified xsi:type="dcterms:W3CDTF">2025-07-03T21:03:50Z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