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4ec5a96bdd7fb42b/Documents/ANT 2025/MUNICIPIOS ASIGNADOS 2025/BOLÍVAR SANTANDER/"/>
    </mc:Choice>
  </mc:AlternateContent>
  <xr:revisionPtr revIDLastSave="90" documentId="14_{855323C3-394A-463A-9E33-97C4A57284B3}" xr6:coauthVersionLast="47" xr6:coauthVersionMax="47" xr10:uidLastSave="{639AEB1E-4FDC-4FEC-BB80-FC98D031B15C}"/>
  <bookViews>
    <workbookView xWindow="5760" yWindow="3360" windowWidth="17280" windowHeight="8880" firstSheet="5" activeTab="5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PRODUCTO'!$B$21:$D$34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9" l="1" a="1"/>
  <c r="G39" i="9" s="1"/>
  <c r="G40" i="9" a="1"/>
  <c r="G40" i="9" s="1"/>
  <c r="F32" i="9"/>
  <c r="F33" i="9"/>
  <c r="F34" i="9"/>
  <c r="F35" i="9"/>
  <c r="F36" i="9"/>
  <c r="F37" i="9"/>
  <c r="F38" i="9"/>
  <c r="F39" i="9"/>
  <c r="F40" i="9"/>
  <c r="F41" i="9"/>
  <c r="F42" i="9"/>
  <c r="E32" i="9"/>
  <c r="E33" i="9"/>
  <c r="E34" i="9"/>
  <c r="E35" i="9"/>
  <c r="E36" i="9"/>
  <c r="E37" i="9"/>
  <c r="E38" i="9"/>
  <c r="E39" i="9"/>
  <c r="E40" i="9"/>
  <c r="E41" i="9"/>
  <c r="E42" i="9"/>
  <c r="D32" i="9"/>
  <c r="D33" i="9"/>
  <c r="D34" i="9"/>
  <c r="D35" i="9"/>
  <c r="D36" i="9"/>
  <c r="D37" i="9"/>
  <c r="D38" i="9"/>
  <c r="D39" i="9"/>
  <c r="D40" i="9"/>
  <c r="D41" i="9"/>
  <c r="D42" i="9"/>
  <c r="D31" i="9"/>
  <c r="E31" i="9"/>
  <c r="F31" i="9"/>
  <c r="C32" i="9"/>
  <c r="C33" i="9"/>
  <c r="C34" i="9"/>
  <c r="C35" i="9"/>
  <c r="C36" i="9"/>
  <c r="C37" i="9"/>
  <c r="C38" i="9"/>
  <c r="C39" i="9"/>
  <c r="C40" i="9"/>
  <c r="C41" i="9"/>
  <c r="G41" i="9" s="1" a="1"/>
  <c r="G41" i="9" s="1"/>
  <c r="C42" i="9"/>
  <c r="G42" i="9" s="1" a="1"/>
  <c r="G42" i="9" s="1"/>
  <c r="C31" i="9"/>
  <c r="H14" i="9"/>
  <c r="H12" i="9"/>
  <c r="H11" i="9"/>
  <c r="H10" i="9"/>
  <c r="H9" i="9"/>
  <c r="H8" i="9"/>
  <c r="H7" i="9"/>
  <c r="H5" i="9"/>
  <c r="H4" i="9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J7" i="6"/>
  <c r="G10" i="8" l="1"/>
  <c r="G14" i="8"/>
  <c r="G12" i="8" l="1"/>
  <c r="G11" i="8"/>
  <c r="G8" i="8"/>
  <c r="G7" i="8"/>
  <c r="G5" i="8" l="1"/>
  <c r="G4" i="8"/>
  <c r="H3" i="8"/>
  <c r="H4" i="8"/>
  <c r="H5" i="8"/>
  <c r="H6" i="8"/>
  <c r="H7" i="8"/>
  <c r="H8" i="8"/>
  <c r="H9" i="8"/>
  <c r="H10" i="8"/>
  <c r="H11" i="8"/>
  <c r="H12" i="8"/>
  <c r="H13" i="8"/>
  <c r="H14" i="8"/>
  <c r="G9" i="8" l="1"/>
  <c r="J18" i="6" l="1"/>
  <c r="J17" i="6"/>
  <c r="J16" i="6"/>
  <c r="J15" i="6"/>
  <c r="J14" i="6"/>
  <c r="M5" i="7" l="1"/>
  <c r="J6" i="6"/>
  <c r="J8" i="6"/>
  <c r="J9" i="6"/>
  <c r="J10" i="6"/>
  <c r="J11" i="6"/>
  <c r="J12" i="6"/>
  <c r="J13" i="6"/>
  <c r="J5" i="6"/>
  <c r="G32" i="9" l="1" a="1"/>
  <c r="G32" i="9" s="1"/>
  <c r="G33" i="9" a="1"/>
  <c r="G33" i="9" s="1"/>
  <c r="G34" i="9" a="1"/>
  <c r="G34" i="9" s="1"/>
  <c r="G35" i="9" a="1"/>
  <c r="G35" i="9" s="1"/>
  <c r="G36" i="9" a="1"/>
  <c r="G36" i="9" s="1"/>
  <c r="G37" i="9" a="1"/>
  <c r="G37" i="9" s="1"/>
  <c r="G38" i="9" a="1"/>
  <c r="G38" i="9" s="1"/>
  <c r="G31" i="9" a="1"/>
  <c r="G31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I10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uTome el dato de la pastusa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<sst xmlns="http://schemas.openxmlformats.org/spreadsheetml/2006/main" count="465" uniqueCount="191">
  <si>
    <t>Tabla 1. Organizaciones de la Agricultura Familiar (OAF) participantes de los encuentros territoriales en el municipio de Bolívar</t>
  </si>
  <si>
    <t xml:space="preserve">Nombre y sigla asociación </t>
  </si>
  <si>
    <t xml:space="preserve">Principales productos comercializados </t>
  </si>
  <si>
    <t xml:space="preserve">Corregimientos de influencia </t>
  </si>
  <si>
    <t xml:space="preserve">No. De familias asociadas </t>
  </si>
  <si>
    <t xml:space="preserve">Servicios que presta la OAF </t>
  </si>
  <si>
    <t>Aociación Asocafebol- ASOCAFEBOL</t>
  </si>
  <si>
    <t>Café</t>
  </si>
  <si>
    <t>Vereda bajo centro palmas</t>
  </si>
  <si>
    <t>Orientacion sobre la importancia del café a los productores para su calidad de vida y capitalización de recursos</t>
  </si>
  <si>
    <t>Asociación Campesinos Morelia</t>
  </si>
  <si>
    <t>Mora</t>
  </si>
  <si>
    <t>Cabecera Municipal</t>
  </si>
  <si>
    <t>Comercialización colectíva</t>
  </si>
  <si>
    <t>Asociación de Campesinos del Futuro-ASOCAMFUTURO</t>
  </si>
  <si>
    <t>Papaya</t>
  </si>
  <si>
    <t>Vereda Matecoco</t>
  </si>
  <si>
    <t>Trabajo asociativo, comercialización colectiva y busqueda de proyectos</t>
  </si>
  <si>
    <t>Cacao</t>
  </si>
  <si>
    <t>Junta Acción Comunal Guinea Alto</t>
  </si>
  <si>
    <t>Cachama</t>
  </si>
  <si>
    <t>Vereda La Carcaobada</t>
  </si>
  <si>
    <t>Busqueda de proyectos para el bienestar de la vereda</t>
  </si>
  <si>
    <t>Junta Acción Comunal Las Peñas Vereda La Carcabada- JUNTA ACCION COMUNAL GUINEO ALTO</t>
  </si>
  <si>
    <t>Res kg en pie</t>
  </si>
  <si>
    <t>Vereda Guinea Alto</t>
  </si>
  <si>
    <t>Junta Acción Comunal Matecoco- JAC MATECOCO</t>
  </si>
  <si>
    <t>Plátano</t>
  </si>
  <si>
    <t>Comercialización colectíva y busqueda de proyectos</t>
  </si>
  <si>
    <t>Tabla 2. Condiciones comerciales de las asociaciones</t>
  </si>
  <si>
    <t xml:space="preserve">Nombre asociación </t>
  </si>
  <si>
    <t xml:space="preserve">Producto </t>
  </si>
  <si>
    <t>Presentación</t>
  </si>
  <si>
    <t>Cliente</t>
  </si>
  <si>
    <t xml:space="preserve">Contrato y/o acuerdo comercial establecido  </t>
  </si>
  <si>
    <t xml:space="preserve">Forma de pago </t>
  </si>
  <si>
    <t xml:space="preserve">Primer punto de comercialización </t>
  </si>
  <si>
    <t>Carga X 125 kg</t>
  </si>
  <si>
    <t>Intermediarios 10%
Institucional - (compras públicas Horeca) 90%)</t>
  </si>
  <si>
    <t>No</t>
  </si>
  <si>
    <t>Contado</t>
  </si>
  <si>
    <t>Cabecera Municipal 10%
Cooperatíva Velez 90%</t>
  </si>
  <si>
    <t>Canastilla X 10 kg</t>
  </si>
  <si>
    <t>Intermediarios 100%</t>
  </si>
  <si>
    <t>Finca 100%</t>
  </si>
  <si>
    <t>Caja X 10 kg</t>
  </si>
  <si>
    <t>Bogotá 100%</t>
  </si>
  <si>
    <t>Bulto X 50 kg</t>
  </si>
  <si>
    <t>Intituciónal- (compras públicas Horeca) 100%</t>
  </si>
  <si>
    <t>Cooperativa Asociación 100%</t>
  </si>
  <si>
    <t>Piscicultura ( cachama)</t>
  </si>
  <si>
    <t>Kilogramo</t>
  </si>
  <si>
    <t>Consumidor final 100%</t>
  </si>
  <si>
    <t>Crédito</t>
  </si>
  <si>
    <t>Vereda Carcabada 100%</t>
  </si>
  <si>
    <t>Corregimiento La Carolina 100%</t>
  </si>
  <si>
    <t>Arroba</t>
  </si>
  <si>
    <t>Finca vereda Matecoco 100%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</si>
  <si>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</si>
  <si>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</si>
  <si>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</si>
  <si>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</si>
  <si>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</si>
  <si>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</si>
  <si>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Asadero Restaurante Rico Pollo</t>
  </si>
  <si>
    <t>Minoristas</t>
  </si>
  <si>
    <t>Ovino kg en pie</t>
  </si>
  <si>
    <t>Finca</t>
  </si>
  <si>
    <t>Asociación Regional de Cacaoteros del Magdalena Medio- ASORECAMNN</t>
  </si>
  <si>
    <t>Institucional</t>
  </si>
  <si>
    <t>Centro de acopio</t>
  </si>
  <si>
    <t>Autoservicio Granero La Economía</t>
  </si>
  <si>
    <t>Supermercado</t>
  </si>
  <si>
    <t>Aguacate hass</t>
  </si>
  <si>
    <t>Queso</t>
  </si>
  <si>
    <t>Autoservicio Hermanos Gonzalez</t>
  </si>
  <si>
    <t>Panela</t>
  </si>
  <si>
    <t>Cooperatíva Caficultores de Santander</t>
  </si>
  <si>
    <t>Procesador Agroindustrial</t>
  </si>
  <si>
    <t>Fama Hugo Ariza</t>
  </si>
  <si>
    <t xml:space="preserve">Cerdo kg en pie </t>
  </si>
  <si>
    <t>Huevo</t>
  </si>
  <si>
    <t>Placita Campesina Cimitarra</t>
  </si>
  <si>
    <t>Restaurante La Estacion</t>
  </si>
  <si>
    <t>Surtirodo Plaza Bolivarense</t>
  </si>
  <si>
    <t>Papa</t>
  </si>
  <si>
    <t>Tabla 6. Descripción de los agentes comerciales participantes de los encuentros territoriales del municipio de Bolívar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</si>
  <si>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</si>
  <si>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</si>
  <si>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</si>
  <si>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</si>
  <si>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</si>
  <si>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</si>
  <si>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kg en pie</t>
  </si>
  <si>
    <t>Temporada</t>
  </si>
  <si>
    <t xml:space="preserve">Finca </t>
  </si>
  <si>
    <t>Quincenal</t>
  </si>
  <si>
    <t>Canastilla X 22kg</t>
  </si>
  <si>
    <t>Semanal</t>
  </si>
  <si>
    <t>Bloque 5 Libras</t>
  </si>
  <si>
    <t>Caja X 32 unidades</t>
  </si>
  <si>
    <t>Bolsa X 500 gms</t>
  </si>
  <si>
    <t>Bulto X 40 kg</t>
  </si>
  <si>
    <t>Cubeta X 30 unidades</t>
  </si>
  <si>
    <t>Tabla 7. Principales destinos y valor flete por producto – UFH de referencia.</t>
  </si>
  <si>
    <t>Símbolo UFH de referencia</t>
  </si>
  <si>
    <t>Línea Productiva</t>
  </si>
  <si>
    <t>Presentación del producto</t>
  </si>
  <si>
    <t xml:space="preserve">Principales compradores </t>
  </si>
  <si>
    <t>Primer mercado destino</t>
  </si>
  <si>
    <t>Precio promedio flete ($/kg)</t>
  </si>
  <si>
    <t>Precio actual  ($/kg)</t>
  </si>
  <si>
    <t>% Precio Flete  ($/kg)</t>
  </si>
  <si>
    <t xml:space="preserve">Tipo Cliente </t>
  </si>
  <si>
    <t>%</t>
  </si>
  <si>
    <t>04Pds1-67</t>
  </si>
  <si>
    <t>Consumidor final</t>
  </si>
  <si>
    <t>07Vd-49</t>
  </si>
  <si>
    <t>Ganadería dp Res kg en pie</t>
  </si>
  <si>
    <t xml:space="preserve">Intermediarios </t>
  </si>
  <si>
    <t>Finca 25%
Cimitarra 50%
Cabecera municipal 25%</t>
  </si>
  <si>
    <t>Ganadería dp Queso</t>
  </si>
  <si>
    <t>Bloque 8 kg</t>
  </si>
  <si>
    <t xml:space="preserve">Consumidor final 
Minorista </t>
  </si>
  <si>
    <t>50%
50%</t>
  </si>
  <si>
    <t>Finca 50%
Cimitarra 50%</t>
  </si>
  <si>
    <t>08Vd2s1-44</t>
  </si>
  <si>
    <t>Piscicultura- cachama</t>
  </si>
  <si>
    <t>09Kf-38</t>
  </si>
  <si>
    <t>Caña Panelera ( panela)</t>
  </si>
  <si>
    <t>Cabecera Municipal 100%</t>
  </si>
  <si>
    <t>Porcicultura (cerdo kg en pie)</t>
  </si>
  <si>
    <t>Cerdo kg en pie</t>
  </si>
  <si>
    <t>09Kfs1-38</t>
  </si>
  <si>
    <t>Canastilla X 22 kg</t>
  </si>
  <si>
    <t>Mayoristas</t>
  </si>
  <si>
    <t>Cooperatíva Velez 100%</t>
  </si>
  <si>
    <t>Canastilla X 12 kg</t>
  </si>
  <si>
    <t>Avicultura postura (huevo)</t>
  </si>
  <si>
    <t>Almacen de cadena</t>
  </si>
  <si>
    <t>09Vd3s2-38</t>
  </si>
  <si>
    <t>Puerto Boyacá</t>
  </si>
  <si>
    <t>linea</t>
  </si>
  <si>
    <t>ufh</t>
  </si>
  <si>
    <t>corregimiento_vereda</t>
  </si>
  <si>
    <t>aguacate_hass</t>
  </si>
  <si>
    <t>GUAMAL</t>
  </si>
  <si>
    <t>cacao_sombrio</t>
  </si>
  <si>
    <t>MATA COCO</t>
  </si>
  <si>
    <t>cafe</t>
  </si>
  <si>
    <t>BAJO PALMAS</t>
  </si>
  <si>
    <t>cana_panelera</t>
  </si>
  <si>
    <t>mora</t>
  </si>
  <si>
    <t>BOQUERON</t>
  </si>
  <si>
    <t>papa</t>
  </si>
  <si>
    <t>papaya</t>
  </si>
  <si>
    <t>platano</t>
  </si>
  <si>
    <t>avicultura_postura</t>
  </si>
  <si>
    <t>PLAN DE ROJAS</t>
  </si>
  <si>
    <t>ganaderia_dp</t>
  </si>
  <si>
    <t>AGUA LINDA</t>
  </si>
  <si>
    <t>ovinos</t>
  </si>
  <si>
    <t>piscicultura_cachama</t>
  </si>
  <si>
    <t>LOCACIÓN</t>
  </si>
  <si>
    <t>porcicultura_ciclo_completo</t>
  </si>
  <si>
    <t>Tabla 8. Precios pagados al productor reportados en las UFH de referencia.</t>
  </si>
  <si>
    <t>Precio mínimo ($/kg)</t>
  </si>
  <si>
    <t>Precio máximo ($/kg)</t>
  </si>
  <si>
    <t>Precio actual ($/kg)</t>
  </si>
  <si>
    <t>Variación</t>
  </si>
  <si>
    <t>Ganadería dp res kg en pie</t>
  </si>
  <si>
    <t>Ganaderia dp queso</t>
  </si>
  <si>
    <t xml:space="preserve">Línea productiva </t>
  </si>
  <si>
    <t>Promedio</t>
  </si>
  <si>
    <t>Verificar</t>
  </si>
  <si>
    <t>Ganadería dp (res kg en pie)**</t>
  </si>
  <si>
    <t>Porcicultura (cerdo kg en pie)***</t>
  </si>
  <si>
    <t>mirar tipo de papa hay 11 variedades</t>
  </si>
  <si>
    <t>Cacao*</t>
  </si>
  <si>
    <t>NO HAY INFORMACION E PRECIOS PARA OVINOS</t>
  </si>
  <si>
    <t>Precio a escala municipal</t>
  </si>
  <si>
    <t>Precio a escala departamental</t>
  </si>
  <si>
    <t>Precios a escala nacional</t>
  </si>
  <si>
    <t>Precios gremios (FEDECACAO*, FEDEGAN**, PORKOLOMBIA***)</t>
  </si>
  <si>
    <t>Línea productiva</t>
  </si>
  <si>
    <t>Ganadería dp</t>
  </si>
  <si>
    <t>Ganadería dp*</t>
  </si>
  <si>
    <t>Porcicultura (cerdo kg en pie)**</t>
  </si>
  <si>
    <t>Cacao***</t>
  </si>
  <si>
    <t>Precios gremios (FENAVI*, FEDEGAN**, PORKOLOMBIA**)</t>
  </si>
  <si>
    <t>Piscicultura cachama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</si>
</sst>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  <numFmt numFmtId="171" formatCode="0.0%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color indexed="81"/>
      <name val="Tahoma"/>
      <family val="2"/>
    </font>
    <font>
      <sz val="9"/>
      <color rgb="FFFF0000"/>
      <name val="Arial"/>
      <family val="2"/>
    </font>
    <font>
      <b/>
      <sz val="9"/>
      <color rgb="FF595959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10">
    <xf numFmtId="0" fontId="0" fillId="0" borderId="0" xfId="0"/>
    <xf numFmtId="0" fontId="11" fillId="0" borderId="2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6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5" fontId="3" fillId="0" borderId="1" xfId="7" applyNumberFormat="1" applyFont="1" applyFill="1" applyBorder="1" applyAlignment="1">
      <alignment vertical="center"/>
    </xf>
    <xf numFmtId="9" fontId="4" fillId="0" borderId="1" xfId="6" applyFont="1" applyBorder="1" applyAlignment="1">
      <alignment horizontal="center" vertical="center"/>
    </xf>
    <xf numFmtId="165" fontId="3" fillId="0" borderId="1" xfId="7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8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8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/>
    </xf>
    <xf numFmtId="169" fontId="4" fillId="6" borderId="1" xfId="0" applyNumberFormat="1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/>
    </xf>
    <xf numFmtId="0" fontId="4" fillId="10" borderId="8" xfId="0" applyFont="1" applyFill="1" applyBorder="1" applyAlignment="1">
      <alignment horizontal="center" vertical="top" wrapText="1"/>
    </xf>
    <xf numFmtId="0" fontId="13" fillId="12" borderId="6" xfId="0" applyFont="1" applyFill="1" applyBorder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7" fillId="0" borderId="0" xfId="0" applyFont="1"/>
    <xf numFmtId="0" fontId="2" fillId="11" borderId="1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/>
    </xf>
    <xf numFmtId="165" fontId="3" fillId="6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9" fontId="4" fillId="0" borderId="1" xfId="6" applyFont="1" applyBorder="1" applyAlignment="1">
      <alignment horizontal="center" vertical="center" wrapText="1"/>
    </xf>
    <xf numFmtId="165" fontId="0" fillId="0" borderId="0" xfId="0" applyNumberFormat="1"/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0" fontId="4" fillId="6" borderId="5" xfId="0" applyNumberFormat="1" applyFont="1" applyFill="1" applyBorder="1" applyAlignment="1">
      <alignment horizontal="center" vertical="center"/>
    </xf>
    <xf numFmtId="0" fontId="14" fillId="0" borderId="1" xfId="0" applyFont="1" applyBorder="1"/>
    <xf numFmtId="0" fontId="15" fillId="0" borderId="1" xfId="0" applyFont="1" applyBorder="1"/>
    <xf numFmtId="0" fontId="4" fillId="0" borderId="3" xfId="0" applyFont="1" applyBorder="1" applyAlignment="1">
      <alignment horizontal="center" vertical="center"/>
    </xf>
    <xf numFmtId="0" fontId="10" fillId="14" borderId="5" xfId="0" applyFont="1" applyFill="1" applyBorder="1" applyAlignment="1">
      <alignment horizontal="center" vertical="center"/>
    </xf>
    <xf numFmtId="165" fontId="4" fillId="0" borderId="0" xfId="1" applyNumberFormat="1" applyFont="1" applyFill="1" applyBorder="1"/>
    <xf numFmtId="1" fontId="3" fillId="6" borderId="0" xfId="0" applyNumberFormat="1" applyFont="1" applyFill="1" applyAlignment="1">
      <alignment horizontal="center" vertical="center"/>
    </xf>
    <xf numFmtId="165" fontId="4" fillId="0" borderId="0" xfId="1" applyNumberFormat="1" applyFont="1"/>
    <xf numFmtId="0" fontId="10" fillId="13" borderId="1" xfId="0" applyFont="1" applyFill="1" applyBorder="1" applyAlignment="1">
      <alignment horizontal="left" vertical="center"/>
    </xf>
    <xf numFmtId="0" fontId="10" fillId="9" borderId="5" xfId="0" applyFont="1" applyFill="1" applyBorder="1" applyAlignment="1">
      <alignment horizontal="left" vertical="center"/>
    </xf>
    <xf numFmtId="0" fontId="10" fillId="9" borderId="1" xfId="0" applyFont="1" applyFill="1" applyBorder="1" applyAlignment="1">
      <alignment horizontal="left" vertical="center"/>
    </xf>
    <xf numFmtId="0" fontId="10" fillId="14" borderId="1" xfId="0" applyFont="1" applyFill="1" applyBorder="1" applyAlignment="1">
      <alignment horizontal="left" vertical="center"/>
    </xf>
    <xf numFmtId="0" fontId="10" fillId="10" borderId="1" xfId="0" applyFont="1" applyFill="1" applyBorder="1" applyAlignment="1">
      <alignment horizontal="left" vertical="center"/>
    </xf>
    <xf numFmtId="0" fontId="17" fillId="0" borderId="5" xfId="0" applyFont="1" applyBorder="1" applyAlignment="1">
      <alignment horizontal="center" vertical="center"/>
    </xf>
    <xf numFmtId="169" fontId="4" fillId="6" borderId="0" xfId="0" applyNumberFormat="1" applyFont="1" applyFill="1" applyAlignment="1">
      <alignment horizontal="center" vertical="center"/>
    </xf>
    <xf numFmtId="0" fontId="18" fillId="0" borderId="0" xfId="0" applyFont="1" applyAlignment="1">
      <alignment horizontal="center" vertical="center" readingOrder="1"/>
    </xf>
    <xf numFmtId="0" fontId="10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0" fontId="4" fillId="18" borderId="5" xfId="0" applyNumberFormat="1" applyFont="1" applyFill="1" applyBorder="1" applyAlignment="1">
      <alignment horizontal="center" vertical="center"/>
    </xf>
    <xf numFmtId="170" fontId="4" fillId="7" borderId="5" xfId="0" applyNumberFormat="1" applyFont="1" applyFill="1" applyBorder="1" applyAlignment="1">
      <alignment horizontal="center" vertical="center"/>
    </xf>
    <xf numFmtId="171" fontId="3" fillId="7" borderId="1" xfId="2" applyNumberFormat="1" applyFont="1" applyFill="1" applyBorder="1" applyAlignment="1">
      <alignment horizontal="center" vertical="center"/>
    </xf>
    <xf numFmtId="171" fontId="3" fillId="16" borderId="1" xfId="2" applyNumberFormat="1" applyFont="1" applyFill="1" applyBorder="1" applyAlignment="1">
      <alignment horizontal="center" vertical="center"/>
    </xf>
    <xf numFmtId="171" fontId="3" fillId="15" borderId="1" xfId="2" applyNumberFormat="1" applyFont="1" applyFill="1" applyBorder="1" applyAlignment="1">
      <alignment horizontal="center" vertical="center"/>
    </xf>
    <xf numFmtId="168" fontId="3" fillId="6" borderId="1" xfId="0" applyNumberFormat="1" applyFont="1" applyFill="1" applyBorder="1" applyAlignment="1">
      <alignment horizontal="center" vertical="center"/>
    </xf>
    <xf numFmtId="168" fontId="3" fillId="7" borderId="1" xfId="0" applyNumberFormat="1" applyFont="1" applyFill="1" applyBorder="1" applyAlignment="1">
      <alignment horizontal="center" vertical="center"/>
    </xf>
    <xf numFmtId="168" fontId="3" fillId="17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8" fontId="10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7" xr:uid="{00000000-0005-0000-0000-000001000000}"/>
    <cellStyle name="Moneda 2 2" xfId="8" xr:uid="{00000000-0005-0000-0000-000002000000}"/>
    <cellStyle name="Normal" xfId="0" builtinId="0"/>
    <cellStyle name="Normal 2" xfId="3" xr:uid="{00000000-0005-0000-0000-000004000000}"/>
    <cellStyle name="Normal 2 2" xfId="4" xr:uid="{00000000-0005-0000-0000-000005000000}"/>
    <cellStyle name="Porcentaje" xfId="2" builtinId="5"/>
    <cellStyle name="Porcentaje 2 2" xfId="6" xr:uid="{00000000-0005-0000-0000-000007000000}"/>
    <cellStyle name="Porcentaje 2 2 2" xfId="5" xr:uid="{00000000-0005-0000-0000-000008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16444762586495"/>
          <c:y val="8.3129584352078234E-3"/>
          <c:w val="0.75896158434741112"/>
          <c:h val="0.731718871326903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SIPSA'!$B$28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8484848484848485E-3"/>
                  <c:y val="4.02235784096658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1D-4547-AB31-8DFF15B0A663}"/>
                </c:ext>
              </c:extLst>
            </c:dLbl>
            <c:dLbl>
              <c:idx val="1"/>
              <c:layout>
                <c:manualLayout>
                  <c:x val="4.8484848484848485E-3"/>
                  <c:y val="1.63655032118538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1D-4547-AB31-8DFF15B0A663}"/>
                </c:ext>
              </c:extLst>
            </c:dLbl>
            <c:dLbl>
              <c:idx val="2"/>
              <c:layout>
                <c:manualLayout>
                  <c:x val="-7.2727272727272727E-3"/>
                  <c:y val="1.298346264174071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1D-4547-AB31-8DFF15B0A663}"/>
                </c:ext>
              </c:extLst>
            </c:dLbl>
            <c:dLbl>
              <c:idx val="3"/>
              <c:layout>
                <c:manualLayout>
                  <c:x val="4.8484848484848485E-3"/>
                  <c:y val="-4.56397718011421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1D-4547-AB31-8DFF15B0A663}"/>
                </c:ext>
              </c:extLst>
            </c:dLbl>
            <c:dLbl>
              <c:idx val="4"/>
              <c:layout>
                <c:manualLayout>
                  <c:x val="-2.4242424242424242E-3"/>
                  <c:y val="3.2599837000803043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61D-4547-AB31-8DFF15B0A663}"/>
                </c:ext>
              </c:extLst>
            </c:dLbl>
            <c:dLbl>
              <c:idx val="5"/>
              <c:layout>
                <c:manualLayout>
                  <c:x val="-8.8887862048721399E-17"/>
                  <c:y val="2.63774711647282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61D-4547-AB31-8DFF15B0A663}"/>
                </c:ext>
              </c:extLst>
            </c:dLbl>
            <c:dLbl>
              <c:idx val="6"/>
              <c:layout>
                <c:manualLayout>
                  <c:x val="-4.8484848484848485E-3"/>
                  <c:y val="1.95599022004884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61D-4547-AB31-8DFF15B0A663}"/>
                </c:ext>
              </c:extLst>
            </c:dLbl>
            <c:dLbl>
              <c:idx val="7"/>
              <c:layout>
                <c:manualLayout>
                  <c:x val="7.676831305177584E-3"/>
                  <c:y val="2.589248471080478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61D-4547-AB31-8DFF15B0A663}"/>
                </c:ext>
              </c:extLst>
            </c:dLbl>
            <c:dLbl>
              <c:idx val="8"/>
              <c:layout>
                <c:manualLayout>
                  <c:x val="2.4242424242424242E-3"/>
                  <c:y val="8.47595762021183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61D-4547-AB31-8DFF15B0A663}"/>
                </c:ext>
              </c:extLst>
            </c:dLbl>
            <c:dLbl>
              <c:idx val="9"/>
              <c:layout>
                <c:manualLayout>
                  <c:x val="0"/>
                  <c:y val="3.58598207008964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61D-4547-AB31-8DFF15B0A663}"/>
                </c:ext>
              </c:extLst>
            </c:dLbl>
            <c:dLbl>
              <c:idx val="10"/>
              <c:layout>
                <c:manualLayout>
                  <c:x val="-1.777757240974428E-16"/>
                  <c:y val="5.21597392013027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61D-4547-AB31-8DFF15B0A6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SIPSA'!$A$29:$A$40</c:f>
              <c:strCache>
                <c:ptCount val="12"/>
                <c:pt idx="0">
                  <c:v>Papa</c:v>
                </c:pt>
                <c:pt idx="1">
                  <c:v>Papaya</c:v>
                </c:pt>
                <c:pt idx="2">
                  <c:v>Plátano</c:v>
                </c:pt>
                <c:pt idx="3">
                  <c:v>Caña Panelera ( panela)</c:v>
                </c:pt>
                <c:pt idx="4">
                  <c:v>Mora</c:v>
                </c:pt>
                <c:pt idx="5">
                  <c:v>Aguacate hass</c:v>
                </c:pt>
                <c:pt idx="6">
                  <c:v>Cacao</c:v>
                </c:pt>
                <c:pt idx="7">
                  <c:v>Café</c:v>
                </c:pt>
                <c:pt idx="8">
                  <c:v>Piscicultura- cachama</c:v>
                </c:pt>
                <c:pt idx="9">
                  <c:v>Porcicultura (cerdo kg en pie)</c:v>
                </c:pt>
                <c:pt idx="10">
                  <c:v>Ganadería dp</c:v>
                </c:pt>
                <c:pt idx="11">
                  <c:v>Avicultura postura (huevo)</c:v>
                </c:pt>
              </c:strCache>
            </c:strRef>
          </c:cat>
          <c:val>
            <c:numRef>
              <c:f>'4.3.3. PRECIOS PROMEDIO SIPSA'!$B$29:$B$40</c:f>
              <c:numCache>
                <c:formatCode>_-"$"\ * #,##0_-;\-"$"\ * #,##0_-;_-"$"\ * "-"??_-;_-@_-</c:formatCode>
                <c:ptCount val="12"/>
                <c:pt idx="0">
                  <c:v>1474</c:v>
                </c:pt>
                <c:pt idx="1">
                  <c:v>1672.9570332666819</c:v>
                </c:pt>
                <c:pt idx="2">
                  <c:v>2550.4313453583372</c:v>
                </c:pt>
                <c:pt idx="3">
                  <c:v>3074.445446058905</c:v>
                </c:pt>
                <c:pt idx="4">
                  <c:v>3541.0203689380492</c:v>
                </c:pt>
                <c:pt idx="5">
                  <c:v>5022.0902793851983</c:v>
                </c:pt>
                <c:pt idx="6">
                  <c:v>8649</c:v>
                </c:pt>
                <c:pt idx="7">
                  <c:v>22443.449480793759</c:v>
                </c:pt>
                <c:pt idx="8">
                  <c:v>8795.4329790129887</c:v>
                </c:pt>
                <c:pt idx="9">
                  <c:v>7303</c:v>
                </c:pt>
                <c:pt idx="10">
                  <c:v>6277</c:v>
                </c:pt>
                <c:pt idx="11">
                  <c:v>386.93094396178941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1D-4547-AB31-8DFF15B0A66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399021872"/>
        <c:axId val="-1399019696"/>
      </c:barChart>
      <c:catAx>
        <c:axId val="-1399021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Linea</a:t>
                </a:r>
                <a:r>
                  <a:rPr lang="es-CO" b="1" baseline="0"/>
                  <a:t> productiva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189407621757204"/>
              <c:y val="0.931305744437326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99019696"/>
        <c:crosses val="autoZero"/>
        <c:auto val="1"/>
        <c:lblAlgn val="ctr"/>
        <c:lblOffset val="100"/>
        <c:noMultiLvlLbl val="0"/>
      </c:catAx>
      <c:valAx>
        <c:axId val="-139901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Precio</a:t>
                </a:r>
                <a:r>
                  <a:rPr lang="es-CO" b="1" baseline="0"/>
                  <a:t> promedio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9902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Bolívar 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MAYOR'!$B$31</c:f>
              <c:strCache>
                <c:ptCount val="1"/>
                <c:pt idx="0">
                  <c:v>Ganadería dp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CD-4869-8D93-F523E3735D71}"/>
            </c:ext>
          </c:extLst>
        </c:ser>
        <c:ser>
          <c:idx val="1"/>
          <c:order val="1"/>
          <c:tx>
            <c:strRef>
              <c:f>'4.3.4. VARIACION $ PLAZAS MAYOR'!$B$32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19.679135201113709</c:v>
                </c:pt>
                <c:pt idx="1">
                  <c:v>4.1846115679159368</c:v>
                </c:pt>
                <c:pt idx="2">
                  <c:v>3.141723420812454</c:v>
                </c:pt>
                <c:pt idx="3">
                  <c:v>13.05156188321159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CD-4869-8D93-F523E3735D71}"/>
            </c:ext>
          </c:extLst>
        </c:ser>
        <c:ser>
          <c:idx val="2"/>
          <c:order val="2"/>
          <c:tx>
            <c:strRef>
              <c:f>'4.3.4. VARIACION $ PLAZAS MAYOR'!$B$33</c:f>
              <c:strCache>
                <c:ptCount val="1"/>
                <c:pt idx="0">
                  <c:v>Caña Panelera ( panela)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35.233194308552243</c:v>
                </c:pt>
                <c:pt idx="1">
                  <c:v>25.703334471123924</c:v>
                </c:pt>
                <c:pt idx="2">
                  <c:v>-8.371699745479404</c:v>
                </c:pt>
                <c:pt idx="3">
                  <c:v>0.64298420884256302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CD-4869-8D93-F523E3735D71}"/>
            </c:ext>
          </c:extLst>
        </c:ser>
        <c:ser>
          <c:idx val="3"/>
          <c:order val="3"/>
          <c:tx>
            <c:strRef>
              <c:f>'4.3.4. VARIACION $ PLAZAS MAYOR'!$B$34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CD-4869-8D93-F523E3735D71}"/>
            </c:ext>
          </c:extLst>
        </c:ser>
        <c:ser>
          <c:idx val="4"/>
          <c:order val="4"/>
          <c:tx>
            <c:strRef>
              <c:f>'4.3.4. VARIACION $ PLAZAS MAYOR'!$B$35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-5.5040402630383625</c:v>
                </c:pt>
                <c:pt idx="1">
                  <c:v>14.459451164180081</c:v>
                </c:pt>
                <c:pt idx="2">
                  <c:v>12.014449560574889</c:v>
                </c:pt>
                <c:pt idx="3">
                  <c:v>1.6386665867057957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4CD-4869-8D93-F523E3735D71}"/>
            </c:ext>
          </c:extLst>
        </c:ser>
        <c:ser>
          <c:idx val="5"/>
          <c:order val="5"/>
          <c:tx>
            <c:strRef>
              <c:f>'4.3.4. VARIACION $ PLAZAS MAYOR'!$B$36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6.1624179762906408</c:v>
                </c:pt>
                <c:pt idx="1">
                  <c:v>2.8026278821893413</c:v>
                </c:pt>
                <c:pt idx="2">
                  <c:v>50.418472627189232</c:v>
                </c:pt>
                <c:pt idx="3">
                  <c:v>26.229150235413073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4CD-4869-8D93-F523E3735D71}"/>
            </c:ext>
          </c:extLst>
        </c:ser>
        <c:ser>
          <c:idx val="6"/>
          <c:order val="6"/>
          <c:tx>
            <c:strRef>
              <c:f>'4.3.4. VARIACION $ PLAZAS MAYOR'!$B$37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-4.5507189065893101</c:v>
                </c:pt>
                <c:pt idx="1">
                  <c:v>19.33623954847053</c:v>
                </c:pt>
                <c:pt idx="2">
                  <c:v>29.094602286098677</c:v>
                </c:pt>
                <c:pt idx="3">
                  <c:v>-2.034802194532233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4CD-4869-8D93-F523E3735D71}"/>
            </c:ext>
          </c:extLst>
        </c:ser>
        <c:ser>
          <c:idx val="7"/>
          <c:order val="7"/>
          <c:tx>
            <c:strRef>
              <c:f>'4.3.4. VARIACION $ PLAZAS MAYOR'!$B$38</c:f>
              <c:strCache>
                <c:ptCount val="1"/>
                <c:pt idx="0">
                  <c:v>Papa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-19.334492345910363</c:v>
                </c:pt>
                <c:pt idx="1">
                  <c:v>48.123324540773837</c:v>
                </c:pt>
                <c:pt idx="2">
                  <c:v>107.31082677226814</c:v>
                </c:pt>
                <c:pt idx="3">
                  <c:v>-28.353774879621866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4CD-4869-8D93-F523E3735D71}"/>
            </c:ext>
          </c:extLst>
        </c:ser>
        <c:ser>
          <c:idx val="8"/>
          <c:order val="8"/>
          <c:tx>
            <c:strRef>
              <c:f>'4.3.4. VARIACION $ PLAZAS MAYOR'!$B$39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MAYOR'!$C$39:$F$39</c:f>
              <c:numCache>
                <c:formatCode>_-* #,##0_-;\-* #,##0_-;_-* "-"??_-;_-@_-</c:formatCode>
                <c:ptCount val="4"/>
                <c:pt idx="0">
                  <c:v>-20.374699979023475</c:v>
                </c:pt>
                <c:pt idx="1">
                  <c:v>9.3524314983376939</c:v>
                </c:pt>
                <c:pt idx="2">
                  <c:v>90.207990276686246</c:v>
                </c:pt>
                <c:pt idx="3">
                  <c:v>11.768631271738883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4CD-4869-8D93-F523E3735D71}"/>
            </c:ext>
          </c:extLst>
        </c:ser>
        <c:ser>
          <c:idx val="9"/>
          <c:order val="9"/>
          <c:tx>
            <c:strRef>
              <c:f>'4.3.4. VARIACION $ PLAZAS MAYOR'!$B$40</c:f>
              <c:strCache>
                <c:ptCount val="1"/>
                <c:pt idx="0">
                  <c:v>Avicultura postura (huevo)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MAYOR'!$C$40:$F$40</c:f>
              <c:numCache>
                <c:formatCode>_-* #,##0_-;\-* #,##0_-;_-* "-"??_-;_-@_-</c:formatCode>
                <c:ptCount val="4"/>
                <c:pt idx="0">
                  <c:v>-0.89560665471272216</c:v>
                </c:pt>
                <c:pt idx="1">
                  <c:v>24.224695526392196</c:v>
                </c:pt>
                <c:pt idx="2">
                  <c:v>39.27227370127477</c:v>
                </c:pt>
                <c:pt idx="3">
                  <c:v>9.5251959860038511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4CD-4869-8D93-F523E3735D71}"/>
            </c:ext>
          </c:extLst>
        </c:ser>
        <c:ser>
          <c:idx val="10"/>
          <c:order val="10"/>
          <c:tx>
            <c:strRef>
              <c:f>'4.3.4. VARIACION $ PLAZAS MAYOR'!$B$41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MAYOR'!$C$41:$F$41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4CD-4869-8D93-F523E3735D71}"/>
            </c:ext>
          </c:extLst>
        </c:ser>
        <c:ser>
          <c:idx val="11"/>
          <c:order val="11"/>
          <c:tx>
            <c:strRef>
              <c:f>'4.3.4. VARIACION $ PLAZAS MAYOR'!$B$42</c:f>
              <c:strCache>
                <c:ptCount val="1"/>
                <c:pt idx="0">
                  <c:v>Papaya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MAYOR'!$C$42:$F$42</c:f>
              <c:numCache>
                <c:formatCode>_-* #,##0_-;\-* #,##0_-;_-* "-"??_-;_-@_-</c:formatCode>
                <c:ptCount val="4"/>
                <c:pt idx="0">
                  <c:v>-11.576362634687513</c:v>
                </c:pt>
                <c:pt idx="1">
                  <c:v>18.187075978273029</c:v>
                </c:pt>
                <c:pt idx="2">
                  <c:v>1.6765586672157156</c:v>
                </c:pt>
                <c:pt idx="3">
                  <c:v>21.203492190045552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4CD-4869-8D93-F523E3735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7218367"/>
        <c:axId val="2027218783"/>
      </c:lineChart>
      <c:catAx>
        <c:axId val="2027218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27218783"/>
        <c:crosses val="autoZero"/>
        <c:auto val="1"/>
        <c:lblAlgn val="ctr"/>
        <c:lblOffset val="100"/>
        <c:noMultiLvlLbl val="0"/>
      </c:catAx>
      <c:valAx>
        <c:axId val="2027218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27218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16</xdr:row>
      <xdr:rowOff>0</xdr:rowOff>
    </xdr:from>
    <xdr:to>
      <xdr:col>9</xdr:col>
      <xdr:colOff>28575</xdr:colOff>
      <xdr:row>58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804333</xdr:colOff>
      <xdr:row>0</xdr:row>
      <xdr:rowOff>50800</xdr:rowOff>
    </xdr:from>
    <xdr:to>
      <xdr:col>14</xdr:col>
      <xdr:colOff>143933</xdr:colOff>
      <xdr:row>15</xdr:row>
      <xdr:rowOff>105831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1188AC-7D0B-4C08-9BE5-67E6923A3D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11"/>
  <sheetViews>
    <sheetView workbookViewId="0">
      <selection activeCell="C19" sqref="C19"/>
    </sheetView>
  </sheetViews>
  <sheetFormatPr defaultColWidth="11.42578125" defaultRowHeight="13.9"/>
  <cols>
    <col min="2" max="2" width="27.42578125" customWidth="1"/>
    <col min="3" max="3" width="16.42578125" customWidth="1"/>
    <col min="4" max="4" width="23.85546875" customWidth="1"/>
    <col min="5" max="5" width="8" customWidth="1"/>
    <col min="6" max="6" width="33.140625" customWidth="1"/>
  </cols>
  <sheetData>
    <row r="3" spans="2:6">
      <c r="B3" s="33" t="s">
        <v>0</v>
      </c>
      <c r="C3" s="33"/>
      <c r="D3" s="33"/>
      <c r="E3" s="33"/>
      <c r="F3" s="33"/>
    </row>
    <row r="4" spans="2:6" ht="36">
      <c r="B4" s="34" t="s">
        <v>1</v>
      </c>
      <c r="C4" s="34" t="s">
        <v>2</v>
      </c>
      <c r="D4" s="34" t="s">
        <v>3</v>
      </c>
      <c r="E4" s="34" t="s">
        <v>4</v>
      </c>
      <c r="F4" s="34" t="s">
        <v>5</v>
      </c>
    </row>
    <row r="5" spans="2:6" ht="34.15">
      <c r="B5" s="39" t="s">
        <v>6</v>
      </c>
      <c r="C5" s="18" t="s">
        <v>7</v>
      </c>
      <c r="D5" s="19" t="s">
        <v>8</v>
      </c>
      <c r="E5" s="18">
        <v>40</v>
      </c>
      <c r="F5" s="19" t="s">
        <v>9</v>
      </c>
    </row>
    <row r="6" spans="2:6">
      <c r="B6" s="39" t="s">
        <v>10</v>
      </c>
      <c r="C6" s="19" t="s">
        <v>11</v>
      </c>
      <c r="D6" s="19" t="s">
        <v>12</v>
      </c>
      <c r="E6" s="18">
        <v>60</v>
      </c>
      <c r="F6" s="19" t="s">
        <v>13</v>
      </c>
    </row>
    <row r="7" spans="2:6" ht="24" customHeight="1">
      <c r="B7" s="71" t="s">
        <v>14</v>
      </c>
      <c r="C7" s="18" t="s">
        <v>15</v>
      </c>
      <c r="D7" s="71" t="s">
        <v>16</v>
      </c>
      <c r="E7" s="73">
        <v>45</v>
      </c>
      <c r="F7" s="71" t="s">
        <v>17</v>
      </c>
    </row>
    <row r="8" spans="2:6">
      <c r="B8" s="72"/>
      <c r="C8" s="19" t="s">
        <v>18</v>
      </c>
      <c r="D8" s="72"/>
      <c r="E8" s="74"/>
      <c r="F8" s="72"/>
    </row>
    <row r="9" spans="2:6" ht="22.9">
      <c r="B9" s="19" t="s">
        <v>19</v>
      </c>
      <c r="C9" s="18" t="s">
        <v>20</v>
      </c>
      <c r="D9" s="19" t="s">
        <v>21</v>
      </c>
      <c r="E9" s="18">
        <v>26</v>
      </c>
      <c r="F9" s="19" t="s">
        <v>22</v>
      </c>
    </row>
    <row r="10" spans="2:6" ht="34.15">
      <c r="B10" s="19" t="s">
        <v>23</v>
      </c>
      <c r="C10" s="19" t="s">
        <v>24</v>
      </c>
      <c r="D10" s="19" t="s">
        <v>25</v>
      </c>
      <c r="E10" s="18">
        <v>25</v>
      </c>
      <c r="F10" s="19" t="s">
        <v>22</v>
      </c>
    </row>
    <row r="11" spans="2:6" ht="22.9">
      <c r="B11" s="19" t="s">
        <v>26</v>
      </c>
      <c r="C11" s="18" t="s">
        <v>27</v>
      </c>
      <c r="D11" s="19" t="s">
        <v>16</v>
      </c>
      <c r="E11" s="18">
        <v>50</v>
      </c>
      <c r="F11" s="19" t="s">
        <v>28</v>
      </c>
    </row>
  </sheetData>
  <mergeCells count="4">
    <mergeCell ref="B7:B8"/>
    <mergeCell ref="E7:E8"/>
    <mergeCell ref="D7:D8"/>
    <mergeCell ref="F7:F8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1"/>
  <sheetViews>
    <sheetView topLeftCell="C1" workbookViewId="0">
      <selection activeCell="A4" sqref="A4:G11"/>
    </sheetView>
  </sheetViews>
  <sheetFormatPr defaultColWidth="11.42578125" defaultRowHeight="13.9"/>
  <cols>
    <col min="1" max="1" width="36.140625" customWidth="1"/>
    <col min="2" max="2" width="19.14062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B3" s="1" t="s">
        <v>29</v>
      </c>
      <c r="C3" s="1"/>
      <c r="D3" s="1"/>
      <c r="E3" s="1"/>
    </row>
    <row r="4" spans="1:7" ht="48">
      <c r="A4" s="13" t="s">
        <v>30</v>
      </c>
      <c r="B4" s="13" t="s">
        <v>31</v>
      </c>
      <c r="C4" s="13" t="s">
        <v>32</v>
      </c>
      <c r="D4" s="13" t="s">
        <v>33</v>
      </c>
      <c r="E4" s="13" t="s">
        <v>34</v>
      </c>
      <c r="F4" s="13" t="s">
        <v>35</v>
      </c>
      <c r="G4" s="13" t="s">
        <v>36</v>
      </c>
    </row>
    <row r="5" spans="1:7" ht="34.15">
      <c r="A5" s="39" t="s">
        <v>6</v>
      </c>
      <c r="B5" s="18" t="s">
        <v>7</v>
      </c>
      <c r="C5" s="19" t="s">
        <v>37</v>
      </c>
      <c r="D5" s="7" t="s">
        <v>38</v>
      </c>
      <c r="E5" s="18" t="s">
        <v>39</v>
      </c>
      <c r="F5" s="7" t="s">
        <v>40</v>
      </c>
      <c r="G5" s="7" t="s">
        <v>41</v>
      </c>
    </row>
    <row r="6" spans="1:7">
      <c r="A6" s="39" t="s">
        <v>10</v>
      </c>
      <c r="B6" s="19" t="s">
        <v>11</v>
      </c>
      <c r="C6" s="18" t="s">
        <v>42</v>
      </c>
      <c r="D6" s="7" t="s">
        <v>43</v>
      </c>
      <c r="E6" s="18" t="s">
        <v>39</v>
      </c>
      <c r="F6" s="7" t="s">
        <v>40</v>
      </c>
      <c r="G6" s="7" t="s">
        <v>44</v>
      </c>
    </row>
    <row r="7" spans="1:7">
      <c r="A7" s="75" t="s">
        <v>14</v>
      </c>
      <c r="B7" s="18" t="s">
        <v>15</v>
      </c>
      <c r="C7" s="19" t="s">
        <v>45</v>
      </c>
      <c r="D7" s="7" t="s">
        <v>43</v>
      </c>
      <c r="E7" s="73" t="s">
        <v>39</v>
      </c>
      <c r="F7" s="77" t="s">
        <v>40</v>
      </c>
      <c r="G7" s="7" t="s">
        <v>46</v>
      </c>
    </row>
    <row r="8" spans="1:7" ht="22.9">
      <c r="A8" s="76"/>
      <c r="B8" s="19" t="s">
        <v>18</v>
      </c>
      <c r="C8" s="18" t="s">
        <v>47</v>
      </c>
      <c r="D8" s="7" t="s">
        <v>48</v>
      </c>
      <c r="E8" s="74"/>
      <c r="F8" s="78"/>
      <c r="G8" s="7" t="s">
        <v>49</v>
      </c>
    </row>
    <row r="9" spans="1:7">
      <c r="A9" s="39" t="s">
        <v>19</v>
      </c>
      <c r="B9" s="18" t="s">
        <v>50</v>
      </c>
      <c r="C9" s="19" t="s">
        <v>51</v>
      </c>
      <c r="D9" s="7" t="s">
        <v>52</v>
      </c>
      <c r="E9" s="18" t="s">
        <v>39</v>
      </c>
      <c r="F9" s="7" t="s">
        <v>53</v>
      </c>
      <c r="G9" s="7" t="s">
        <v>54</v>
      </c>
    </row>
    <row r="10" spans="1:7" ht="34.15">
      <c r="A10" s="39" t="s">
        <v>23</v>
      </c>
      <c r="B10" s="19" t="s">
        <v>24</v>
      </c>
      <c r="C10" s="18" t="s">
        <v>24</v>
      </c>
      <c r="D10" s="7" t="s">
        <v>43</v>
      </c>
      <c r="E10" s="18" t="s">
        <v>39</v>
      </c>
      <c r="F10" s="7" t="s">
        <v>53</v>
      </c>
      <c r="G10" s="7" t="s">
        <v>55</v>
      </c>
    </row>
    <row r="11" spans="1:7" ht="22.9">
      <c r="A11" s="39" t="s">
        <v>26</v>
      </c>
      <c r="B11" s="18" t="s">
        <v>27</v>
      </c>
      <c r="C11" s="19" t="s">
        <v>56</v>
      </c>
      <c r="D11" s="7" t="s">
        <v>43</v>
      </c>
      <c r="E11" s="18" t="s">
        <v>39</v>
      </c>
      <c r="F11" s="7" t="s">
        <v>40</v>
      </c>
      <c r="G11" s="7" t="s">
        <v>57</v>
      </c>
    </row>
  </sheetData>
  <mergeCells count="3">
    <mergeCell ref="A7:A8"/>
    <mergeCell ref="E7:E8"/>
    <mergeCell ref="F7:F8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7"/>
  <sheetViews>
    <sheetView workbookViewId="0">
      <selection activeCell="C20" sqref="C20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2" spans="2:6">
      <c r="B2" s="20"/>
      <c r="C2" s="88" t="s">
        <v>58</v>
      </c>
      <c r="D2" s="88"/>
      <c r="E2" s="88"/>
      <c r="F2" s="20"/>
    </row>
    <row r="3" spans="2:6" ht="24">
      <c r="B3" s="2" t="s">
        <v>59</v>
      </c>
      <c r="C3" s="2" t="s">
        <v>60</v>
      </c>
      <c r="D3" s="2" t="s">
        <v>61</v>
      </c>
      <c r="E3" s="2" t="s">
        <v>62</v>
      </c>
      <c r="F3" s="2" t="s">
        <v>63</v>
      </c>
    </row>
    <row r="4" spans="2:6">
      <c r="B4" s="38" t="s">
        <v>64</v>
      </c>
      <c r="C4" s="3" t="s">
        <v>65</v>
      </c>
      <c r="D4" s="7" t="s">
        <v>66</v>
      </c>
      <c r="E4" s="7" t="s">
        <v>12</v>
      </c>
      <c r="F4" s="19" t="s">
        <v>67</v>
      </c>
    </row>
    <row r="5" spans="2:6" ht="22.9">
      <c r="B5" s="37" t="s">
        <v>68</v>
      </c>
      <c r="C5" s="3" t="s">
        <v>69</v>
      </c>
      <c r="D5" s="7" t="s">
        <v>18</v>
      </c>
      <c r="E5" s="7" t="s">
        <v>12</v>
      </c>
      <c r="F5" s="18" t="s">
        <v>70</v>
      </c>
    </row>
    <row r="6" spans="2:6">
      <c r="B6" s="81" t="s">
        <v>71</v>
      </c>
      <c r="C6" s="84" t="s">
        <v>72</v>
      </c>
      <c r="D6" s="7" t="s">
        <v>73</v>
      </c>
      <c r="E6" s="79" t="s">
        <v>12</v>
      </c>
      <c r="F6" s="79" t="s">
        <v>70</v>
      </c>
    </row>
    <row r="7" spans="2:6">
      <c r="B7" s="83"/>
      <c r="C7" s="86"/>
      <c r="D7" s="7" t="s">
        <v>74</v>
      </c>
      <c r="E7" s="80"/>
      <c r="F7" s="80"/>
    </row>
    <row r="8" spans="2:6">
      <c r="B8" s="81" t="s">
        <v>75</v>
      </c>
      <c r="C8" s="84" t="s">
        <v>72</v>
      </c>
      <c r="D8" s="7" t="s">
        <v>76</v>
      </c>
      <c r="E8" s="79" t="s">
        <v>12</v>
      </c>
      <c r="F8" s="89" t="s">
        <v>70</v>
      </c>
    </row>
    <row r="9" spans="2:6">
      <c r="B9" s="83"/>
      <c r="C9" s="86"/>
      <c r="D9" s="7" t="s">
        <v>11</v>
      </c>
      <c r="E9" s="87"/>
      <c r="F9" s="90"/>
    </row>
    <row r="10" spans="2:6">
      <c r="B10" s="37" t="s">
        <v>77</v>
      </c>
      <c r="C10" s="3" t="s">
        <v>78</v>
      </c>
      <c r="D10" s="7" t="s">
        <v>7</v>
      </c>
      <c r="E10" s="7" t="s">
        <v>12</v>
      </c>
      <c r="F10" s="18" t="s">
        <v>70</v>
      </c>
    </row>
    <row r="11" spans="2:6">
      <c r="B11" s="81" t="s">
        <v>79</v>
      </c>
      <c r="C11" s="84" t="s">
        <v>65</v>
      </c>
      <c r="D11" s="7" t="s">
        <v>80</v>
      </c>
      <c r="E11" s="79" t="s">
        <v>12</v>
      </c>
      <c r="F11" s="32" t="s">
        <v>70</v>
      </c>
    </row>
    <row r="12" spans="2:6">
      <c r="B12" s="82"/>
      <c r="C12" s="85"/>
      <c r="D12" s="7" t="s">
        <v>24</v>
      </c>
      <c r="E12" s="87"/>
      <c r="F12" s="32" t="s">
        <v>70</v>
      </c>
    </row>
    <row r="13" spans="2:6">
      <c r="B13" s="83"/>
      <c r="C13" s="86"/>
      <c r="D13" s="7" t="s">
        <v>81</v>
      </c>
      <c r="E13" s="80"/>
      <c r="F13" s="32" t="s">
        <v>70</v>
      </c>
    </row>
    <row r="14" spans="2:6">
      <c r="B14" s="38" t="s">
        <v>82</v>
      </c>
      <c r="C14" s="3" t="s">
        <v>72</v>
      </c>
      <c r="D14" s="7" t="s">
        <v>15</v>
      </c>
      <c r="E14" s="32" t="s">
        <v>12</v>
      </c>
      <c r="F14" s="32" t="s">
        <v>70</v>
      </c>
    </row>
    <row r="15" spans="2:6">
      <c r="B15" s="38" t="s">
        <v>83</v>
      </c>
      <c r="C15" s="3" t="s">
        <v>65</v>
      </c>
      <c r="D15" s="7" t="s">
        <v>20</v>
      </c>
      <c r="E15" s="32" t="s">
        <v>12</v>
      </c>
      <c r="F15" s="32" t="s">
        <v>70</v>
      </c>
    </row>
    <row r="16" spans="2:6">
      <c r="B16" s="81" t="s">
        <v>84</v>
      </c>
      <c r="C16" s="84" t="s">
        <v>72</v>
      </c>
      <c r="D16" s="7" t="s">
        <v>85</v>
      </c>
      <c r="E16" s="79" t="s">
        <v>12</v>
      </c>
      <c r="F16" s="79" t="s">
        <v>70</v>
      </c>
    </row>
    <row r="17" spans="2:6">
      <c r="B17" s="83"/>
      <c r="C17" s="86"/>
      <c r="D17" s="7" t="s">
        <v>27</v>
      </c>
      <c r="E17" s="80"/>
      <c r="F17" s="80"/>
    </row>
  </sheetData>
  <mergeCells count="16">
    <mergeCell ref="C2:E2"/>
    <mergeCell ref="B8:B9"/>
    <mergeCell ref="C8:C9"/>
    <mergeCell ref="F8:F9"/>
    <mergeCell ref="E8:E9"/>
    <mergeCell ref="B6:B7"/>
    <mergeCell ref="C6:C7"/>
    <mergeCell ref="E6:E7"/>
    <mergeCell ref="F6:F7"/>
    <mergeCell ref="F16:F17"/>
    <mergeCell ref="B11:B13"/>
    <mergeCell ref="C11:C13"/>
    <mergeCell ref="E11:E13"/>
    <mergeCell ref="B16:B17"/>
    <mergeCell ref="C16:C17"/>
    <mergeCell ref="E16:E17"/>
  </mergeCells>
  <conditionalFormatting sqref="B4 B6">
    <cfRule type="duplicateValues" dxfId="5" priority="17"/>
  </conditionalFormatting>
  <conditionalFormatting sqref="B11">
    <cfRule type="duplicateValues" dxfId="4" priority="4"/>
  </conditionalFormatting>
  <conditionalFormatting sqref="B14:B16">
    <cfRule type="duplicateValues" dxfId="3" priority="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H18"/>
  <sheetViews>
    <sheetView zoomScale="110" zoomScaleNormal="110" workbookViewId="0">
      <selection activeCell="F22" sqref="F22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16.85546875" customWidth="1"/>
  </cols>
  <sheetData>
    <row r="3" spans="2:8">
      <c r="B3" s="1" t="s">
        <v>86</v>
      </c>
      <c r="C3" s="1"/>
      <c r="D3" s="1"/>
      <c r="E3" s="1"/>
      <c r="F3" s="1"/>
      <c r="G3" s="1"/>
    </row>
    <row r="4" spans="2:8" ht="33" customHeight="1">
      <c r="B4" s="2" t="s">
        <v>87</v>
      </c>
      <c r="C4" s="2" t="s">
        <v>88</v>
      </c>
      <c r="D4" s="2" t="s">
        <v>89</v>
      </c>
      <c r="E4" s="2" t="s">
        <v>90</v>
      </c>
      <c r="F4" s="2" t="s">
        <v>91</v>
      </c>
      <c r="G4" s="2" t="s">
        <v>92</v>
      </c>
    </row>
    <row r="5" spans="2:8">
      <c r="B5" s="38" t="s">
        <v>64</v>
      </c>
      <c r="C5" s="7" t="s">
        <v>66</v>
      </c>
      <c r="D5" s="7" t="s">
        <v>93</v>
      </c>
      <c r="E5" s="7" t="s">
        <v>94</v>
      </c>
      <c r="F5" s="7" t="s">
        <v>40</v>
      </c>
      <c r="G5" s="18" t="s">
        <v>95</v>
      </c>
      <c r="H5" s="42"/>
    </row>
    <row r="6" spans="2:8" ht="22.9">
      <c r="B6" s="37" t="s">
        <v>68</v>
      </c>
      <c r="C6" s="7" t="s">
        <v>18</v>
      </c>
      <c r="D6" s="7" t="s">
        <v>47</v>
      </c>
      <c r="E6" s="31" t="s">
        <v>96</v>
      </c>
      <c r="F6" s="7" t="s">
        <v>40</v>
      </c>
      <c r="G6" s="18" t="s">
        <v>70</v>
      </c>
    </row>
    <row r="7" spans="2:8">
      <c r="B7" s="81" t="s">
        <v>71</v>
      </c>
      <c r="C7" s="7" t="s">
        <v>73</v>
      </c>
      <c r="D7" s="7" t="s">
        <v>97</v>
      </c>
      <c r="E7" s="31" t="s">
        <v>98</v>
      </c>
      <c r="F7" s="7" t="s">
        <v>40</v>
      </c>
      <c r="G7" s="73" t="s">
        <v>70</v>
      </c>
    </row>
    <row r="8" spans="2:8">
      <c r="B8" s="83"/>
      <c r="C8" s="7" t="s">
        <v>74</v>
      </c>
      <c r="D8" s="43" t="s">
        <v>99</v>
      </c>
      <c r="E8" s="60" t="s">
        <v>98</v>
      </c>
      <c r="F8" s="31" t="s">
        <v>40</v>
      </c>
      <c r="G8" s="74"/>
    </row>
    <row r="9" spans="2:8">
      <c r="B9" s="81" t="s">
        <v>75</v>
      </c>
      <c r="C9" s="7" t="s">
        <v>76</v>
      </c>
      <c r="D9" s="43" t="s">
        <v>100</v>
      </c>
      <c r="E9" s="77" t="s">
        <v>98</v>
      </c>
      <c r="F9" s="7" t="s">
        <v>40</v>
      </c>
      <c r="G9" s="73" t="s">
        <v>70</v>
      </c>
    </row>
    <row r="10" spans="2:8">
      <c r="B10" s="83"/>
      <c r="C10" s="7" t="s">
        <v>11</v>
      </c>
      <c r="D10" s="7" t="s">
        <v>101</v>
      </c>
      <c r="E10" s="78"/>
      <c r="F10" s="7" t="s">
        <v>40</v>
      </c>
      <c r="G10" s="74"/>
    </row>
    <row r="11" spans="2:8">
      <c r="B11" s="37" t="s">
        <v>77</v>
      </c>
      <c r="C11" s="7" t="s">
        <v>7</v>
      </c>
      <c r="D11" s="42" t="s">
        <v>102</v>
      </c>
      <c r="E11" s="31" t="s">
        <v>98</v>
      </c>
      <c r="F11" s="7" t="s">
        <v>40</v>
      </c>
      <c r="G11" s="18" t="s">
        <v>70</v>
      </c>
    </row>
    <row r="12" spans="2:8">
      <c r="B12" s="81" t="s">
        <v>79</v>
      </c>
      <c r="C12" s="7" t="s">
        <v>80</v>
      </c>
      <c r="D12" s="7" t="s">
        <v>93</v>
      </c>
      <c r="E12" s="7" t="s">
        <v>98</v>
      </c>
      <c r="F12" s="7" t="s">
        <v>40</v>
      </c>
      <c r="G12" s="73" t="s">
        <v>70</v>
      </c>
    </row>
    <row r="13" spans="2:8">
      <c r="B13" s="82"/>
      <c r="C13" s="7" t="s">
        <v>24</v>
      </c>
      <c r="D13" s="7" t="s">
        <v>93</v>
      </c>
      <c r="E13" s="7" t="s">
        <v>98</v>
      </c>
      <c r="F13" s="7" t="s">
        <v>40</v>
      </c>
      <c r="G13" s="91"/>
    </row>
    <row r="14" spans="2:8" ht="24.6" customHeight="1">
      <c r="B14" s="83"/>
      <c r="C14" s="7" t="s">
        <v>81</v>
      </c>
      <c r="D14" s="7" t="s">
        <v>103</v>
      </c>
      <c r="E14" s="7" t="s">
        <v>98</v>
      </c>
      <c r="F14" s="7" t="s">
        <v>40</v>
      </c>
      <c r="G14" s="74"/>
    </row>
    <row r="15" spans="2:8">
      <c r="B15" s="38" t="s">
        <v>82</v>
      </c>
      <c r="C15" s="7" t="s">
        <v>15</v>
      </c>
      <c r="D15" s="7" t="s">
        <v>42</v>
      </c>
      <c r="E15" s="7" t="s">
        <v>98</v>
      </c>
      <c r="F15" s="7" t="s">
        <v>40</v>
      </c>
      <c r="G15" s="18" t="s">
        <v>70</v>
      </c>
    </row>
    <row r="16" spans="2:8">
      <c r="B16" s="38" t="s">
        <v>83</v>
      </c>
      <c r="C16" s="7" t="s">
        <v>20</v>
      </c>
      <c r="D16" s="7" t="s">
        <v>51</v>
      </c>
      <c r="E16" s="7" t="s">
        <v>98</v>
      </c>
      <c r="F16" s="7" t="s">
        <v>40</v>
      </c>
      <c r="G16" s="47" t="s">
        <v>70</v>
      </c>
    </row>
    <row r="17" spans="2:7">
      <c r="B17" s="81" t="s">
        <v>84</v>
      </c>
      <c r="C17" s="7" t="s">
        <v>85</v>
      </c>
      <c r="D17" s="7" t="s">
        <v>47</v>
      </c>
      <c r="E17" s="31" t="s">
        <v>98</v>
      </c>
      <c r="F17" s="31" t="s">
        <v>40</v>
      </c>
      <c r="G17" s="91" t="s">
        <v>70</v>
      </c>
    </row>
    <row r="18" spans="2:7">
      <c r="B18" s="83"/>
      <c r="C18" s="7" t="s">
        <v>27</v>
      </c>
      <c r="D18" s="7" t="s">
        <v>51</v>
      </c>
      <c r="E18" s="60" t="s">
        <v>98</v>
      </c>
      <c r="F18" s="60" t="s">
        <v>40</v>
      </c>
      <c r="G18" s="74"/>
    </row>
  </sheetData>
  <mergeCells count="9">
    <mergeCell ref="B7:B8"/>
    <mergeCell ref="G7:G8"/>
    <mergeCell ref="G9:G10"/>
    <mergeCell ref="G12:G14"/>
    <mergeCell ref="G17:G18"/>
    <mergeCell ref="B9:B10"/>
    <mergeCell ref="B12:B14"/>
    <mergeCell ref="B17:B18"/>
    <mergeCell ref="E9:E10"/>
  </mergeCells>
  <conditionalFormatting sqref="B5 B7">
    <cfRule type="duplicateValues" dxfId="2" priority="3"/>
  </conditionalFormatting>
  <conditionalFormatting sqref="B12">
    <cfRule type="duplicateValues" dxfId="1" priority="2"/>
  </conditionalFormatting>
  <conditionalFormatting sqref="B15:B17">
    <cfRule type="duplicateValues" dxfId="0" priority="1"/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J34"/>
  <sheetViews>
    <sheetView zoomScaleNormal="100" workbookViewId="0">
      <selection activeCell="L7" sqref="L7"/>
    </sheetView>
  </sheetViews>
  <sheetFormatPr defaultColWidth="11.42578125" defaultRowHeight="13.9"/>
  <cols>
    <col min="1" max="1" width="8.85546875" customWidth="1"/>
    <col min="2" max="2" width="17.5703125" customWidth="1"/>
    <col min="3" max="3" width="26.140625" customWidth="1"/>
    <col min="4" max="4" width="17.42578125" hidden="1" customWidth="1"/>
    <col min="5" max="5" width="14.140625" hidden="1" customWidth="1"/>
    <col min="6" max="6" width="8.5703125" hidden="1" customWidth="1"/>
    <col min="7" max="7" width="18.5703125" hidden="1" customWidth="1"/>
    <col min="8" max="8" width="8.42578125" customWidth="1"/>
    <col min="9" max="10" width="8.5703125" customWidth="1"/>
    <col min="11" max="11" width="4.42578125" customWidth="1"/>
    <col min="14" max="14" width="25.7109375" customWidth="1"/>
  </cols>
  <sheetData>
    <row r="2" spans="2:10">
      <c r="B2" s="88" t="s">
        <v>104</v>
      </c>
      <c r="C2" s="88"/>
      <c r="D2" s="88"/>
      <c r="E2" s="88"/>
      <c r="F2" s="88"/>
      <c r="G2" s="88"/>
      <c r="H2" s="88"/>
      <c r="I2" s="88"/>
      <c r="J2" s="88"/>
    </row>
    <row r="3" spans="2:10" ht="28.5" customHeight="1">
      <c r="B3" s="101" t="s">
        <v>105</v>
      </c>
      <c r="C3" s="102" t="s">
        <v>106</v>
      </c>
      <c r="D3" s="102" t="s">
        <v>107</v>
      </c>
      <c r="E3" s="104" t="s">
        <v>108</v>
      </c>
      <c r="F3" s="105"/>
      <c r="G3" s="102" t="s">
        <v>109</v>
      </c>
      <c r="H3" s="102" t="s">
        <v>110</v>
      </c>
      <c r="I3" s="102" t="s">
        <v>111</v>
      </c>
      <c r="J3" s="102" t="s">
        <v>112</v>
      </c>
    </row>
    <row r="4" spans="2:10" ht="15.75" customHeight="1">
      <c r="B4" s="101"/>
      <c r="C4" s="103"/>
      <c r="D4" s="103"/>
      <c r="E4" s="2" t="s">
        <v>113</v>
      </c>
      <c r="F4" s="2" t="s">
        <v>114</v>
      </c>
      <c r="G4" s="103"/>
      <c r="H4" s="103"/>
      <c r="I4" s="103"/>
      <c r="J4" s="103"/>
    </row>
    <row r="5" spans="2:10" ht="15.75" customHeight="1">
      <c r="B5" s="61" t="s">
        <v>115</v>
      </c>
      <c r="C5" s="3" t="s">
        <v>66</v>
      </c>
      <c r="D5" s="5" t="s">
        <v>66</v>
      </c>
      <c r="E5" s="5" t="s">
        <v>116</v>
      </c>
      <c r="F5" s="22">
        <v>1</v>
      </c>
      <c r="G5" s="18" t="s">
        <v>44</v>
      </c>
      <c r="H5" s="8">
        <v>0</v>
      </c>
      <c r="I5" s="10">
        <v>3000</v>
      </c>
      <c r="J5" s="65">
        <f>H5/I5</f>
        <v>0</v>
      </c>
    </row>
    <row r="6" spans="2:10" ht="34.15">
      <c r="B6" s="99" t="s">
        <v>117</v>
      </c>
      <c r="C6" s="3" t="s">
        <v>118</v>
      </c>
      <c r="D6" s="4" t="s">
        <v>24</v>
      </c>
      <c r="E6" s="5" t="s">
        <v>119</v>
      </c>
      <c r="F6" s="40">
        <v>1</v>
      </c>
      <c r="G6" s="19" t="s">
        <v>120</v>
      </c>
      <c r="H6" s="8">
        <v>275</v>
      </c>
      <c r="I6" s="10">
        <v>16250</v>
      </c>
      <c r="J6" s="66">
        <f t="shared" ref="J6:J13" si="0">H6/I6</f>
        <v>1.6923076923076923E-2</v>
      </c>
    </row>
    <row r="7" spans="2:10" ht="22.9">
      <c r="B7" s="100"/>
      <c r="C7" s="3" t="s">
        <v>121</v>
      </c>
      <c r="D7" s="4" t="s">
        <v>122</v>
      </c>
      <c r="E7" s="5" t="s">
        <v>123</v>
      </c>
      <c r="F7" s="40" t="s">
        <v>124</v>
      </c>
      <c r="G7" s="19" t="s">
        <v>125</v>
      </c>
      <c r="H7" s="8">
        <v>875</v>
      </c>
      <c r="I7" s="10">
        <v>16000</v>
      </c>
      <c r="J7" s="67">
        <f t="shared" si="0"/>
        <v>5.46875E-2</v>
      </c>
    </row>
    <row r="8" spans="2:10" ht="15" customHeight="1">
      <c r="B8" s="62" t="s">
        <v>126</v>
      </c>
      <c r="C8" s="24" t="s">
        <v>127</v>
      </c>
      <c r="D8" s="4" t="s">
        <v>51</v>
      </c>
      <c r="E8" s="5" t="s">
        <v>116</v>
      </c>
      <c r="F8" s="22">
        <v>1</v>
      </c>
      <c r="G8" s="18" t="s">
        <v>44</v>
      </c>
      <c r="H8" s="8">
        <v>0</v>
      </c>
      <c r="I8" s="10">
        <v>12000</v>
      </c>
      <c r="J8" s="65">
        <f t="shared" si="0"/>
        <v>0</v>
      </c>
    </row>
    <row r="9" spans="2:10">
      <c r="B9" s="92" t="s">
        <v>128</v>
      </c>
      <c r="C9" s="21" t="s">
        <v>129</v>
      </c>
      <c r="D9" s="7" t="s">
        <v>100</v>
      </c>
      <c r="E9" s="5" t="s">
        <v>119</v>
      </c>
      <c r="F9" s="22">
        <v>1</v>
      </c>
      <c r="G9" s="19" t="s">
        <v>130</v>
      </c>
      <c r="H9" s="8">
        <v>500</v>
      </c>
      <c r="I9" s="10">
        <v>2343</v>
      </c>
      <c r="J9" s="67">
        <f t="shared" si="0"/>
        <v>0.21340162185232608</v>
      </c>
    </row>
    <row r="10" spans="2:10">
      <c r="B10" s="93"/>
      <c r="C10" s="3" t="s">
        <v>131</v>
      </c>
      <c r="D10" s="7" t="s">
        <v>132</v>
      </c>
      <c r="E10" s="5" t="s">
        <v>116</v>
      </c>
      <c r="F10" s="6">
        <v>1</v>
      </c>
      <c r="G10" s="19" t="s">
        <v>44</v>
      </c>
      <c r="H10" s="8">
        <v>0</v>
      </c>
      <c r="I10" s="10">
        <v>24000</v>
      </c>
      <c r="J10" s="65">
        <f t="shared" si="0"/>
        <v>0</v>
      </c>
    </row>
    <row r="11" spans="2:10">
      <c r="B11" s="96" t="s">
        <v>133</v>
      </c>
      <c r="C11" s="3" t="s">
        <v>73</v>
      </c>
      <c r="D11" s="4" t="s">
        <v>134</v>
      </c>
      <c r="E11" s="5" t="s">
        <v>135</v>
      </c>
      <c r="F11" s="6">
        <v>1</v>
      </c>
      <c r="G11" s="19" t="s">
        <v>44</v>
      </c>
      <c r="H11" s="8">
        <v>0</v>
      </c>
      <c r="I11" s="10">
        <v>5000</v>
      </c>
      <c r="J11" s="65">
        <f t="shared" si="0"/>
        <v>0</v>
      </c>
    </row>
    <row r="12" spans="2:10" ht="13.9" customHeight="1">
      <c r="B12" s="97"/>
      <c r="C12" s="3" t="s">
        <v>7</v>
      </c>
      <c r="D12" s="25" t="s">
        <v>37</v>
      </c>
      <c r="E12" s="5" t="s">
        <v>69</v>
      </c>
      <c r="F12" s="9">
        <v>1</v>
      </c>
      <c r="G12" s="19" t="s">
        <v>136</v>
      </c>
      <c r="H12" s="8">
        <v>400</v>
      </c>
      <c r="I12" s="10">
        <v>21600</v>
      </c>
      <c r="J12" s="66">
        <f t="shared" si="0"/>
        <v>1.8518518518518517E-2</v>
      </c>
    </row>
    <row r="13" spans="2:10">
      <c r="B13" s="97"/>
      <c r="C13" s="3" t="s">
        <v>11</v>
      </c>
      <c r="D13" s="7" t="s">
        <v>137</v>
      </c>
      <c r="E13" s="5" t="s">
        <v>119</v>
      </c>
      <c r="F13" s="6">
        <v>1</v>
      </c>
      <c r="G13" s="19" t="s">
        <v>44</v>
      </c>
      <c r="H13" s="8">
        <v>0</v>
      </c>
      <c r="I13" s="10">
        <v>2200</v>
      </c>
      <c r="J13" s="65">
        <f t="shared" si="0"/>
        <v>0</v>
      </c>
    </row>
    <row r="14" spans="2:10">
      <c r="B14" s="97"/>
      <c r="C14" s="3" t="s">
        <v>85</v>
      </c>
      <c r="D14" s="25" t="s">
        <v>47</v>
      </c>
      <c r="E14" s="5" t="s">
        <v>119</v>
      </c>
      <c r="F14" s="9">
        <v>1</v>
      </c>
      <c r="G14" s="19" t="s">
        <v>44</v>
      </c>
      <c r="H14" s="8">
        <v>0</v>
      </c>
      <c r="I14" s="10">
        <v>1400</v>
      </c>
      <c r="J14" s="65">
        <f t="shared" ref="J14:J18" si="1">H14/I14</f>
        <v>0</v>
      </c>
    </row>
    <row r="15" spans="2:10">
      <c r="B15" s="97"/>
      <c r="C15" s="3" t="s">
        <v>27</v>
      </c>
      <c r="D15" s="7" t="s">
        <v>51</v>
      </c>
      <c r="E15" s="5" t="s">
        <v>116</v>
      </c>
      <c r="F15" s="6">
        <v>1</v>
      </c>
      <c r="G15" s="19" t="s">
        <v>44</v>
      </c>
      <c r="H15" s="8">
        <v>0</v>
      </c>
      <c r="I15" s="10">
        <v>4000</v>
      </c>
      <c r="J15" s="65">
        <f t="shared" si="1"/>
        <v>0</v>
      </c>
    </row>
    <row r="16" spans="2:10">
      <c r="B16" s="98"/>
      <c r="C16" s="3" t="s">
        <v>138</v>
      </c>
      <c r="D16" s="25" t="s">
        <v>103</v>
      </c>
      <c r="E16" s="5" t="s">
        <v>139</v>
      </c>
      <c r="F16" s="9">
        <v>1</v>
      </c>
      <c r="G16" s="19" t="s">
        <v>130</v>
      </c>
      <c r="H16" s="8">
        <v>17</v>
      </c>
      <c r="I16" s="10">
        <v>416</v>
      </c>
      <c r="J16" s="67">
        <f t="shared" si="1"/>
        <v>4.0865384615384616E-2</v>
      </c>
    </row>
    <row r="17" spans="2:10">
      <c r="B17" s="94" t="s">
        <v>140</v>
      </c>
      <c r="C17" s="3" t="s">
        <v>18</v>
      </c>
      <c r="D17" s="7" t="s">
        <v>47</v>
      </c>
      <c r="E17" s="5" t="s">
        <v>119</v>
      </c>
      <c r="F17" s="6">
        <v>1</v>
      </c>
      <c r="G17" s="19" t="s">
        <v>141</v>
      </c>
      <c r="H17" s="8">
        <v>100</v>
      </c>
      <c r="I17" s="10">
        <v>30000</v>
      </c>
      <c r="J17" s="65">
        <f t="shared" si="1"/>
        <v>3.3333333333333335E-3</v>
      </c>
    </row>
    <row r="18" spans="2:10">
      <c r="B18" s="95"/>
      <c r="C18" s="3" t="s">
        <v>15</v>
      </c>
      <c r="D18" s="25" t="s">
        <v>42</v>
      </c>
      <c r="E18" s="5" t="s">
        <v>119</v>
      </c>
      <c r="F18" s="9">
        <v>1</v>
      </c>
      <c r="G18" s="19" t="s">
        <v>44</v>
      </c>
      <c r="H18" s="8">
        <v>0</v>
      </c>
      <c r="I18" s="10">
        <v>2500</v>
      </c>
      <c r="J18" s="65">
        <f t="shared" si="1"/>
        <v>0</v>
      </c>
    </row>
    <row r="21" spans="2:10" ht="14.45">
      <c r="B21" s="45" t="s">
        <v>142</v>
      </c>
      <c r="C21" s="45" t="s">
        <v>143</v>
      </c>
      <c r="D21" s="45" t="s">
        <v>144</v>
      </c>
    </row>
    <row r="22" spans="2:10" ht="14.45">
      <c r="B22" s="46" t="s">
        <v>145</v>
      </c>
      <c r="C22" s="46" t="s">
        <v>133</v>
      </c>
      <c r="D22" s="46" t="s">
        <v>146</v>
      </c>
    </row>
    <row r="23" spans="2:10" ht="14.45">
      <c r="B23" s="46" t="s">
        <v>147</v>
      </c>
      <c r="C23" s="46" t="s">
        <v>140</v>
      </c>
      <c r="D23" s="46" t="s">
        <v>148</v>
      </c>
    </row>
    <row r="24" spans="2:10" ht="14.45">
      <c r="B24" s="46" t="s">
        <v>149</v>
      </c>
      <c r="C24" s="46" t="s">
        <v>133</v>
      </c>
      <c r="D24" s="46" t="s">
        <v>150</v>
      </c>
    </row>
    <row r="25" spans="2:10" ht="14.45">
      <c r="B25" s="46" t="s">
        <v>151</v>
      </c>
      <c r="C25" s="46" t="s">
        <v>128</v>
      </c>
      <c r="D25" s="46" t="s">
        <v>146</v>
      </c>
    </row>
    <row r="26" spans="2:10" ht="14.45">
      <c r="B26" s="46" t="s">
        <v>152</v>
      </c>
      <c r="C26" s="46" t="s">
        <v>133</v>
      </c>
      <c r="D26" s="46" t="s">
        <v>153</v>
      </c>
    </row>
    <row r="27" spans="2:10" ht="14.45">
      <c r="B27" s="46" t="s">
        <v>154</v>
      </c>
      <c r="C27" s="46" t="s">
        <v>133</v>
      </c>
      <c r="D27" s="46" t="s">
        <v>153</v>
      </c>
    </row>
    <row r="28" spans="2:10" ht="14.45">
      <c r="B28" s="46" t="s">
        <v>155</v>
      </c>
      <c r="C28" s="46" t="s">
        <v>140</v>
      </c>
      <c r="D28" s="46" t="s">
        <v>148</v>
      </c>
    </row>
    <row r="29" spans="2:10" ht="14.45">
      <c r="B29" s="46" t="s">
        <v>156</v>
      </c>
      <c r="C29" s="46" t="s">
        <v>133</v>
      </c>
      <c r="D29" s="46" t="s">
        <v>153</v>
      </c>
    </row>
    <row r="30" spans="2:10" ht="14.45">
      <c r="B30" s="46" t="s">
        <v>157</v>
      </c>
      <c r="C30" s="46" t="s">
        <v>133</v>
      </c>
      <c r="D30" s="46" t="s">
        <v>158</v>
      </c>
    </row>
    <row r="31" spans="2:10" ht="14.45">
      <c r="B31" s="46" t="s">
        <v>159</v>
      </c>
      <c r="C31" s="46" t="s">
        <v>117</v>
      </c>
      <c r="D31" s="46" t="s">
        <v>160</v>
      </c>
    </row>
    <row r="32" spans="2:10" ht="14.45">
      <c r="B32" s="46" t="s">
        <v>161</v>
      </c>
      <c r="C32" s="46" t="s">
        <v>115</v>
      </c>
      <c r="D32" s="46" t="s">
        <v>150</v>
      </c>
    </row>
    <row r="33" spans="2:4" ht="14.45">
      <c r="B33" s="46" t="s">
        <v>162</v>
      </c>
      <c r="C33" s="46" t="s">
        <v>126</v>
      </c>
      <c r="D33" s="46" t="s">
        <v>163</v>
      </c>
    </row>
    <row r="34" spans="2:4" ht="14.45">
      <c r="B34" s="46" t="s">
        <v>164</v>
      </c>
      <c r="C34" s="46" t="s">
        <v>128</v>
      </c>
      <c r="D34" s="46" t="s">
        <v>146</v>
      </c>
    </row>
  </sheetData>
  <autoFilter ref="B21:D34" xr:uid="{00000000-0009-0000-0000-000004000000}"/>
  <mergeCells count="13">
    <mergeCell ref="B9:B10"/>
    <mergeCell ref="B17:B18"/>
    <mergeCell ref="B11:B16"/>
    <mergeCell ref="B6:B7"/>
    <mergeCell ref="B2:J2"/>
    <mergeCell ref="B3:B4"/>
    <mergeCell ref="D3:D4"/>
    <mergeCell ref="C3:C4"/>
    <mergeCell ref="G3:G4"/>
    <mergeCell ref="J3:J4"/>
    <mergeCell ref="I3:I4"/>
    <mergeCell ref="H3:H4"/>
    <mergeCell ref="E3:F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9"/>
  <sheetViews>
    <sheetView tabSelected="1" topLeftCell="G1" zoomScaleNormal="100" workbookViewId="0">
      <selection activeCell="O11" sqref="O11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C2" s="1" t="s">
        <v>165</v>
      </c>
      <c r="E2" s="1"/>
      <c r="F2" s="1"/>
      <c r="G2" s="1"/>
    </row>
    <row r="3" spans="2:13" ht="28.5" customHeight="1">
      <c r="B3" s="101" t="s">
        <v>105</v>
      </c>
      <c r="C3" s="101" t="s">
        <v>106</v>
      </c>
      <c r="D3" s="101" t="s">
        <v>107</v>
      </c>
      <c r="E3" s="108" t="s">
        <v>166</v>
      </c>
      <c r="F3" s="108" t="s">
        <v>167</v>
      </c>
      <c r="G3" s="108" t="s">
        <v>168</v>
      </c>
      <c r="I3" s="106" t="s">
        <v>106</v>
      </c>
      <c r="J3" s="106" t="s">
        <v>166</v>
      </c>
      <c r="K3" s="106" t="s">
        <v>167</v>
      </c>
      <c r="L3" s="106" t="s">
        <v>168</v>
      </c>
      <c r="M3" s="106" t="s">
        <v>169</v>
      </c>
    </row>
    <row r="4" spans="2:13" ht="15.75" customHeight="1">
      <c r="B4" s="101"/>
      <c r="C4" s="101"/>
      <c r="D4" s="101"/>
      <c r="E4" s="108"/>
      <c r="F4" s="108"/>
      <c r="G4" s="108"/>
      <c r="I4" s="107"/>
      <c r="J4" s="107"/>
      <c r="K4" s="107"/>
      <c r="L4" s="107"/>
      <c r="M4" s="107"/>
    </row>
    <row r="5" spans="2:13">
      <c r="B5" s="61" t="s">
        <v>115</v>
      </c>
      <c r="C5" s="3" t="s">
        <v>66</v>
      </c>
      <c r="D5" s="5" t="s">
        <v>66</v>
      </c>
      <c r="E5" s="11">
        <v>2500</v>
      </c>
      <c r="F5" s="11">
        <v>5000</v>
      </c>
      <c r="G5" s="10">
        <v>3000</v>
      </c>
      <c r="I5" s="3" t="s">
        <v>66</v>
      </c>
      <c r="J5" s="11">
        <v>2500</v>
      </c>
      <c r="K5" s="11">
        <v>5000</v>
      </c>
      <c r="L5" s="10">
        <v>3000</v>
      </c>
      <c r="M5" s="68">
        <f>K5/J5*100-100</f>
        <v>100</v>
      </c>
    </row>
    <row r="6" spans="2:13">
      <c r="B6" s="99" t="s">
        <v>117</v>
      </c>
      <c r="C6" s="3" t="s">
        <v>170</v>
      </c>
      <c r="D6" s="4" t="s">
        <v>24</v>
      </c>
      <c r="E6" s="11">
        <v>7000</v>
      </c>
      <c r="F6" s="11">
        <v>17500</v>
      </c>
      <c r="G6" s="10">
        <v>16250</v>
      </c>
      <c r="I6" s="3" t="s">
        <v>170</v>
      </c>
      <c r="J6" s="11">
        <v>7000</v>
      </c>
      <c r="K6" s="11">
        <v>17500</v>
      </c>
      <c r="L6" s="10">
        <v>16250</v>
      </c>
      <c r="M6" s="68">
        <f t="shared" ref="M6:M18" si="0">K6/J6*100-100</f>
        <v>150</v>
      </c>
    </row>
    <row r="7" spans="2:13">
      <c r="B7" s="100"/>
      <c r="C7" s="3" t="s">
        <v>171</v>
      </c>
      <c r="D7" s="4" t="s">
        <v>122</v>
      </c>
      <c r="E7" s="11">
        <v>12000</v>
      </c>
      <c r="F7" s="11">
        <v>18000</v>
      </c>
      <c r="G7" s="10">
        <v>16000</v>
      </c>
      <c r="I7" s="24" t="s">
        <v>171</v>
      </c>
      <c r="J7" s="11">
        <v>12000</v>
      </c>
      <c r="K7" s="11">
        <v>18000</v>
      </c>
      <c r="L7" s="10">
        <v>16000</v>
      </c>
      <c r="M7" s="68">
        <f t="shared" si="0"/>
        <v>50</v>
      </c>
    </row>
    <row r="8" spans="2:13">
      <c r="B8" s="62" t="s">
        <v>126</v>
      </c>
      <c r="C8" s="3" t="s">
        <v>127</v>
      </c>
      <c r="D8" s="4" t="s">
        <v>51</v>
      </c>
      <c r="E8" s="10">
        <v>6000</v>
      </c>
      <c r="F8" s="10">
        <v>14000</v>
      </c>
      <c r="G8" s="10">
        <v>12000</v>
      </c>
      <c r="I8" s="24" t="s">
        <v>127</v>
      </c>
      <c r="J8" s="10">
        <v>6000</v>
      </c>
      <c r="K8" s="10">
        <v>14000</v>
      </c>
      <c r="L8" s="10">
        <v>12000</v>
      </c>
      <c r="M8" s="68">
        <f t="shared" si="0"/>
        <v>133.33333333333334</v>
      </c>
    </row>
    <row r="9" spans="2:13">
      <c r="B9" s="92" t="s">
        <v>128</v>
      </c>
      <c r="C9" s="21" t="s">
        <v>129</v>
      </c>
      <c r="D9" s="7" t="s">
        <v>100</v>
      </c>
      <c r="E9" s="12">
        <v>1562</v>
      </c>
      <c r="F9" s="12">
        <v>2968</v>
      </c>
      <c r="G9" s="10">
        <v>2343</v>
      </c>
      <c r="I9" s="21" t="s">
        <v>129</v>
      </c>
      <c r="J9" s="12">
        <v>1562</v>
      </c>
      <c r="K9" s="12">
        <v>2968</v>
      </c>
      <c r="L9" s="10">
        <v>2343</v>
      </c>
      <c r="M9" s="68">
        <f t="shared" si="0"/>
        <v>90.012804097311147</v>
      </c>
    </row>
    <row r="10" spans="2:13">
      <c r="B10" s="93"/>
      <c r="C10" s="3" t="s">
        <v>131</v>
      </c>
      <c r="D10" s="7" t="s">
        <v>132</v>
      </c>
      <c r="E10" s="11">
        <v>22000</v>
      </c>
      <c r="F10" s="11">
        <v>26000</v>
      </c>
      <c r="G10" s="10">
        <v>24000</v>
      </c>
      <c r="I10" s="3" t="s">
        <v>131</v>
      </c>
      <c r="J10" s="11">
        <v>22000</v>
      </c>
      <c r="K10" s="11">
        <v>26000</v>
      </c>
      <c r="L10" s="10">
        <v>24000</v>
      </c>
      <c r="M10" s="69">
        <f t="shared" si="0"/>
        <v>18.181818181818187</v>
      </c>
    </row>
    <row r="11" spans="2:13">
      <c r="B11" s="96" t="s">
        <v>133</v>
      </c>
      <c r="C11" s="3" t="s">
        <v>73</v>
      </c>
      <c r="D11" s="4" t="s">
        <v>134</v>
      </c>
      <c r="E11" s="11">
        <v>4000</v>
      </c>
      <c r="F11" s="11">
        <v>5500</v>
      </c>
      <c r="G11" s="10">
        <v>5000</v>
      </c>
      <c r="I11" s="3" t="s">
        <v>73</v>
      </c>
      <c r="J11" s="11">
        <v>4000</v>
      </c>
      <c r="K11" s="11">
        <v>5500</v>
      </c>
      <c r="L11" s="10">
        <v>5000</v>
      </c>
      <c r="M11" s="69">
        <f t="shared" si="0"/>
        <v>37.5</v>
      </c>
    </row>
    <row r="12" spans="2:13">
      <c r="B12" s="97"/>
      <c r="C12" s="3" t="s">
        <v>7</v>
      </c>
      <c r="D12" s="25" t="s">
        <v>37</v>
      </c>
      <c r="E12" s="11">
        <v>20800</v>
      </c>
      <c r="F12" s="36">
        <v>21800</v>
      </c>
      <c r="G12" s="10">
        <v>21600</v>
      </c>
      <c r="I12" s="3" t="s">
        <v>7</v>
      </c>
      <c r="J12" s="11">
        <v>20800</v>
      </c>
      <c r="K12" s="36">
        <v>21800</v>
      </c>
      <c r="L12" s="10">
        <v>21600</v>
      </c>
      <c r="M12" s="69">
        <f t="shared" si="0"/>
        <v>4.8076923076923066</v>
      </c>
    </row>
    <row r="13" spans="2:13">
      <c r="B13" s="97"/>
      <c r="C13" s="3" t="s">
        <v>11</v>
      </c>
      <c r="D13" s="7" t="s">
        <v>137</v>
      </c>
      <c r="E13" s="11">
        <v>900</v>
      </c>
      <c r="F13" s="36">
        <v>3800</v>
      </c>
      <c r="G13" s="10">
        <v>2200</v>
      </c>
      <c r="I13" s="3" t="s">
        <v>11</v>
      </c>
      <c r="J13" s="11">
        <v>900</v>
      </c>
      <c r="K13" s="36">
        <v>3800</v>
      </c>
      <c r="L13" s="10">
        <v>2200</v>
      </c>
      <c r="M13" s="70">
        <f t="shared" si="0"/>
        <v>322.22222222222223</v>
      </c>
    </row>
    <row r="14" spans="2:13">
      <c r="B14" s="97"/>
      <c r="C14" s="3" t="s">
        <v>85</v>
      </c>
      <c r="D14" s="25" t="s">
        <v>47</v>
      </c>
      <c r="E14" s="11">
        <v>700</v>
      </c>
      <c r="F14" s="36">
        <v>1800</v>
      </c>
      <c r="G14" s="10">
        <v>1400</v>
      </c>
      <c r="I14" s="3" t="s">
        <v>85</v>
      </c>
      <c r="J14" s="11">
        <v>700</v>
      </c>
      <c r="K14" s="36">
        <v>1800</v>
      </c>
      <c r="L14" s="10">
        <v>1400</v>
      </c>
      <c r="M14" s="68">
        <f t="shared" si="0"/>
        <v>157.14285714285717</v>
      </c>
    </row>
    <row r="15" spans="2:13">
      <c r="B15" s="97"/>
      <c r="C15" s="3" t="s">
        <v>27</v>
      </c>
      <c r="D15" s="7" t="s">
        <v>51</v>
      </c>
      <c r="E15" s="11">
        <v>2000</v>
      </c>
      <c r="F15" s="36">
        <v>4500</v>
      </c>
      <c r="G15" s="10">
        <v>4000</v>
      </c>
      <c r="I15" s="3" t="s">
        <v>27</v>
      </c>
      <c r="J15" s="11">
        <v>2000</v>
      </c>
      <c r="K15" s="36">
        <v>4500</v>
      </c>
      <c r="L15" s="10">
        <v>4000</v>
      </c>
      <c r="M15" s="68">
        <f t="shared" si="0"/>
        <v>125</v>
      </c>
    </row>
    <row r="16" spans="2:13">
      <c r="B16" s="98"/>
      <c r="C16" s="3" t="s">
        <v>138</v>
      </c>
      <c r="D16" s="25" t="s">
        <v>103</v>
      </c>
      <c r="E16" s="11">
        <v>266</v>
      </c>
      <c r="F16" s="36">
        <v>500</v>
      </c>
      <c r="G16" s="10">
        <v>416</v>
      </c>
      <c r="I16" s="3" t="s">
        <v>138</v>
      </c>
      <c r="J16" s="11">
        <v>266</v>
      </c>
      <c r="K16" s="36">
        <v>500</v>
      </c>
      <c r="L16" s="10">
        <v>416</v>
      </c>
      <c r="M16" s="68">
        <f t="shared" si="0"/>
        <v>87.969924812030087</v>
      </c>
    </row>
    <row r="17" spans="2:13">
      <c r="B17" s="94" t="s">
        <v>140</v>
      </c>
      <c r="C17" s="3" t="s">
        <v>18</v>
      </c>
      <c r="D17" s="7" t="s">
        <v>47</v>
      </c>
      <c r="E17" s="11">
        <v>8000</v>
      </c>
      <c r="F17" s="36">
        <v>32000</v>
      </c>
      <c r="G17" s="10">
        <v>30000</v>
      </c>
      <c r="I17" s="3" t="s">
        <v>18</v>
      </c>
      <c r="J17" s="11">
        <v>8000</v>
      </c>
      <c r="K17" s="36">
        <v>32000</v>
      </c>
      <c r="L17" s="10">
        <v>30000</v>
      </c>
      <c r="M17" s="70">
        <f t="shared" si="0"/>
        <v>300</v>
      </c>
    </row>
    <row r="18" spans="2:13">
      <c r="B18" s="95"/>
      <c r="C18" s="3" t="s">
        <v>15</v>
      </c>
      <c r="D18" s="25" t="s">
        <v>42</v>
      </c>
      <c r="E18" s="11">
        <v>700</v>
      </c>
      <c r="F18" s="36">
        <v>2550</v>
      </c>
      <c r="G18" s="10">
        <v>2500</v>
      </c>
      <c r="I18" s="3" t="s">
        <v>15</v>
      </c>
      <c r="J18" s="11">
        <v>700</v>
      </c>
      <c r="K18" s="36">
        <v>2550</v>
      </c>
      <c r="L18" s="10">
        <v>2500</v>
      </c>
      <c r="M18" s="70">
        <f t="shared" si="0"/>
        <v>264.28571428571428</v>
      </c>
    </row>
    <row r="19" spans="2:13">
      <c r="M19" s="50"/>
    </row>
  </sheetData>
  <mergeCells count="15">
    <mergeCell ref="B9:B10"/>
    <mergeCell ref="B11:B16"/>
    <mergeCell ref="B17:B18"/>
    <mergeCell ref="B6:B7"/>
    <mergeCell ref="L3:L4"/>
    <mergeCell ref="B3:B4"/>
    <mergeCell ref="C3:C4"/>
    <mergeCell ref="D3:D4"/>
    <mergeCell ref="E3:E4"/>
    <mergeCell ref="F3:F4"/>
    <mergeCell ref="M3:M4"/>
    <mergeCell ref="J3:J4"/>
    <mergeCell ref="K3:K4"/>
    <mergeCell ref="I3:I4"/>
    <mergeCell ref="G3:G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0"/>
  <sheetViews>
    <sheetView zoomScaleNormal="100" workbookViewId="0">
      <selection activeCell="A22" sqref="A22"/>
    </sheetView>
  </sheetViews>
  <sheetFormatPr defaultColWidth="11.42578125" defaultRowHeight="13.9"/>
  <cols>
    <col min="1" max="1" width="35.7109375" customWidth="1"/>
    <col min="2" max="6" width="12" bestFit="1" customWidth="1"/>
    <col min="9" max="9" width="12.140625" bestFit="1" customWidth="1"/>
  </cols>
  <sheetData>
    <row r="2" spans="1:9">
      <c r="A2" s="26" t="s">
        <v>172</v>
      </c>
      <c r="B2" s="23">
        <v>2019</v>
      </c>
      <c r="C2" s="23">
        <v>2020</v>
      </c>
      <c r="D2" s="23">
        <v>2021</v>
      </c>
      <c r="E2" s="23">
        <v>2022</v>
      </c>
      <c r="F2" s="23">
        <v>2023</v>
      </c>
      <c r="G2" s="23" t="s">
        <v>173</v>
      </c>
      <c r="H2" s="23" t="s">
        <v>174</v>
      </c>
    </row>
    <row r="3" spans="1:9">
      <c r="A3" s="52" t="s">
        <v>175</v>
      </c>
      <c r="B3" s="14">
        <v>4383.916666666667</v>
      </c>
      <c r="C3" s="14">
        <v>4667.416666666667</v>
      </c>
      <c r="D3" s="14">
        <v>6470.166666666667</v>
      </c>
      <c r="E3" s="14">
        <v>8027.166666666667</v>
      </c>
      <c r="F3" s="14">
        <v>7834.25</v>
      </c>
      <c r="G3" s="14">
        <v>6277</v>
      </c>
      <c r="H3" s="14">
        <f>SUM(B3:F3)/5</f>
        <v>6276.5833333333339</v>
      </c>
      <c r="I3" s="41"/>
    </row>
    <row r="4" spans="1:9">
      <c r="A4" s="53" t="s">
        <v>127</v>
      </c>
      <c r="B4" s="14">
        <v>7111.898374978814</v>
      </c>
      <c r="C4" s="14">
        <v>8511.4584715567034</v>
      </c>
      <c r="D4" s="14">
        <v>8867.6299473558265</v>
      </c>
      <c r="E4" s="14">
        <v>9146.2263542828823</v>
      </c>
      <c r="F4" s="14">
        <v>10339.95174689072</v>
      </c>
      <c r="G4" s="14">
        <f t="shared" ref="G4:G5" si="0">AVERAGE(B4:F4)</f>
        <v>8795.4329790129887</v>
      </c>
      <c r="H4" s="14">
        <f t="shared" ref="H4:H14" si="1">SUM(B4:F4)/5</f>
        <v>8795.4329790129887</v>
      </c>
      <c r="I4" s="41"/>
    </row>
    <row r="5" spans="1:9">
      <c r="A5" s="54" t="s">
        <v>129</v>
      </c>
      <c r="B5" s="14">
        <v>2141.7242307451452</v>
      </c>
      <c r="C5" s="14">
        <v>2896.3220905169278</v>
      </c>
      <c r="D5" s="14">
        <v>3640.7734448035421</v>
      </c>
      <c r="E5" s="14">
        <v>3335.9788235914421</v>
      </c>
      <c r="F5" s="14">
        <v>3357.4286406374672</v>
      </c>
      <c r="G5" s="14">
        <f t="shared" si="0"/>
        <v>3074.445446058905</v>
      </c>
      <c r="H5" s="14">
        <f t="shared" si="1"/>
        <v>3074.445446058905</v>
      </c>
      <c r="I5" s="41"/>
    </row>
    <row r="6" spans="1:9">
      <c r="A6" s="52" t="s">
        <v>176</v>
      </c>
      <c r="B6" s="14">
        <v>5174</v>
      </c>
      <c r="C6" s="14">
        <v>5481</v>
      </c>
      <c r="D6" s="14">
        <v>7564</v>
      </c>
      <c r="E6" s="14">
        <v>8609</v>
      </c>
      <c r="F6" s="14">
        <v>9687</v>
      </c>
      <c r="G6" s="14">
        <v>7303</v>
      </c>
      <c r="H6" s="14">
        <f t="shared" si="1"/>
        <v>7303</v>
      </c>
      <c r="I6" s="41"/>
    </row>
    <row r="7" spans="1:9">
      <c r="A7" s="54" t="s">
        <v>73</v>
      </c>
      <c r="B7" s="14">
        <v>4591</v>
      </c>
      <c r="C7" s="14">
        <v>4338.3095115239084</v>
      </c>
      <c r="D7" s="14">
        <v>4965.6052566936878</v>
      </c>
      <c r="E7" s="14">
        <v>5562.1953956364068</v>
      </c>
      <c r="F7" s="14">
        <v>5653.3412330719884</v>
      </c>
      <c r="G7" s="14">
        <f t="shared" ref="G7:G8" si="2">AVERAGE(B7:F7)</f>
        <v>5022.0902793851983</v>
      </c>
      <c r="H7" s="14">
        <f t="shared" si="1"/>
        <v>5022.0902793851983</v>
      </c>
      <c r="I7" s="41"/>
    </row>
    <row r="8" spans="1:9">
      <c r="A8" s="54" t="s">
        <v>7</v>
      </c>
      <c r="B8" s="14">
        <v>16341.86904761905</v>
      </c>
      <c r="C8" s="14">
        <v>17348.923323471401</v>
      </c>
      <c r="D8" s="14">
        <v>17835.149085794659</v>
      </c>
      <c r="E8" s="14">
        <v>26827.35884563443</v>
      </c>
      <c r="F8" s="14">
        <v>33863.947101449266</v>
      </c>
      <c r="G8" s="14">
        <f t="shared" si="2"/>
        <v>22443.449480793759</v>
      </c>
      <c r="H8" s="14">
        <f t="shared" si="1"/>
        <v>22443.449480793759</v>
      </c>
      <c r="I8" s="41"/>
    </row>
    <row r="9" spans="1:9">
      <c r="A9" s="55" t="s">
        <v>11</v>
      </c>
      <c r="B9" s="14">
        <v>2948.6158097910602</v>
      </c>
      <c r="C9" s="14">
        <v>2814.432592652217</v>
      </c>
      <c r="D9" s="14">
        <v>3358.6380206976792</v>
      </c>
      <c r="E9" s="14">
        <v>4335.8203950493653</v>
      </c>
      <c r="F9" s="14">
        <v>4247.5950264999246</v>
      </c>
      <c r="G9" s="14">
        <f t="shared" ref="G9:G10" si="3">AVERAGE(B9:F9)</f>
        <v>3541.0203689380492</v>
      </c>
      <c r="H9" s="14">
        <f t="shared" si="1"/>
        <v>3541.0203689380492</v>
      </c>
      <c r="I9" s="41"/>
    </row>
    <row r="10" spans="1:9" ht="16.149999999999999" customHeight="1">
      <c r="A10" s="54" t="s">
        <v>85</v>
      </c>
      <c r="B10" s="51">
        <v>1016.224187309815</v>
      </c>
      <c r="C10" s="51">
        <v>819.74239959710906</v>
      </c>
      <c r="D10" s="51">
        <v>1214.229694953553</v>
      </c>
      <c r="E10" s="51">
        <v>2517.2296195225999</v>
      </c>
      <c r="F10" s="51">
        <v>1803.5</v>
      </c>
      <c r="G10" s="51">
        <f t="shared" si="3"/>
        <v>1474.1851802766155</v>
      </c>
      <c r="H10" s="14">
        <f t="shared" si="1"/>
        <v>1474.1851802766155</v>
      </c>
      <c r="I10" t="s">
        <v>177</v>
      </c>
    </row>
    <row r="11" spans="1:9">
      <c r="A11" s="54" t="s">
        <v>27</v>
      </c>
      <c r="B11" s="14">
        <v>2065.3771944741038</v>
      </c>
      <c r="C11" s="14">
        <v>1644.562787664833</v>
      </c>
      <c r="D11" s="14">
        <v>1798.3693958283391</v>
      </c>
      <c r="E11" s="14">
        <v>3420.6422855560681</v>
      </c>
      <c r="F11" s="14">
        <v>3823.2050632683431</v>
      </c>
      <c r="G11" s="14">
        <f t="shared" ref="G11:G12" si="4">AVERAGE(B11:F11)</f>
        <v>2550.4313453583372</v>
      </c>
      <c r="H11" s="14">
        <f t="shared" si="1"/>
        <v>2550.4313453583372</v>
      </c>
    </row>
    <row r="12" spans="1:9">
      <c r="A12" s="54" t="s">
        <v>138</v>
      </c>
      <c r="B12" s="14">
        <v>283.89406166920452</v>
      </c>
      <c r="C12" s="14">
        <v>281.35148756056088</v>
      </c>
      <c r="D12" s="14">
        <v>349.50802878108198</v>
      </c>
      <c r="E12" s="14">
        <v>486.76777845191867</v>
      </c>
      <c r="F12" s="14">
        <v>533.133363346181</v>
      </c>
      <c r="G12" s="14">
        <f t="shared" si="4"/>
        <v>386.93094396178941</v>
      </c>
      <c r="H12" s="14">
        <f t="shared" si="1"/>
        <v>386.93094396178941</v>
      </c>
    </row>
    <row r="13" spans="1:9">
      <c r="A13" s="56" t="s">
        <v>178</v>
      </c>
      <c r="B13" s="14">
        <v>6578</v>
      </c>
      <c r="C13" s="14">
        <v>8083</v>
      </c>
      <c r="D13" s="14">
        <v>7795</v>
      </c>
      <c r="E13" s="14">
        <v>8802</v>
      </c>
      <c r="F13" s="14">
        <v>11985</v>
      </c>
      <c r="G13" s="14">
        <v>8649</v>
      </c>
      <c r="H13" s="14">
        <f t="shared" si="1"/>
        <v>8648.6</v>
      </c>
    </row>
    <row r="14" spans="1:9">
      <c r="A14" s="54" t="s">
        <v>15</v>
      </c>
      <c r="B14" s="14">
        <v>1584.317516640441</v>
      </c>
      <c r="C14" s="14">
        <v>1400.911175629268</v>
      </c>
      <c r="D14" s="14">
        <v>1655.6959555290809</v>
      </c>
      <c r="E14" s="14">
        <v>1683.454669574244</v>
      </c>
      <c r="F14" s="14">
        <v>2040.405848960376</v>
      </c>
      <c r="G14" s="14">
        <f t="shared" ref="G14" si="5">AVERAGE(B14:F14)</f>
        <v>1672.9570332666819</v>
      </c>
      <c r="H14" s="14">
        <f t="shared" si="1"/>
        <v>1672.9570332666819</v>
      </c>
    </row>
    <row r="15" spans="1:9">
      <c r="A15" s="24"/>
      <c r="B15" s="16"/>
      <c r="C15" s="16"/>
      <c r="D15" s="16"/>
      <c r="E15" s="16"/>
      <c r="F15" s="16"/>
      <c r="G15" s="16"/>
      <c r="H15" s="16"/>
    </row>
    <row r="16" spans="1:9">
      <c r="A16" s="57" t="s">
        <v>179</v>
      </c>
      <c r="B16" s="16"/>
      <c r="C16" s="16"/>
      <c r="D16" s="16"/>
      <c r="E16" s="16"/>
      <c r="F16" s="16"/>
      <c r="G16" s="16"/>
      <c r="H16" s="16"/>
    </row>
    <row r="17" spans="1:8">
      <c r="A17" s="24"/>
      <c r="B17" s="16"/>
      <c r="C17" s="16"/>
      <c r="D17" s="16"/>
      <c r="E17" s="16"/>
      <c r="F17" s="16"/>
      <c r="G17" s="16"/>
      <c r="H17" s="16"/>
    </row>
    <row r="18" spans="1:8">
      <c r="A18" s="24"/>
      <c r="B18" s="16"/>
      <c r="C18" s="16"/>
      <c r="D18" s="16"/>
      <c r="E18" s="16"/>
      <c r="F18" s="16"/>
      <c r="G18" s="16"/>
      <c r="H18" s="16"/>
    </row>
    <row r="19" spans="1:8">
      <c r="A19" s="48" t="s">
        <v>180</v>
      </c>
      <c r="B19" s="16"/>
      <c r="C19" s="16"/>
      <c r="E19" s="49"/>
      <c r="F19" s="16"/>
      <c r="G19" s="16"/>
      <c r="H19" s="16"/>
    </row>
    <row r="20" spans="1:8">
      <c r="A20" s="35" t="s">
        <v>181</v>
      </c>
      <c r="B20" s="16"/>
      <c r="C20" s="16"/>
      <c r="F20" s="16"/>
      <c r="G20" s="16"/>
      <c r="H20" s="16"/>
    </row>
    <row r="21" spans="1:8">
      <c r="A21" s="28" t="s">
        <v>182</v>
      </c>
      <c r="C21" s="16"/>
      <c r="F21" s="16"/>
      <c r="G21" s="16"/>
      <c r="H21" s="16"/>
    </row>
    <row r="22" spans="1:8" ht="23.45" thickBot="1">
      <c r="A22" s="29" t="s">
        <v>183</v>
      </c>
      <c r="C22" s="16"/>
      <c r="F22" s="16"/>
      <c r="G22" s="16"/>
      <c r="H22" s="16"/>
    </row>
    <row r="23" spans="1:8">
      <c r="C23" s="16"/>
      <c r="F23" s="16"/>
      <c r="G23" s="16"/>
      <c r="H23" s="16"/>
    </row>
    <row r="24" spans="1:8">
      <c r="C24" s="16"/>
      <c r="F24" s="16"/>
      <c r="G24" s="16"/>
      <c r="H24" s="16"/>
    </row>
    <row r="25" spans="1:8">
      <c r="C25" s="16"/>
      <c r="F25" s="16"/>
      <c r="G25" s="16"/>
      <c r="H25" s="16"/>
    </row>
    <row r="28" spans="1:8">
      <c r="A28" s="23" t="s">
        <v>184</v>
      </c>
      <c r="B28" s="23" t="s">
        <v>173</v>
      </c>
    </row>
    <row r="29" spans="1:8">
      <c r="A29" s="54" t="s">
        <v>85</v>
      </c>
      <c r="B29" s="14">
        <v>1474</v>
      </c>
    </row>
    <row r="30" spans="1:8">
      <c r="A30" s="54" t="s">
        <v>15</v>
      </c>
      <c r="B30" s="14">
        <v>1672.9570332666819</v>
      </c>
    </row>
    <row r="31" spans="1:8">
      <c r="A31" s="54" t="s">
        <v>27</v>
      </c>
      <c r="B31" s="14">
        <v>2550.4313453583372</v>
      </c>
    </row>
    <row r="32" spans="1:8">
      <c r="A32" s="54" t="s">
        <v>129</v>
      </c>
      <c r="B32" s="14">
        <v>3074.445446058905</v>
      </c>
    </row>
    <row r="33" spans="1:2">
      <c r="A33" s="55" t="s">
        <v>11</v>
      </c>
      <c r="B33" s="14">
        <v>3541.0203689380492</v>
      </c>
    </row>
    <row r="34" spans="1:2">
      <c r="A34" s="54" t="s">
        <v>73</v>
      </c>
      <c r="B34" s="14">
        <v>5022.0902793851983</v>
      </c>
    </row>
    <row r="35" spans="1:2">
      <c r="A35" s="56" t="s">
        <v>18</v>
      </c>
      <c r="B35" s="14">
        <v>8649</v>
      </c>
    </row>
    <row r="36" spans="1:2">
      <c r="A36" s="54" t="s">
        <v>7</v>
      </c>
      <c r="B36" s="14">
        <v>22443.449480793759</v>
      </c>
    </row>
    <row r="37" spans="1:2">
      <c r="A37" s="53" t="s">
        <v>127</v>
      </c>
      <c r="B37" s="14">
        <v>8795.4329790129887</v>
      </c>
    </row>
    <row r="38" spans="1:2">
      <c r="A38" s="52" t="s">
        <v>131</v>
      </c>
      <c r="B38" s="14">
        <v>7303</v>
      </c>
    </row>
    <row r="39" spans="1:2">
      <c r="A39" s="52" t="s">
        <v>185</v>
      </c>
      <c r="B39" s="14">
        <v>6277</v>
      </c>
    </row>
    <row r="40" spans="1:2">
      <c r="A40" s="54" t="s">
        <v>138</v>
      </c>
      <c r="B40" s="14">
        <v>386.93094396178941</v>
      </c>
    </row>
  </sheetData>
  <sortState xmlns:xlrd2="http://schemas.microsoft.com/office/spreadsheetml/2017/richdata2" ref="A39:B41">
    <sortCondition descending="1" ref="B38"/>
  </sortState>
  <pageMargins left="0.7" right="0.7" top="0.75" bottom="0.75" header="0.3" footer="0.3"/>
  <pageSetup paperSize="9" orientation="portrait" horizontalDpi="300" verticalDpi="300" r:id="rId1"/>
  <ignoredErrors>
    <ignoredError sqref="H3 H6 H13" formulaRange="1"/>
  </ignoredError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59"/>
  <sheetViews>
    <sheetView topLeftCell="A16" zoomScale="90" zoomScaleNormal="90" workbookViewId="0">
      <selection activeCell="B32" sqref="B32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13" t="s">
        <v>172</v>
      </c>
      <c r="C2" s="13">
        <v>2019</v>
      </c>
      <c r="D2" s="13">
        <v>2020</v>
      </c>
      <c r="E2" s="13">
        <v>2021</v>
      </c>
      <c r="F2" s="13">
        <v>2022</v>
      </c>
      <c r="G2" s="13">
        <v>2023</v>
      </c>
      <c r="H2" s="13" t="s">
        <v>173</v>
      </c>
    </row>
    <row r="3" spans="2:8">
      <c r="B3" s="52" t="s">
        <v>186</v>
      </c>
      <c r="C3" s="14">
        <v>4383.916666666667</v>
      </c>
      <c r="D3" s="14">
        <v>4667.416666666667</v>
      </c>
      <c r="E3" s="14">
        <v>6470.166666666667</v>
      </c>
      <c r="F3" s="14">
        <v>8027.166666666667</v>
      </c>
      <c r="G3" s="14">
        <v>7834.25</v>
      </c>
      <c r="H3" s="14">
        <v>6277</v>
      </c>
    </row>
    <row r="4" spans="2:8">
      <c r="B4" s="53" t="s">
        <v>127</v>
      </c>
      <c r="C4" s="14">
        <v>7111.898374978814</v>
      </c>
      <c r="D4" s="14">
        <v>8511.4584715567034</v>
      </c>
      <c r="E4" s="14">
        <v>8867.6299473558265</v>
      </c>
      <c r="F4" s="14">
        <v>9146.2263542828823</v>
      </c>
      <c r="G4" s="14">
        <v>10339.95174689072</v>
      </c>
      <c r="H4" s="14">
        <f t="shared" ref="H4:H5" si="0">AVERAGE(C4:G4)</f>
        <v>8795.4329790129887</v>
      </c>
    </row>
    <row r="5" spans="2:8">
      <c r="B5" s="54" t="s">
        <v>129</v>
      </c>
      <c r="C5" s="14">
        <v>2141.7242307451452</v>
      </c>
      <c r="D5" s="14">
        <v>2896.3220905169278</v>
      </c>
      <c r="E5" s="14">
        <v>3640.7734448035421</v>
      </c>
      <c r="F5" s="14">
        <v>3335.9788235914421</v>
      </c>
      <c r="G5" s="14">
        <v>3357.4286406374672</v>
      </c>
      <c r="H5" s="14">
        <f t="shared" si="0"/>
        <v>3074.445446058905</v>
      </c>
    </row>
    <row r="6" spans="2:8">
      <c r="B6" s="52" t="s">
        <v>187</v>
      </c>
      <c r="C6" s="14">
        <v>5174</v>
      </c>
      <c r="D6" s="14">
        <v>5481</v>
      </c>
      <c r="E6" s="14">
        <v>7564</v>
      </c>
      <c r="F6" s="14">
        <v>8609</v>
      </c>
      <c r="G6" s="14">
        <v>9687</v>
      </c>
      <c r="H6" s="14">
        <v>7303</v>
      </c>
    </row>
    <row r="7" spans="2:8">
      <c r="B7" s="54" t="s">
        <v>73</v>
      </c>
      <c r="C7" s="14">
        <v>4591</v>
      </c>
      <c r="D7" s="14">
        <v>4338.3095115239084</v>
      </c>
      <c r="E7" s="14">
        <v>4965.6052566936878</v>
      </c>
      <c r="F7" s="14">
        <v>5562.1953956364068</v>
      </c>
      <c r="G7" s="14">
        <v>5653.3412330719884</v>
      </c>
      <c r="H7" s="14">
        <f t="shared" ref="H7:H12" si="1">AVERAGE(C7:G7)</f>
        <v>5022.0902793851983</v>
      </c>
    </row>
    <row r="8" spans="2:8">
      <c r="B8" s="54" t="s">
        <v>7</v>
      </c>
      <c r="C8" s="14">
        <v>16341.86904761905</v>
      </c>
      <c r="D8" s="14">
        <v>17348.923323471401</v>
      </c>
      <c r="E8" s="14">
        <v>17835.149085794659</v>
      </c>
      <c r="F8" s="14">
        <v>26827.35884563443</v>
      </c>
      <c r="G8" s="14">
        <v>33863.947101449266</v>
      </c>
      <c r="H8" s="14">
        <f t="shared" si="1"/>
        <v>22443.449480793759</v>
      </c>
    </row>
    <row r="9" spans="2:8">
      <c r="B9" s="55" t="s">
        <v>11</v>
      </c>
      <c r="C9" s="14">
        <v>2948.6158097910602</v>
      </c>
      <c r="D9" s="14">
        <v>2814.432592652217</v>
      </c>
      <c r="E9" s="14">
        <v>3358.6380206976792</v>
      </c>
      <c r="F9" s="14">
        <v>4335.8203950493653</v>
      </c>
      <c r="G9" s="14">
        <v>4247.5950264999246</v>
      </c>
      <c r="H9" s="14">
        <f t="shared" si="1"/>
        <v>3541.0203689380492</v>
      </c>
    </row>
    <row r="10" spans="2:8">
      <c r="B10" s="54" t="s">
        <v>85</v>
      </c>
      <c r="C10" s="51">
        <v>1016.224187309815</v>
      </c>
      <c r="D10" s="51">
        <v>819.74239959710906</v>
      </c>
      <c r="E10" s="51">
        <v>1214.229694953553</v>
      </c>
      <c r="F10" s="51">
        <v>2517.2296195225999</v>
      </c>
      <c r="G10" s="51">
        <v>1803.5</v>
      </c>
      <c r="H10" s="51">
        <f t="shared" si="1"/>
        <v>1474.1851802766155</v>
      </c>
    </row>
    <row r="11" spans="2:8">
      <c r="B11" s="54" t="s">
        <v>27</v>
      </c>
      <c r="C11" s="14">
        <v>2065.3771944741038</v>
      </c>
      <c r="D11" s="14">
        <v>1644.562787664833</v>
      </c>
      <c r="E11" s="14">
        <v>1798.3693958283391</v>
      </c>
      <c r="F11" s="14">
        <v>3420.6422855560681</v>
      </c>
      <c r="G11" s="14">
        <v>3823.2050632683431</v>
      </c>
      <c r="H11" s="14">
        <f t="shared" si="1"/>
        <v>2550.4313453583372</v>
      </c>
    </row>
    <row r="12" spans="2:8">
      <c r="B12" s="54" t="s">
        <v>138</v>
      </c>
      <c r="C12" s="14">
        <v>283.89406166920452</v>
      </c>
      <c r="D12" s="14">
        <v>281.35148756056088</v>
      </c>
      <c r="E12" s="14">
        <v>349.50802878108198</v>
      </c>
      <c r="F12" s="14">
        <v>486.76777845191867</v>
      </c>
      <c r="G12" s="14">
        <v>533.133363346181</v>
      </c>
      <c r="H12" s="14">
        <f t="shared" si="1"/>
        <v>386.93094396178941</v>
      </c>
    </row>
    <row r="13" spans="2:8">
      <c r="B13" s="56" t="s">
        <v>188</v>
      </c>
      <c r="C13" s="14">
        <v>6578</v>
      </c>
      <c r="D13" s="14">
        <v>8083</v>
      </c>
      <c r="E13" s="14">
        <v>7795</v>
      </c>
      <c r="F13" s="14">
        <v>8802</v>
      </c>
      <c r="G13" s="14">
        <v>11985</v>
      </c>
      <c r="H13" s="14">
        <v>8649</v>
      </c>
    </row>
    <row r="14" spans="2:8">
      <c r="B14" s="54" t="s">
        <v>15</v>
      </c>
      <c r="C14" s="14">
        <v>1584.317516640441</v>
      </c>
      <c r="D14" s="14">
        <v>1400.911175629268</v>
      </c>
      <c r="E14" s="14">
        <v>1655.6959555290809</v>
      </c>
      <c r="F14" s="14">
        <v>1683.454669574244</v>
      </c>
      <c r="G14" s="14">
        <v>2040.405848960376</v>
      </c>
      <c r="H14" s="14">
        <f t="shared" ref="H14" si="2">AVERAGE(C14:G14)</f>
        <v>1672.9570332666819</v>
      </c>
    </row>
    <row r="15" spans="2:8">
      <c r="B15" s="16"/>
      <c r="C15" s="17"/>
      <c r="F15" s="17"/>
      <c r="H15" s="16"/>
    </row>
    <row r="16" spans="2:8">
      <c r="B16" s="16"/>
      <c r="C16" s="16"/>
      <c r="D16" s="16"/>
      <c r="E16" s="16"/>
      <c r="F16" s="17"/>
      <c r="H16" s="16"/>
    </row>
    <row r="17" spans="2:8">
      <c r="B17" s="16"/>
      <c r="C17" s="16"/>
      <c r="D17" s="16"/>
      <c r="E17" s="16"/>
      <c r="F17" s="17"/>
      <c r="H17" s="16"/>
    </row>
    <row r="18" spans="2:8">
      <c r="B18" s="16"/>
      <c r="C18" s="17"/>
      <c r="F18" s="17"/>
      <c r="H18" s="16"/>
    </row>
    <row r="19" spans="2:8">
      <c r="B19" s="16"/>
      <c r="C19" s="17"/>
      <c r="F19" s="17"/>
      <c r="H19" s="16"/>
    </row>
    <row r="20" spans="2:8">
      <c r="B20" s="16"/>
      <c r="C20" s="16"/>
      <c r="D20" s="16"/>
      <c r="E20" s="17"/>
      <c r="H20" s="17"/>
    </row>
    <row r="21" spans="2:8" ht="14.45" thickBot="1">
      <c r="B21" s="16"/>
      <c r="C21" s="16"/>
      <c r="D21" s="16"/>
      <c r="E21" s="17"/>
      <c r="H21" s="17"/>
    </row>
    <row r="22" spans="2:8">
      <c r="B22" s="30" t="s">
        <v>180</v>
      </c>
      <c r="C22" s="16"/>
      <c r="D22" s="16"/>
      <c r="E22" s="17"/>
      <c r="H22" s="17"/>
    </row>
    <row r="23" spans="2:8">
      <c r="B23" s="35" t="s">
        <v>181</v>
      </c>
      <c r="C23" s="16"/>
      <c r="D23" s="16"/>
      <c r="E23" s="17"/>
      <c r="H23" s="17"/>
    </row>
    <row r="24" spans="2:8">
      <c r="B24" s="28" t="s">
        <v>182</v>
      </c>
      <c r="C24" s="16"/>
      <c r="D24" s="16"/>
      <c r="E24" s="17"/>
      <c r="H24" s="17"/>
    </row>
    <row r="25" spans="2:8" ht="23.45" thickBot="1">
      <c r="B25" s="29" t="s">
        <v>189</v>
      </c>
      <c r="C25" s="16"/>
      <c r="D25" s="16"/>
      <c r="E25" s="17"/>
      <c r="H25" s="17"/>
    </row>
    <row r="26" spans="2:8">
      <c r="B26" s="16"/>
      <c r="C26" s="16"/>
      <c r="D26" s="16"/>
      <c r="E26" s="17"/>
      <c r="H26" s="17"/>
    </row>
    <row r="27" spans="2:8">
      <c r="B27" s="15"/>
      <c r="C27" s="15"/>
      <c r="D27" s="16"/>
      <c r="E27" s="16"/>
      <c r="F27" s="16"/>
      <c r="G27" s="16"/>
      <c r="H27" s="17"/>
    </row>
    <row r="28" spans="2:8">
      <c r="B28" s="15"/>
      <c r="C28" s="15"/>
      <c r="D28" s="16"/>
      <c r="E28" s="16"/>
      <c r="F28" s="16"/>
      <c r="G28" s="16"/>
      <c r="H28" s="17"/>
    </row>
    <row r="29" spans="2:8">
      <c r="B29" s="15"/>
      <c r="C29" s="15"/>
      <c r="D29" s="16"/>
      <c r="E29" s="16"/>
      <c r="F29" s="16"/>
      <c r="G29" s="16"/>
      <c r="H29" s="17"/>
    </row>
    <row r="30" spans="2:8">
      <c r="B30" s="13" t="s">
        <v>172</v>
      </c>
      <c r="C30" s="13">
        <v>2020</v>
      </c>
      <c r="D30" s="13">
        <v>2021</v>
      </c>
      <c r="E30" s="13">
        <v>2022</v>
      </c>
      <c r="F30" s="13">
        <v>2023</v>
      </c>
      <c r="G30" s="16"/>
      <c r="H30" s="17"/>
    </row>
    <row r="31" spans="2:8">
      <c r="B31" s="52" t="s">
        <v>185</v>
      </c>
      <c r="C31" s="27">
        <f>D3/C3*100-100</f>
        <v>6.4668200049422921</v>
      </c>
      <c r="D31" s="27">
        <f t="shared" ref="D31:F31" si="3">E3/D3*100-100</f>
        <v>38.624149690228364</v>
      </c>
      <c r="E31" s="27">
        <f t="shared" si="3"/>
        <v>24.064295098013957</v>
      </c>
      <c r="F31" s="27">
        <f t="shared" si="3"/>
        <v>-2.4032971368062732</v>
      </c>
      <c r="G31" s="44" cm="1">
        <f t="array" ref="G31">+AVERAGE(ABS(C31:F31))</f>
        <v>17.889640482497722</v>
      </c>
      <c r="H31" s="17"/>
    </row>
    <row r="32" spans="2:8">
      <c r="B32" s="53" t="s">
        <v>190</v>
      </c>
      <c r="C32" s="27">
        <f t="shared" ref="C32:F42" si="4">D4/C4*100-100</f>
        <v>19.679135201113709</v>
      </c>
      <c r="D32" s="27">
        <f t="shared" si="4"/>
        <v>4.1846115679159368</v>
      </c>
      <c r="E32" s="27">
        <f t="shared" si="4"/>
        <v>3.141723420812454</v>
      </c>
      <c r="F32" s="27">
        <f t="shared" si="4"/>
        <v>13.05156188321159</v>
      </c>
      <c r="G32" s="64" cm="1">
        <f t="array" ref="G32">+AVERAGE(ABS(C32:F32))</f>
        <v>10.014258018263423</v>
      </c>
      <c r="H32" s="17"/>
    </row>
    <row r="33" spans="2:20">
      <c r="B33" s="54" t="s">
        <v>129</v>
      </c>
      <c r="C33" s="27">
        <f t="shared" si="4"/>
        <v>35.233194308552243</v>
      </c>
      <c r="D33" s="27">
        <f t="shared" si="4"/>
        <v>25.703334471123924</v>
      </c>
      <c r="E33" s="27">
        <f t="shared" si="4"/>
        <v>-8.371699745479404</v>
      </c>
      <c r="F33" s="27">
        <f t="shared" si="4"/>
        <v>0.64298420884256302</v>
      </c>
      <c r="G33" s="44" cm="1">
        <f t="array" ref="G33">+AVERAGE(ABS(C33:F33))</f>
        <v>17.487803183499533</v>
      </c>
      <c r="H33" s="17"/>
    </row>
    <row r="34" spans="2:20">
      <c r="B34" s="52" t="s">
        <v>131</v>
      </c>
      <c r="C34" s="27">
        <f t="shared" si="4"/>
        <v>5.9335137224584571</v>
      </c>
      <c r="D34" s="27">
        <f t="shared" si="4"/>
        <v>38.004013866082829</v>
      </c>
      <c r="E34" s="27">
        <f t="shared" si="4"/>
        <v>13.815441565309357</v>
      </c>
      <c r="F34" s="27">
        <f t="shared" si="4"/>
        <v>12.521779533046811</v>
      </c>
      <c r="G34" s="44" cm="1">
        <f t="array" ref="G34">+AVERAGE(ABS(C34:F34))</f>
        <v>17.568687171724363</v>
      </c>
      <c r="H34" s="17"/>
    </row>
    <row r="35" spans="2:20">
      <c r="B35" s="54" t="s">
        <v>73</v>
      </c>
      <c r="C35" s="27">
        <f t="shared" si="4"/>
        <v>-5.5040402630383625</v>
      </c>
      <c r="D35" s="27">
        <f t="shared" si="4"/>
        <v>14.459451164180081</v>
      </c>
      <c r="E35" s="27">
        <f t="shared" si="4"/>
        <v>12.014449560574889</v>
      </c>
      <c r="F35" s="27">
        <f t="shared" si="4"/>
        <v>1.6386665867057957</v>
      </c>
      <c r="G35" s="64" cm="1">
        <f t="array" ref="G35">+AVERAGE(ABS(C35:F35))</f>
        <v>8.4041518936247819</v>
      </c>
      <c r="H35" s="17"/>
    </row>
    <row r="36" spans="2:20">
      <c r="B36" s="54" t="s">
        <v>7</v>
      </c>
      <c r="C36" s="27">
        <f t="shared" si="4"/>
        <v>6.1624179762906408</v>
      </c>
      <c r="D36" s="27">
        <f t="shared" si="4"/>
        <v>2.8026278821893413</v>
      </c>
      <c r="E36" s="27">
        <f t="shared" si="4"/>
        <v>50.418472627189232</v>
      </c>
      <c r="F36" s="27">
        <f t="shared" si="4"/>
        <v>26.229150235413073</v>
      </c>
      <c r="G36" s="63" cm="1">
        <f t="array" ref="G36">+AVERAGE(ABS(C36:F36))</f>
        <v>21.403167180270572</v>
      </c>
    </row>
    <row r="37" spans="2:20" ht="15" customHeight="1">
      <c r="B37" s="55" t="s">
        <v>11</v>
      </c>
      <c r="C37" s="27">
        <f t="shared" si="4"/>
        <v>-4.5507189065893101</v>
      </c>
      <c r="D37" s="27">
        <f t="shared" si="4"/>
        <v>19.33623954847053</v>
      </c>
      <c r="E37" s="27">
        <f t="shared" si="4"/>
        <v>29.094602286098677</v>
      </c>
      <c r="F37" s="27">
        <f t="shared" si="4"/>
        <v>-2.034802194532233</v>
      </c>
      <c r="G37" s="44" cm="1">
        <f t="array" ref="G37">+AVERAGE(ABS(C37:F37))</f>
        <v>13.754090733922688</v>
      </c>
    </row>
    <row r="38" spans="2:20">
      <c r="B38" s="54" t="s">
        <v>85</v>
      </c>
      <c r="C38" s="27">
        <f t="shared" si="4"/>
        <v>-19.334492345910363</v>
      </c>
      <c r="D38" s="27">
        <f t="shared" si="4"/>
        <v>48.123324540773837</v>
      </c>
      <c r="E38" s="27">
        <f t="shared" si="4"/>
        <v>107.31082677226814</v>
      </c>
      <c r="F38" s="27">
        <f t="shared" si="4"/>
        <v>-28.353774879621866</v>
      </c>
      <c r="G38" s="63" cm="1">
        <f t="array" ref="G38">+AVERAGE(ABS(C38:F38))</f>
        <v>50.780604634643552</v>
      </c>
    </row>
    <row r="39" spans="2:20">
      <c r="B39" s="54" t="s">
        <v>27</v>
      </c>
      <c r="C39" s="27">
        <f t="shared" si="4"/>
        <v>-20.374699979023475</v>
      </c>
      <c r="D39" s="27">
        <f t="shared" si="4"/>
        <v>9.3524314983376939</v>
      </c>
      <c r="E39" s="27">
        <f t="shared" si="4"/>
        <v>90.207990276686246</v>
      </c>
      <c r="F39" s="27">
        <f t="shared" si="4"/>
        <v>11.768631271738883</v>
      </c>
      <c r="G39" s="63" cm="1">
        <f t="array" ref="G39">+AVERAGE(ABS(C39:F39))</f>
        <v>32.925938256446571</v>
      </c>
    </row>
    <row r="40" spans="2:20">
      <c r="B40" s="54" t="s">
        <v>138</v>
      </c>
      <c r="C40" s="27">
        <f t="shared" si="4"/>
        <v>-0.89560665471272216</v>
      </c>
      <c r="D40" s="27">
        <f t="shared" si="4"/>
        <v>24.224695526392196</v>
      </c>
      <c r="E40" s="27">
        <f t="shared" si="4"/>
        <v>39.27227370127477</v>
      </c>
      <c r="F40" s="27">
        <f t="shared" si="4"/>
        <v>9.5251959860038511</v>
      </c>
      <c r="G40" s="44" cm="1">
        <f t="array" ref="G40">+AVERAGE(ABS(C40:F40))</f>
        <v>18.479442967095885</v>
      </c>
    </row>
    <row r="41" spans="2:20">
      <c r="B41" s="56" t="s">
        <v>18</v>
      </c>
      <c r="C41" s="27">
        <f t="shared" si="4"/>
        <v>22.879294618425064</v>
      </c>
      <c r="D41" s="27">
        <f t="shared" si="4"/>
        <v>-3.5630335271557527</v>
      </c>
      <c r="E41" s="27">
        <f t="shared" si="4"/>
        <v>12.918537524053875</v>
      </c>
      <c r="F41" s="27">
        <f t="shared" si="4"/>
        <v>36.162235855487381</v>
      </c>
      <c r="G41" s="44" cm="1">
        <f t="array" ref="G41">+AVERAGE(ABS(C41:F41))</f>
        <v>18.880775381280518</v>
      </c>
    </row>
    <row r="42" spans="2:20">
      <c r="B42" s="54" t="s">
        <v>15</v>
      </c>
      <c r="C42" s="27">
        <f t="shared" si="4"/>
        <v>-11.576362634687513</v>
      </c>
      <c r="D42" s="27">
        <f t="shared" si="4"/>
        <v>18.187075978273029</v>
      </c>
      <c r="E42" s="27">
        <f t="shared" si="4"/>
        <v>1.6765586672157156</v>
      </c>
      <c r="F42" s="27">
        <f t="shared" si="4"/>
        <v>21.203492190045552</v>
      </c>
      <c r="G42" s="64" cm="1">
        <f t="array" ref="G42">+AVERAGE(ABS(C42:F42))</f>
        <v>13.160872367555452</v>
      </c>
    </row>
    <row r="43" spans="2:20">
      <c r="E43" s="58"/>
      <c r="N43" s="109"/>
      <c r="O43" s="109"/>
      <c r="P43" s="109"/>
      <c r="Q43" s="109"/>
      <c r="R43" s="109"/>
      <c r="S43" s="109"/>
      <c r="T43" s="109"/>
    </row>
    <row r="44" spans="2:20">
      <c r="N44" s="109"/>
      <c r="O44" s="109"/>
      <c r="P44" s="109"/>
      <c r="Q44" s="109"/>
      <c r="R44" s="109"/>
      <c r="S44" s="109"/>
      <c r="T44" s="109"/>
    </row>
    <row r="45" spans="2:20">
      <c r="N45" s="109"/>
      <c r="O45" s="109"/>
      <c r="P45" s="109"/>
      <c r="Q45" s="109"/>
      <c r="R45" s="109"/>
      <c r="S45" s="109"/>
      <c r="T45" s="109"/>
    </row>
    <row r="46" spans="2:20">
      <c r="N46" s="109"/>
      <c r="O46" s="109"/>
      <c r="P46" s="109"/>
      <c r="Q46" s="109"/>
      <c r="R46" s="109"/>
      <c r="S46" s="109"/>
      <c r="T46" s="109"/>
    </row>
    <row r="59" spans="9:9">
      <c r="I59" s="59"/>
    </row>
  </sheetData>
  <mergeCells count="1">
    <mergeCell ref="N43:T4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2025-07-31T19:18:23+00:00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5D39E4E-8321-4C2E-B335-BFBB0F93EE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Cortazar Sanchez</cp:lastModifiedBy>
  <cp:revision/>
  <dcterms:created xsi:type="dcterms:W3CDTF">2024-08-23T00:06:32Z</dcterms:created>
  <dcterms:modified xsi:type="dcterms:W3CDTF">2025-07-31T19:18:37Z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