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14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SOCORRO\"/>
    </mc:Choice>
  </mc:AlternateContent>
  <xr:revisionPtr revIDLastSave="0" documentId="11_53C9C019A843C141A1680637B5A115AEAC15E30C" xr6:coauthVersionLast="47" xr6:coauthVersionMax="47" xr10:uidLastSave="{00000000-0000-0000-0000-000000000000}"/>
  <bookViews>
    <workbookView xWindow="0" yWindow="0" windowWidth="20490" windowHeight="6255" firstSheet="7" activeTab="7" xr2:uid="{00000000-000D-0000-FFFF-FFFF00000000}"/>
  </bookViews>
  <sheets>
    <sheet name="OAF" sheetId="17" r:id="rId1"/>
    <sheet name="OAF PRESE" sheetId="18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 (2" sheetId="19" r:id="rId8"/>
  </sheets>
  <externalReferences>
    <externalReference r:id="rId9"/>
  </externalReferences>
  <definedNames>
    <definedName name="_xlnm._FilterDatabase" localSheetId="4" hidden="1">'4.3.1. % MERCADO FLETE PRODUCTO'!$B$20:$D$27</definedName>
    <definedName name="_xlnm._FilterDatabase" localSheetId="5" hidden="1">'4.3.2. PRECIOS PAGAD PRODUCTOR'!$B$2:$G$12</definedName>
    <definedName name="_xlnm._FilterDatabase" localSheetId="6" hidden="1">'4.3.3. PRECIOS PROMEDIO SIPSA'!$M$2:$N$2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7" l="1"/>
  <c r="F28" i="19"/>
  <c r="E28" i="19"/>
  <c r="D28" i="19"/>
  <c r="C28" i="19"/>
  <c r="G28" i="19" s="1" a="1"/>
  <c r="G28" i="19" s="1"/>
  <c r="F27" i="19"/>
  <c r="E27" i="19"/>
  <c r="D27" i="19"/>
  <c r="C27" i="19"/>
  <c r="G27" i="19" s="1" a="1"/>
  <c r="G27" i="19" s="1"/>
  <c r="F26" i="19"/>
  <c r="E26" i="19"/>
  <c r="D26" i="19"/>
  <c r="C26" i="19"/>
  <c r="G26" i="19" s="1" a="1"/>
  <c r="G26" i="19" s="1"/>
  <c r="F25" i="19"/>
  <c r="E25" i="19"/>
  <c r="D25" i="19"/>
  <c r="C25" i="19"/>
  <c r="F24" i="19"/>
  <c r="E24" i="19"/>
  <c r="D24" i="19"/>
  <c r="C24" i="19"/>
  <c r="G24" i="19" s="1" a="1"/>
  <c r="G24" i="19" s="1"/>
  <c r="F23" i="19"/>
  <c r="E23" i="19"/>
  <c r="D23" i="19"/>
  <c r="C23" i="19"/>
  <c r="G23" i="19" s="1" a="1"/>
  <c r="G23" i="19" s="1"/>
  <c r="F22" i="19"/>
  <c r="E22" i="19"/>
  <c r="D22" i="19"/>
  <c r="C22" i="19"/>
  <c r="G22" i="19" s="1" a="1"/>
  <c r="G22" i="19" s="1"/>
  <c r="F21" i="19"/>
  <c r="E21" i="19"/>
  <c r="D21" i="19"/>
  <c r="C21" i="19"/>
  <c r="G21" i="19" s="1" a="1"/>
  <c r="G21" i="19" s="1"/>
  <c r="F20" i="19"/>
  <c r="E20" i="19"/>
  <c r="D20" i="19"/>
  <c r="C20" i="19"/>
  <c r="G20" i="19" s="1" a="1"/>
  <c r="G20" i="19" s="1"/>
  <c r="H11" i="19"/>
  <c r="H10" i="19"/>
  <c r="H9" i="19"/>
  <c r="H8" i="19"/>
  <c r="H7" i="19"/>
  <c r="H6" i="19"/>
  <c r="H5" i="19"/>
  <c r="H4" i="19"/>
  <c r="H3" i="19"/>
  <c r="G25" i="19" l="1" a="1"/>
  <c r="G25" i="19" s="1"/>
  <c r="H4" i="8"/>
  <c r="H5" i="8"/>
  <c r="H6" i="8"/>
  <c r="H7" i="8"/>
  <c r="H8" i="8"/>
  <c r="H9" i="8"/>
  <c r="H10" i="8"/>
  <c r="H11" i="8"/>
  <c r="G4" i="8"/>
  <c r="G5" i="8"/>
  <c r="G6" i="8"/>
  <c r="G7" i="8"/>
  <c r="G8" i="8"/>
  <c r="G9" i="8"/>
  <c r="G10" i="8"/>
  <c r="G11" i="8"/>
  <c r="G3" i="8"/>
  <c r="J15" i="6" l="1"/>
  <c r="J16" i="6"/>
  <c r="J8" i="6"/>
  <c r="M7" i="7"/>
  <c r="H3" i="8" l="1"/>
  <c r="M6" i="7"/>
  <c r="M8" i="7"/>
  <c r="M9" i="7"/>
  <c r="M10" i="7"/>
  <c r="M11" i="7"/>
  <c r="M12" i="7"/>
  <c r="M13" i="7"/>
  <c r="M14" i="7"/>
  <c r="M5" i="7"/>
  <c r="J6" i="6"/>
  <c r="J7" i="6"/>
  <c r="J9" i="6"/>
  <c r="J10" i="6"/>
  <c r="J11" i="6"/>
  <c r="J12" i="6"/>
  <c r="J13" i="6"/>
  <c r="J14" i="6"/>
  <c r="J5" i="6"/>
</calcChain>
</file>

<file path=xl/sharedStrings.xml><?xml version="1.0" encoding="utf-8"?>
<sst xmlns="http://schemas.openxmlformats.org/spreadsheetml/2006/main" count="407" uniqueCount="191">
  <si>
    <t>Nombre y sigla asociación</t>
  </si>
  <si>
    <t>Principales productos comercializados</t>
  </si>
  <si>
    <t>No. de familias asociadas</t>
  </si>
  <si>
    <t>Servicios que presta la OAF</t>
  </si>
  <si>
    <t>Asociacion Campesina de Productores</t>
  </si>
  <si>
    <t>Limón Tahiti</t>
  </si>
  <si>
    <t>Produccion Agropecuaria</t>
  </si>
  <si>
    <t>Mandarina Arrayana</t>
  </si>
  <si>
    <t>Asociacion Comunera de Ganaderos y Agricultores de Santander</t>
  </si>
  <si>
    <t xml:space="preserve">Res Kg En Pie </t>
  </si>
  <si>
    <t>Leche Cruda</t>
  </si>
  <si>
    <t>Asociacion Agropecuaria Manuela Beltran</t>
  </si>
  <si>
    <t>Cacao</t>
  </si>
  <si>
    <t>Asociacion de Productores de Café Epeciales</t>
  </si>
  <si>
    <t>Café</t>
  </si>
  <si>
    <t>Asociacion de Mujeres Campesinas del Municipio Del Socorro</t>
  </si>
  <si>
    <t>Platano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</si>
  <si>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</si>
  <si>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</si>
  <si>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</si>
  <si>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</si>
  <si>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</si>
  <si>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</si>
  <si>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</si>
  <si>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ASOCIACION CAMPESINA DE PRODUcTORES</t>
  </si>
  <si>
    <t>LIMÓN TAHITI</t>
  </si>
  <si>
    <t>CANASTILLA 23 KG</t>
  </si>
  <si>
    <t>Intermediario 100%</t>
  </si>
  <si>
    <t>No</t>
  </si>
  <si>
    <t>Contado</t>
  </si>
  <si>
    <t>Finca 100%</t>
  </si>
  <si>
    <t>MANDARINA ARRAYANA</t>
  </si>
  <si>
    <t>CANASTILLA 25 KG</t>
  </si>
  <si>
    <t>ASOCIACION COMUNERA DE GANADEROS Y AGRICULTORES DE SANTANDER</t>
  </si>
  <si>
    <t xml:space="preserve">Res kg en pie </t>
  </si>
  <si>
    <t>BOVINO GORDO 450 KG</t>
  </si>
  <si>
    <t>LECHE CRUDA</t>
  </si>
  <si>
    <t>CANECA 4O LTS</t>
  </si>
  <si>
    <t>Credito</t>
  </si>
  <si>
    <t>ASOCIACION AGROPECUARIA MANUELA BELTRAN</t>
  </si>
  <si>
    <t>CACAO</t>
  </si>
  <si>
    <t>CARGA DE 125 KG</t>
  </si>
  <si>
    <t>100% Cabecera Municipal</t>
  </si>
  <si>
    <t>ASOCIACION DE PRODUCTORES DE CAFÉ EPECIALES</t>
  </si>
  <si>
    <t>CAFÉ</t>
  </si>
  <si>
    <t>ASOCIACION DE MUJERES CAMPESINAS DEL MUNICIPIO DEL SOCORRO</t>
  </si>
  <si>
    <t>PLATANO</t>
  </si>
  <si>
    <t>ARROBA</t>
  </si>
  <si>
    <t>Tabla 5. Información general de los agentes comercializadores.</t>
  </si>
  <si>
    <t xml:space="preserve">Nombre de la empresa y/o comerciante </t>
  </si>
  <si>
    <t xml:space="preserve">Tipo de comercializador </t>
  </si>
  <si>
    <t xml:space="preserve">Producto que demanda </t>
  </si>
  <si>
    <t xml:space="preserve">Ubicación de la empresa y/o comerciante </t>
  </si>
  <si>
    <t xml:space="preserve">Principal ubicación de los proveedores </t>
  </si>
  <si>
    <t xml:space="preserve">Comerciante </t>
  </si>
  <si>
    <t xml:space="preserve">Intermediario </t>
  </si>
  <si>
    <t>Limon Tahiti</t>
  </si>
  <si>
    <t>Socorro</t>
  </si>
  <si>
    <t>Socorro 100%</t>
  </si>
  <si>
    <t xml:space="preserve">Socorro 60%, Palmas 20% Simacota 10%  Hato 10% </t>
  </si>
  <si>
    <t>Res Kg En Pie</t>
  </si>
  <si>
    <t xml:space="preserve">Socorro 50%, Palmas 20% Simacota 2%  Chima 10% </t>
  </si>
  <si>
    <t>Procesador/Agroin</t>
  </si>
  <si>
    <t>Porcino Gordo</t>
  </si>
  <si>
    <t>Minoristas</t>
  </si>
  <si>
    <t>Pollo Kg En Pie</t>
  </si>
  <si>
    <t>Cacao Grano Seco</t>
  </si>
  <si>
    <t xml:space="preserve">Socorro 50%, Palmas 20% Chima 100%  San Gil 20% </t>
  </si>
  <si>
    <t>Café Pergamino Seco</t>
  </si>
  <si>
    <t>Miel</t>
  </si>
  <si>
    <t>San Gil</t>
  </si>
  <si>
    <t xml:space="preserve">Socorro 30%, Simacota 70% </t>
  </si>
  <si>
    <t>Tabla 6. Descripción de los agentes comerciales participantes de los encuentros territoriales del municipio de Socorro</t>
  </si>
  <si>
    <t xml:space="preserve">Nombre de la empresa </t>
  </si>
  <si>
    <t xml:space="preserve">Principal producto compra </t>
  </si>
  <si>
    <t xml:space="preserve">Presentación producto </t>
  </si>
  <si>
    <t>Frecuencia compra</t>
  </si>
  <si>
    <t xml:space="preserve">Modalidad de pago </t>
  </si>
  <si>
    <t xml:space="preserve">Sitio de compra del producto </t>
  </si>
  <si>
    <t>Canastilla 23 Kg</t>
  </si>
  <si>
    <t xml:space="preserve">Semanal </t>
  </si>
  <si>
    <t xml:space="preserve">Finca </t>
  </si>
  <si>
    <t>Diario</t>
  </si>
  <si>
    <t>Res Kg en Pie</t>
  </si>
  <si>
    <t>Bovino Gordo 400 Kg</t>
  </si>
  <si>
    <t>Caneca 40 Lts</t>
  </si>
  <si>
    <t>Porcino Gordo 100 Kg</t>
  </si>
  <si>
    <t>Pollo Kg en Pie</t>
  </si>
  <si>
    <t>Pollo 1,5 Kg</t>
  </si>
  <si>
    <t>Carga 125 Kg</t>
  </si>
  <si>
    <t xml:space="preserve">Centro De Acopio </t>
  </si>
  <si>
    <t>Arroba</t>
  </si>
  <si>
    <t>Pimpina 30 Kg</t>
  </si>
  <si>
    <t xml:space="preserve">Mensual </t>
  </si>
  <si>
    <t>Tabla 7. Principales destinos y valor flete por producto – UFH de referencia.</t>
  </si>
  <si>
    <t>Símbolo Ufh De Referencia</t>
  </si>
  <si>
    <t>Línea Productiva</t>
  </si>
  <si>
    <t>Presentación Del Producto</t>
  </si>
  <si>
    <t xml:space="preserve">Principales Compradores </t>
  </si>
  <si>
    <t>Primer Mercado Destino</t>
  </si>
  <si>
    <t>Precio Promedio Flete ($/Kg)</t>
  </si>
  <si>
    <t>Precio Actual ($/Kg)</t>
  </si>
  <si>
    <t>% Precio Flete ($/kg)</t>
  </si>
  <si>
    <t xml:space="preserve">Tipo Cliente </t>
  </si>
  <si>
    <t>%</t>
  </si>
  <si>
    <t>Para las líneas agrícolas y pecuarias validadas en el municipio de Socorro, el platano y la mandarina presentan una mayor participación del valor del flete en el precio del producto con un 11 % y 9% respectivamente. Le siguen en orden el  limon con el 5%. Por otro lado, la avicultura engorde (pollo kg en pie)  y el cafe registran la participación más baja encontrándose en el 1%. La apicultura, cacao,  porcicultura  ceba, ganaderìa doble propósito (carne y leche )  presentan participación del flete en 0% sobre el valor del producto ya que es asumido por el comprador.</t>
  </si>
  <si>
    <t>03qd2s1-73</t>
  </si>
  <si>
    <t>Apicultura (Miel)</t>
  </si>
  <si>
    <t>Botella De 380 Gr</t>
  </si>
  <si>
    <t>Consumidor Final</t>
  </si>
  <si>
    <t>05qe-61</t>
  </si>
  <si>
    <t>Avicultura (Pollo De Engorde)</t>
  </si>
  <si>
    <t>Pollo Gordo 2,5 Kg</t>
  </si>
  <si>
    <t>Cabecera Municipal 100%</t>
  </si>
  <si>
    <t>Canastilla De 23 Kg</t>
  </si>
  <si>
    <t>Intermediarios</t>
  </si>
  <si>
    <t>07qcp-49</t>
  </si>
  <si>
    <t>Carga De 125 Kg</t>
  </si>
  <si>
    <t>Platano Harton</t>
  </si>
  <si>
    <t>Arroba 12,5 Kg</t>
  </si>
  <si>
    <t>08vcp-44</t>
  </si>
  <si>
    <t>09pd2s2-38</t>
  </si>
  <si>
    <t>Porcicultura_Ceba</t>
  </si>
  <si>
    <t>12vg3s2-17</t>
  </si>
  <si>
    <t>Ganaderìa Dp (Carne Bovina)</t>
  </si>
  <si>
    <t>Bovino Gordo 450 Kg</t>
  </si>
  <si>
    <t>$                -</t>
  </si>
  <si>
    <t>Ganaderìa Dp (Leche)</t>
  </si>
  <si>
    <t>Caneca De 40 Lts</t>
  </si>
  <si>
    <t>Línea productiva</t>
  </si>
  <si>
    <t>Símbolo UFH</t>
  </si>
  <si>
    <t>Polígono</t>
  </si>
  <si>
    <t>Vereda o corregimiento</t>
  </si>
  <si>
    <t>apicultura</t>
  </si>
  <si>
    <t>03Qd2s1-73</t>
  </si>
  <si>
    <t>MORROS</t>
  </si>
  <si>
    <t>avicultura_engorde</t>
  </si>
  <si>
    <t>05Qe-61</t>
  </si>
  <si>
    <t>TAMACARA</t>
  </si>
  <si>
    <t>limon_mandarina</t>
  </si>
  <si>
    <t>05Ve-61</t>
  </si>
  <si>
    <t>CHANCHÓN</t>
  </si>
  <si>
    <t>cafe_platano</t>
  </si>
  <si>
    <t>07Qcp-49</t>
  </si>
  <si>
    <t>HOYA SAN JOSÉ</t>
  </si>
  <si>
    <t>cacao_platano_limon</t>
  </si>
  <si>
    <t>08Vcp-44</t>
  </si>
  <si>
    <t>porcicultura_ceba</t>
  </si>
  <si>
    <t>09Pd2s2-38</t>
  </si>
  <si>
    <t>EL RINCÓN</t>
  </si>
  <si>
    <t>ganaderia_dp</t>
  </si>
  <si>
    <t>12Vg3s2-17</t>
  </si>
  <si>
    <t>CARAOTA</t>
  </si>
  <si>
    <t>Tabla 8. Precios pagados al productor reportados en las UFH de referencia.</t>
  </si>
  <si>
    <t>Símbolo UFH de referencia</t>
  </si>
  <si>
    <t>Presentación del producto</t>
  </si>
  <si>
    <t>Precio mínimo ($/kg)</t>
  </si>
  <si>
    <t>Precio máximo ($/kg)</t>
  </si>
  <si>
    <t>Precio actual ($/kg)</t>
  </si>
  <si>
    <t>Variación</t>
  </si>
  <si>
    <t>En cuanto al análisis de precios suministrados por los productores en los encuentros territoriales, se muestra una variación significativa en los últimos cinco (5) años (2019-2023), especialmente en el caso del limon  y el cacao, que se encuentran entre 1233% y 600%. En el caso del platano, la mandarina y la ganaderia doble proposito (leche) muestran una variación entre el 367% y 122% respectivamente. Por otro lado, la porcicultura (ceba), apicultura (miel) y avicultura (engorde) presentan variaciones del 64%, 33% y 33%  respectivamente. Finalmente, el cafe y la ganaderìa doble propósito (res kg en pie) registran la variación más baja con 26% y 21% respectivamente,  lo cual resalta la inestabilidad en los precios en el municipio.</t>
  </si>
  <si>
    <t>Avicultura engorde</t>
  </si>
  <si>
    <t>limon_</t>
  </si>
  <si>
    <t>mandarina</t>
  </si>
  <si>
    <t>café</t>
  </si>
  <si>
    <t>cacao</t>
  </si>
  <si>
    <t>Ganaderìa dp (carne bovina)</t>
  </si>
  <si>
    <t>Ganaderìa dp (leche)</t>
  </si>
  <si>
    <t>Ganaderìa DP (Carne Bovina)</t>
  </si>
  <si>
    <t>Ganaderìa DP (Leche)</t>
  </si>
  <si>
    <t xml:space="preserve">Línea productiva </t>
  </si>
  <si>
    <t>Promedio</t>
  </si>
  <si>
    <t>Verificar</t>
  </si>
  <si>
    <t>Avicultura engorde - pollo kg en pie***</t>
  </si>
  <si>
    <t>Porcicultura - cerdo kg en pie*</t>
  </si>
  <si>
    <t>Ganaderìa dp (carne bovina)**</t>
  </si>
  <si>
    <t>,</t>
  </si>
  <si>
    <t>Porcicultura (Cerdo kg en pie)</t>
  </si>
  <si>
    <t>Ganaderìa DP (Res kg en pie)**</t>
  </si>
  <si>
    <t>Avicultura ( Pollo de engorde kg en pie)</t>
  </si>
  <si>
    <t>APICULTURA MIEL SIPSA NO REGISTRA PRECIOS</t>
  </si>
  <si>
    <t>Precios a escala municipal</t>
  </si>
  <si>
    <t>Precios a escala departamental</t>
  </si>
  <si>
    <t>Precios escala nacional (PORKOLOMBIA*, FEDEGAN**, FENAV***I)</t>
  </si>
  <si>
    <t>Avicultura (Pollo de engorde kg en pie)</t>
  </si>
  <si>
    <t>Ganaderìa DP (leche)</t>
  </si>
  <si>
    <t>Precios escala municipal</t>
  </si>
  <si>
    <t>Precio a escala departamental</t>
  </si>
  <si>
    <t>Precios a escala nacional</t>
  </si>
  <si>
    <t>Precios gremios (FENAVI*, PORKOLOMBIA**)</t>
  </si>
  <si>
    <t>En la gráfica anterior puede observarse que las variaciones más altas en los precios mayoristas de las líneas productivas del municipio de Puerto Wilches se presentan en los años 2021 y 2022 donde los precios crecieron en promedio un 27% y 47% respectivamente. Esto pudo deberse a la movilización social del año 2021, el deterioro de las cadenas de suministro de insumos y productos debido a la pandemia del COVID-19, entre otros. En específico, las variaciones más altas las presentaron la ahuyama, porcicultura (cerdo kg en pie) y avicultura engorde (pollo kg en pie) con 41%, 38% y 27%, respectivamente en el 2021. Para el año 2022 el crecimiento más significativo lo presentó la  yuca con 176%. En el 2023 la avicultura engorde (pollo kg en pie) y porcicultura (kg en pie) con 13% y 13% respectivamente. Las variaciones negativas más significativas ocurrieron en el año 2023 con el precio de la yuca, ají dulce y ahuyama que cayeron un -20%, -10% y -4%. Finalmente, los incrementos del precio de avicultura engorde (pollo kg en pie) y porcicultura (cerdo kg en pie), en 2022 y 2023 pueden explicarse como el efecto base de las disminuciones de sus precios en el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</si>
</sst>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&quot;$&quot;\ #,##0;[Red]\-&quot;$&quot;\ #,##0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&quot;$&quot;* #,##0.00_-;\-&quot;$&quot;* #,##0.00_-;_-&quot;$&quot;* &quot;-&quot;??_-;_-@_-"/>
    <numFmt numFmtId="168" formatCode="_-&quot;$&quot;* #,##0_-;\-&quot;$&quot;* #,##0_-;_-&quot;$&quot;* &quot;-&quot;??_-;_-@_-"/>
    <numFmt numFmtId="169" formatCode="0.0"/>
    <numFmt numFmtId="170" formatCode="_-* #,##0_-;\-* #,##0_-;_-* &quot;-&quot;??_-;_-@_-"/>
    <numFmt numFmtId="171" formatCode="_-* #,##0.0_-;\-* #,##0.0_-;_-* &quot;-&quot;??_-;_-@_-"/>
  </numFmts>
  <fonts count="1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Arial"/>
      <family val="2"/>
    </font>
    <font>
      <sz val="12"/>
      <color theme="1"/>
      <name val="Cambria"/>
      <family val="1"/>
    </font>
  </fonts>
  <fills count="2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00A9E6"/>
        <bgColor indexed="64"/>
      </patternFill>
    </fill>
    <fill>
      <patternFill patternType="solid">
        <fgColor rgb="FF26660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8D492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10">
    <xf numFmtId="0" fontId="0" fillId="0" borderId="0" xfId="0"/>
    <xf numFmtId="0" fontId="4" fillId="0" borderId="0" xfId="0" applyFont="1"/>
    <xf numFmtId="0" fontId="10" fillId="0" borderId="2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6" fontId="3" fillId="0" borderId="1" xfId="6" applyNumberFormat="1" applyFont="1" applyFill="1" applyBorder="1" applyAlignment="1">
      <alignment vertical="center"/>
    </xf>
    <xf numFmtId="166" fontId="3" fillId="0" borderId="1" xfId="6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4" fillId="0" borderId="1" xfId="1" applyNumberFormat="1" applyFont="1" applyBorder="1"/>
    <xf numFmtId="166" fontId="4" fillId="0" borderId="1" xfId="1" applyNumberFormat="1" applyFont="1" applyFill="1" applyBorder="1" applyAlignment="1">
      <alignment vertical="center" wrapText="1"/>
    </xf>
    <xf numFmtId="168" fontId="7" fillId="0" borderId="0" xfId="7" applyNumberFormat="1" applyFont="1" applyBorder="1" applyAlignment="1">
      <alignment horizontal="right" vertical="center"/>
    </xf>
    <xf numFmtId="166" fontId="4" fillId="0" borderId="0" xfId="1" applyNumberFormat="1" applyFont="1" applyBorder="1"/>
    <xf numFmtId="168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9" fontId="3" fillId="0" borderId="0" xfId="5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6" fontId="3" fillId="0" borderId="0" xfId="6" applyNumberFormat="1" applyFont="1" applyFill="1" applyBorder="1" applyAlignment="1">
      <alignment vertical="center"/>
    </xf>
    <xf numFmtId="166" fontId="3" fillId="0" borderId="0" xfId="6" applyNumberFormat="1" applyFont="1" applyFill="1" applyBorder="1" applyAlignment="1">
      <alignment horizontal="center" vertical="center" wrapText="1"/>
    </xf>
    <xf numFmtId="9" fontId="3" fillId="0" borderId="0" xfId="5" applyFont="1" applyFill="1" applyBorder="1" applyAlignment="1">
      <alignment horizontal="center" vertical="center" wrapText="1"/>
    </xf>
    <xf numFmtId="1" fontId="3" fillId="11" borderId="1" xfId="0" applyNumberFormat="1" applyFont="1" applyFill="1" applyBorder="1" applyAlignment="1">
      <alignment horizontal="center" vertical="center"/>
    </xf>
    <xf numFmtId="1" fontId="3" fillId="9" borderId="1" xfId="0" applyNumberFormat="1" applyFont="1" applyFill="1" applyBorder="1" applyAlignment="1">
      <alignment horizontal="center" vertical="center"/>
    </xf>
    <xf numFmtId="1" fontId="3" fillId="10" borderId="1" xfId="0" applyNumberFormat="1" applyFont="1" applyFill="1" applyBorder="1" applyAlignment="1">
      <alignment horizontal="center" vertical="center"/>
    </xf>
    <xf numFmtId="1" fontId="3" fillId="12" borderId="1" xfId="0" applyNumberFormat="1" applyFont="1" applyFill="1" applyBorder="1" applyAlignment="1">
      <alignment horizontal="center" vertical="center"/>
    </xf>
    <xf numFmtId="1" fontId="9" fillId="12" borderId="1" xfId="0" applyNumberFormat="1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8" fillId="16" borderId="0" xfId="0" applyFont="1" applyFill="1" applyAlignment="1">
      <alignment horizontal="center" vertical="center" wrapText="1"/>
    </xf>
    <xf numFmtId="0" fontId="11" fillId="17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18" borderId="0" xfId="0" applyFont="1" applyFill="1" applyAlignment="1">
      <alignment horizontal="center" vertical="center" wrapText="1"/>
    </xf>
    <xf numFmtId="0" fontId="13" fillId="19" borderId="0" xfId="0" applyFont="1" applyFill="1" applyAlignment="1">
      <alignment horizontal="center" vertical="center" wrapText="1"/>
    </xf>
    <xf numFmtId="0" fontId="12" fillId="20" borderId="0" xfId="0" applyFont="1" applyFill="1" applyAlignment="1">
      <alignment horizontal="center" vertical="center" wrapText="1"/>
    </xf>
    <xf numFmtId="0" fontId="12" fillId="21" borderId="0" xfId="0" applyFont="1" applyFill="1" applyAlignment="1">
      <alignment horizontal="center" vertical="center" wrapText="1"/>
    </xf>
    <xf numFmtId="0" fontId="12" fillId="7" borderId="0" xfId="0" applyFont="1" applyFill="1" applyAlignment="1">
      <alignment horizontal="center" vertical="center" wrapText="1"/>
    </xf>
    <xf numFmtId="0" fontId="13" fillId="22" borderId="0" xfId="0" applyFont="1" applyFill="1" applyAlignment="1">
      <alignment horizontal="center" vertical="center" wrapText="1"/>
    </xf>
    <xf numFmtId="166" fontId="3" fillId="0" borderId="3" xfId="6" applyNumberFormat="1" applyFont="1" applyFill="1" applyBorder="1" applyAlignment="1">
      <alignment horizontal="center" vertical="center" wrapText="1"/>
    </xf>
    <xf numFmtId="166" fontId="4" fillId="0" borderId="0" xfId="1" applyNumberFormat="1" applyFont="1" applyBorder="1" applyAlignment="1">
      <alignment vertical="center"/>
    </xf>
    <xf numFmtId="166" fontId="4" fillId="0" borderId="0" xfId="1" applyNumberFormat="1" applyFont="1" applyFill="1" applyBorder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166" fontId="3" fillId="0" borderId="5" xfId="6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0" fontId="12" fillId="7" borderId="1" xfId="0" applyFont="1" applyFill="1" applyBorder="1" applyAlignment="1">
      <alignment horizontal="center" vertical="center" wrapText="1"/>
    </xf>
    <xf numFmtId="0" fontId="9" fillId="15" borderId="1" xfId="0" applyFont="1" applyFill="1" applyBorder="1" applyAlignment="1">
      <alignment horizontal="center" vertical="center" wrapText="1"/>
    </xf>
    <xf numFmtId="166" fontId="0" fillId="0" borderId="0" xfId="1" applyNumberFormat="1" applyFont="1"/>
    <xf numFmtId="0" fontId="4" fillId="3" borderId="1" xfId="0" applyFont="1" applyFill="1" applyBorder="1" applyAlignment="1">
      <alignment horizontal="center" wrapText="1"/>
    </xf>
    <xf numFmtId="0" fontId="9" fillId="15" borderId="0" xfId="0" applyFont="1" applyFill="1" applyAlignment="1">
      <alignment horizontal="center" vertical="center" wrapText="1"/>
    </xf>
    <xf numFmtId="166" fontId="0" fillId="0" borderId="1" xfId="1" applyNumberFormat="1" applyFont="1" applyBorder="1"/>
    <xf numFmtId="0" fontId="4" fillId="3" borderId="1" xfId="0" applyFont="1" applyFill="1" applyBorder="1" applyAlignment="1">
      <alignment horizontal="center"/>
    </xf>
    <xf numFmtId="166" fontId="4" fillId="0" borderId="7" xfId="1" applyNumberFormat="1" applyFont="1" applyBorder="1"/>
    <xf numFmtId="168" fontId="3" fillId="3" borderId="8" xfId="7" applyNumberFormat="1" applyFont="1" applyFill="1" applyBorder="1" applyAlignment="1">
      <alignment horizontal="center" vertical="center"/>
    </xf>
    <xf numFmtId="0" fontId="4" fillId="7" borderId="9" xfId="0" applyFont="1" applyFill="1" applyBorder="1" applyAlignment="1">
      <alignment horizontal="center"/>
    </xf>
    <xf numFmtId="0" fontId="4" fillId="23" borderId="10" xfId="0" applyFont="1" applyFill="1" applyBorder="1" applyAlignment="1">
      <alignment horizontal="center" vertical="top" wrapText="1"/>
    </xf>
    <xf numFmtId="170" fontId="4" fillId="6" borderId="1" xfId="0" applyNumberFormat="1" applyFont="1" applyFill="1" applyBorder="1" applyAlignment="1">
      <alignment horizontal="center" vertical="center"/>
    </xf>
    <xf numFmtId="171" fontId="4" fillId="6" borderId="11" xfId="0" applyNumberFormat="1" applyFont="1" applyFill="1" applyBorder="1" applyAlignment="1">
      <alignment horizontal="center" vertical="center"/>
    </xf>
    <xf numFmtId="0" fontId="2" fillId="17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9" fontId="3" fillId="7" borderId="6" xfId="5" applyFont="1" applyFill="1" applyBorder="1" applyAlignment="1">
      <alignment horizontal="center" vertical="center" wrapText="1"/>
    </xf>
    <xf numFmtId="9" fontId="3" fillId="7" borderId="7" xfId="5" applyFont="1" applyFill="1" applyBorder="1" applyAlignment="1">
      <alignment horizontal="center" vertical="center" wrapText="1"/>
    </xf>
    <xf numFmtId="9" fontId="3" fillId="14" borderId="7" xfId="5" applyFont="1" applyFill="1" applyBorder="1" applyAlignment="1">
      <alignment horizontal="center" vertical="center" wrapText="1"/>
    </xf>
    <xf numFmtId="9" fontId="3" fillId="16" borderId="7" xfId="5" applyFont="1" applyFill="1" applyBorder="1" applyAlignment="1">
      <alignment horizontal="center" vertical="center" wrapText="1"/>
    </xf>
    <xf numFmtId="9" fontId="3" fillId="11" borderId="7" xfId="5" applyFont="1" applyFill="1" applyBorder="1" applyAlignment="1">
      <alignment horizontal="center" vertical="center" wrapText="1"/>
    </xf>
    <xf numFmtId="9" fontId="3" fillId="13" borderId="7" xfId="5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5" fillId="24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166" fontId="3" fillId="0" borderId="1" xfId="6" applyNumberFormat="1" applyFont="1" applyFill="1" applyBorder="1" applyAlignment="1">
      <alignment horizontal="center" wrapText="1"/>
    </xf>
    <xf numFmtId="166" fontId="3" fillId="0" borderId="3" xfId="6" applyNumberFormat="1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166" fontId="3" fillId="0" borderId="5" xfId="6" applyNumberFormat="1" applyFont="1" applyFill="1" applyBorder="1" applyAlignment="1">
      <alignment horizontal="center" wrapText="1"/>
    </xf>
    <xf numFmtId="166" fontId="3" fillId="0" borderId="0" xfId="6" applyNumberFormat="1" applyFont="1" applyFill="1" applyBorder="1" applyAlignment="1">
      <alignment horizontal="center" wrapText="1"/>
    </xf>
    <xf numFmtId="166" fontId="4" fillId="0" borderId="1" xfId="1" applyNumberFormat="1" applyFont="1" applyBorder="1" applyAlignment="1">
      <alignment horizontal="center"/>
    </xf>
    <xf numFmtId="171" fontId="4" fillId="16" borderId="11" xfId="0" applyNumberFormat="1" applyFont="1" applyFill="1" applyBorder="1" applyAlignment="1">
      <alignment horizontal="center" vertical="center"/>
    </xf>
    <xf numFmtId="0" fontId="2" fillId="17" borderId="12" xfId="0" applyFont="1" applyFill="1" applyBorder="1" applyAlignment="1">
      <alignment horizontal="center" vertical="center" wrapText="1"/>
    </xf>
    <xf numFmtId="0" fontId="2" fillId="17" borderId="1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17" borderId="8" xfId="0" applyFont="1" applyFill="1" applyBorder="1" applyAlignment="1">
      <alignment horizontal="center" vertical="center" wrapText="1"/>
    </xf>
    <xf numFmtId="0" fontId="2" fillId="17" borderId="10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5" fillId="24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9" fillId="3" borderId="0" xfId="0" applyFont="1" applyFill="1" applyAlignment="1">
      <alignment horizontal="center" vertical="center" wrapText="1"/>
    </xf>
    <xf numFmtId="0" fontId="4" fillId="15" borderId="0" xfId="0" applyFont="1" applyFill="1" applyAlignment="1">
      <alignment horizontal="center" wrapText="1"/>
    </xf>
    <xf numFmtId="169" fontId="9" fillId="3" borderId="0" xfId="0" applyNumberFormat="1" applyFont="1" applyFill="1" applyAlignment="1">
      <alignment horizontal="center" vertical="center" wrapText="1"/>
    </xf>
  </cellXfs>
  <cellStyles count="8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SIPSA'!$B$22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8"/>
              <c:layout>
                <c:manualLayout>
                  <c:x val="2.50969655487109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2B3-41FE-8980-8B65C13135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SIPSA'!$A$23:$A$31</c:f>
              <c:strCache>
                <c:ptCount val="9"/>
                <c:pt idx="0">
                  <c:v>Limon Tahiti</c:v>
                </c:pt>
                <c:pt idx="1">
                  <c:v>Platano Harton</c:v>
                </c:pt>
                <c:pt idx="2">
                  <c:v>Mandarina Arrayana</c:v>
                </c:pt>
                <c:pt idx="3">
                  <c:v>Café</c:v>
                </c:pt>
                <c:pt idx="4">
                  <c:v>Cacao</c:v>
                </c:pt>
                <c:pt idx="5">
                  <c:v>Avicultura (Pollo de engorde kg en pie)</c:v>
                </c:pt>
                <c:pt idx="6">
                  <c:v>Porcicultura (Cerdo kg en pie)</c:v>
                </c:pt>
                <c:pt idx="7">
                  <c:v>Ganaderìa DP (Res kg en pie)**</c:v>
                </c:pt>
                <c:pt idx="8">
                  <c:v>Ganaderìa DP (leche)</c:v>
                </c:pt>
              </c:strCache>
            </c:strRef>
          </c:cat>
          <c:val>
            <c:numRef>
              <c:f>'4.3.3. PRECIOS PROMEDIO SIPSA'!$B$23:$B$31</c:f>
              <c:numCache>
                <c:formatCode>_-"$"\ * #,##0_-;\-"$"\ * #,##0_-;_-"$"\ * "-"??_-;_-@_-</c:formatCode>
                <c:ptCount val="9"/>
                <c:pt idx="0">
                  <c:v>2433.3782996616574</c:v>
                </c:pt>
                <c:pt idx="1">
                  <c:v>2580.3807523040095</c:v>
                </c:pt>
                <c:pt idx="2">
                  <c:v>3050.7020173641372</c:v>
                </c:pt>
                <c:pt idx="3">
                  <c:v>11410</c:v>
                </c:pt>
                <c:pt idx="4">
                  <c:v>12816.4</c:v>
                </c:pt>
                <c:pt idx="5">
                  <c:v>8464</c:v>
                </c:pt>
                <c:pt idx="6">
                  <c:v>7303</c:v>
                </c:pt>
                <c:pt idx="7">
                  <c:v>6276.6</c:v>
                </c:pt>
                <c:pt idx="8">
                  <c:v>1359.7878780121773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B3-41FE-8980-8B65C13135F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215727584"/>
        <c:axId val="-1215738464"/>
      </c:barChart>
      <c:catAx>
        <c:axId val="-12157275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Lìnea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215738464"/>
        <c:crosses val="autoZero"/>
        <c:auto val="1"/>
        <c:lblAlgn val="ctr"/>
        <c:lblOffset val="100"/>
        <c:noMultiLvlLbl val="0"/>
      </c:catAx>
      <c:valAx>
        <c:axId val="-121573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21572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900" b="1" i="0" baseline="0">
                <a:effectLst/>
              </a:rPr>
              <a:t>Variación anual  precios mayoristas líneas productivas del municipio de Socorro.</a:t>
            </a:r>
            <a:endParaRPr lang="es-CO" sz="9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4083923572028328"/>
          <c:y val="3.00936197662032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9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6528215223097111E-2"/>
          <c:y val="0.18375"/>
          <c:w val="0.87291622922134737"/>
          <c:h val="0.55682050160396612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 (2'!$B$20</c:f>
              <c:strCache>
                <c:ptCount val="1"/>
                <c:pt idx="0">
                  <c:v>Limon Tahiti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(2'!$C$20:$F$20</c:f>
              <c:numCache>
                <c:formatCode>_-* #,##0_-;\-* #,##0_-;_-* "-"??_-;_-@_-</c:formatCode>
                <c:ptCount val="4"/>
                <c:pt idx="0">
                  <c:v>-21.06963511169927</c:v>
                </c:pt>
                <c:pt idx="1">
                  <c:v>32.859207047057197</c:v>
                </c:pt>
                <c:pt idx="2">
                  <c:v>33.581320083288574</c:v>
                </c:pt>
                <c:pt idx="3">
                  <c:v>1.876615526223361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9F-4E00-B420-A7252F6799BB}"/>
            </c:ext>
          </c:extLst>
        </c:ser>
        <c:ser>
          <c:idx val="1"/>
          <c:order val="1"/>
          <c:tx>
            <c:strRef>
              <c:f>'4.3.4. VARIACION $ PLAZAS M (2'!$B$21</c:f>
              <c:strCache>
                <c:ptCount val="1"/>
                <c:pt idx="0">
                  <c:v>Platano Harton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(2'!$C$21:$F$21</c:f>
              <c:numCache>
                <c:formatCode>_-* #,##0_-;\-* #,##0_-;_-* "-"??_-;_-@_-</c:formatCode>
                <c:ptCount val="4"/>
                <c:pt idx="0">
                  <c:v>12.7913649264529</c:v>
                </c:pt>
                <c:pt idx="1">
                  <c:v>2.9801412078054028</c:v>
                </c:pt>
                <c:pt idx="2">
                  <c:v>40.906156027537918</c:v>
                </c:pt>
                <c:pt idx="3">
                  <c:v>13.296279215773367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9F-4E00-B420-A7252F6799BB}"/>
            </c:ext>
          </c:extLst>
        </c:ser>
        <c:ser>
          <c:idx val="2"/>
          <c:order val="2"/>
          <c:tx>
            <c:strRef>
              <c:f>'4.3.4. VARIACION $ PLAZAS M (2'!$B$22</c:f>
              <c:strCache>
                <c:ptCount val="1"/>
                <c:pt idx="0">
                  <c:v>Mandarina Arrayana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(2'!$C$22:$F$22</c:f>
              <c:numCache>
                <c:formatCode>_-* #,##0_-;\-* #,##0_-;_-* "-"??_-;_-@_-</c:formatCode>
                <c:ptCount val="4"/>
                <c:pt idx="0">
                  <c:v>33.148030495552717</c:v>
                </c:pt>
                <c:pt idx="1">
                  <c:v>45.031611594894429</c:v>
                </c:pt>
                <c:pt idx="2">
                  <c:v>41.544661950978792</c:v>
                </c:pt>
                <c:pt idx="3">
                  <c:v>-24.434888721018069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9F-4E00-B420-A7252F6799BB}"/>
            </c:ext>
          </c:extLst>
        </c:ser>
        <c:ser>
          <c:idx val="3"/>
          <c:order val="3"/>
          <c:tx>
            <c:strRef>
              <c:f>'4.3.4. VARIACION $ PLAZAS M (2'!$B$23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(2'!$C$23:$F$23</c:f>
              <c:numCache>
                <c:formatCode>_-* #,##0_-;\-* #,##0_-;_-* "-"??_-;_-@_-</c:formatCode>
                <c:ptCount val="4"/>
                <c:pt idx="0">
                  <c:v>-15.178778592284431</c:v>
                </c:pt>
                <c:pt idx="1">
                  <c:v>11.65715764839743</c:v>
                </c:pt>
                <c:pt idx="2">
                  <c:v>76.122658840656754</c:v>
                </c:pt>
                <c:pt idx="3">
                  <c:v>10.895109019336701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9F-4E00-B420-A7252F6799BB}"/>
            </c:ext>
          </c:extLst>
        </c:ser>
        <c:ser>
          <c:idx val="4"/>
          <c:order val="4"/>
          <c:tx>
            <c:strRef>
              <c:f>'4.3.4. VARIACION $ PLAZAS M (2'!$B$24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(2'!$C$24:$F$24</c:f>
              <c:numCache>
                <c:formatCode>_-* #,##0_-;\-* #,##0_-;_-* "-"??_-;_-@_-</c:formatCode>
                <c:ptCount val="4"/>
                <c:pt idx="0">
                  <c:v>0.80691642651295581</c:v>
                </c:pt>
                <c:pt idx="1">
                  <c:v>23.327615780445981</c:v>
                </c:pt>
                <c:pt idx="2">
                  <c:v>42.559109874826135</c:v>
                </c:pt>
                <c:pt idx="3">
                  <c:v>137.54471544715449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69F-4E00-B420-A7252F6799BB}"/>
            </c:ext>
          </c:extLst>
        </c:ser>
        <c:ser>
          <c:idx val="5"/>
          <c:order val="5"/>
          <c:tx>
            <c:strRef>
              <c:f>'4.3.4. VARIACION $ PLAZAS M (2'!$B$25</c:f>
              <c:strCache>
                <c:ptCount val="1"/>
                <c:pt idx="0">
                  <c:v>Avicultura (Pollo de engorde kg en pie)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(2'!$C$25:$F$25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69F-4E00-B420-A7252F6799BB}"/>
            </c:ext>
          </c:extLst>
        </c:ser>
        <c:ser>
          <c:idx val="6"/>
          <c:order val="6"/>
          <c:tx>
            <c:strRef>
              <c:f>'4.3.4. VARIACION $ PLAZAS M (2'!$B$26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(2'!$C$26:$F$26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B6-4216-9251-6559DA87920C}"/>
            </c:ext>
          </c:extLst>
        </c:ser>
        <c:ser>
          <c:idx val="7"/>
          <c:order val="7"/>
          <c:tx>
            <c:strRef>
              <c:f>'4.3.4. VARIACION $ PLAZAS M (2'!$B$27</c:f>
              <c:strCache>
                <c:ptCount val="1"/>
                <c:pt idx="0">
                  <c:v>Ganaderìa DP (Res kg en pie)**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(2'!$C$27:$F$27</c:f>
              <c:numCache>
                <c:formatCode>_-* #,##0_-;\-* #,##0_-;_-* "-"??_-;_-@_-</c:formatCode>
                <c:ptCount val="4"/>
                <c:pt idx="0">
                  <c:v>3.8860016546087053</c:v>
                </c:pt>
                <c:pt idx="1">
                  <c:v>5.4743647352824496</c:v>
                </c:pt>
                <c:pt idx="2">
                  <c:v>45.684940379848882</c:v>
                </c:pt>
                <c:pt idx="3">
                  <c:v>27.678398470489412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B6-4216-9251-6559DA87920C}"/>
            </c:ext>
          </c:extLst>
        </c:ser>
        <c:ser>
          <c:idx val="8"/>
          <c:order val="8"/>
          <c:tx>
            <c:strRef>
              <c:f>'4.3.4. VARIACION $ PLAZAS M (2'!$B$28</c:f>
              <c:strCache>
                <c:ptCount val="1"/>
                <c:pt idx="0">
                  <c:v>Ganaderìa DP (leche)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(2'!$C$28:$F$28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6B6-4216-9251-6559DA8792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102129264"/>
        <c:axId val="-1102143408"/>
      </c:lineChart>
      <c:catAx>
        <c:axId val="-11021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102143408"/>
        <c:crosses val="autoZero"/>
        <c:auto val="1"/>
        <c:lblAlgn val="ctr"/>
        <c:lblOffset val="100"/>
        <c:noMultiLvlLbl val="0"/>
      </c:catAx>
      <c:valAx>
        <c:axId val="-110214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102129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1151574803149586E-2"/>
          <c:y val="0.74908719743365415"/>
          <c:w val="0.94529163368161617"/>
          <c:h val="0.219819146327605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16</xdr:row>
      <xdr:rowOff>91440</xdr:rowOff>
    </xdr:from>
    <xdr:to>
      <xdr:col>10</xdr:col>
      <xdr:colOff>701040</xdr:colOff>
      <xdr:row>37</xdr:row>
      <xdr:rowOff>53340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D1B4D0-6809-4EBF-8B09-FC017CC803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160098</xdr:colOff>
      <xdr:row>0</xdr:row>
      <xdr:rowOff>127769</xdr:rowOff>
    </xdr:from>
    <xdr:to>
      <xdr:col>15</xdr:col>
      <xdr:colOff>402552</xdr:colOff>
      <xdr:row>20</xdr:row>
      <xdr:rowOff>52915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902B74-A005-496B-901B-A81DFF8F1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0122_IT_OFERTA_DEMANDA_PRODUCTO_SOCORRO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Oferta "/>
      <sheetName val="Demanda"/>
      <sheetName val="Producto 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10"/>
  <sheetViews>
    <sheetView topLeftCell="A2" workbookViewId="0">
      <selection activeCell="B2" sqref="B2:E9"/>
    </sheetView>
  </sheetViews>
  <sheetFormatPr defaultColWidth="11.42578125" defaultRowHeight="14.25"/>
  <cols>
    <col min="2" max="2" width="20.5703125" customWidth="1"/>
    <col min="3" max="3" width="18.42578125" customWidth="1"/>
    <col min="5" max="5" width="26.42578125" customWidth="1"/>
  </cols>
  <sheetData>
    <row r="2" spans="2:5" ht="36">
      <c r="B2" s="63" t="s">
        <v>0</v>
      </c>
      <c r="C2" s="63" t="s">
        <v>1</v>
      </c>
      <c r="D2" s="63" t="s">
        <v>2</v>
      </c>
      <c r="E2" s="63" t="s">
        <v>3</v>
      </c>
    </row>
    <row r="3" spans="2:5" ht="14.25" customHeight="1">
      <c r="B3" s="93" t="s">
        <v>4</v>
      </c>
      <c r="C3" s="4" t="s">
        <v>5</v>
      </c>
      <c r="D3" s="93">
        <v>25</v>
      </c>
      <c r="E3" s="93" t="s">
        <v>6</v>
      </c>
    </row>
    <row r="4" spans="2:5" ht="24.75" customHeight="1">
      <c r="B4" s="93"/>
      <c r="C4" s="4" t="s">
        <v>7</v>
      </c>
      <c r="D4" s="93"/>
      <c r="E4" s="93"/>
    </row>
    <row r="5" spans="2:5" ht="14.25" customHeight="1">
      <c r="B5" s="93" t="s">
        <v>8</v>
      </c>
      <c r="C5" s="4" t="s">
        <v>9</v>
      </c>
      <c r="D5" s="93">
        <v>36</v>
      </c>
      <c r="E5" s="93" t="s">
        <v>6</v>
      </c>
    </row>
    <row r="6" spans="2:5" ht="34.5" customHeight="1">
      <c r="B6" s="93"/>
      <c r="C6" s="4" t="s">
        <v>10</v>
      </c>
      <c r="D6" s="93"/>
      <c r="E6" s="93"/>
    </row>
    <row r="7" spans="2:5" ht="24">
      <c r="B7" s="4" t="s">
        <v>11</v>
      </c>
      <c r="C7" s="4" t="s">
        <v>12</v>
      </c>
      <c r="D7" s="4">
        <v>22</v>
      </c>
      <c r="E7" s="4" t="s">
        <v>6</v>
      </c>
    </row>
    <row r="8" spans="2:5" ht="24">
      <c r="B8" s="4" t="s">
        <v>13</v>
      </c>
      <c r="C8" s="4" t="s">
        <v>14</v>
      </c>
      <c r="D8" s="4">
        <v>17</v>
      </c>
      <c r="E8" s="4" t="s">
        <v>6</v>
      </c>
    </row>
    <row r="9" spans="2:5" ht="36">
      <c r="B9" s="4" t="s">
        <v>15</v>
      </c>
      <c r="C9" s="4" t="s">
        <v>16</v>
      </c>
      <c r="D9" s="4">
        <v>38</v>
      </c>
      <c r="E9" s="4" t="s">
        <v>6</v>
      </c>
    </row>
    <row r="10" spans="2:5">
      <c r="B10" s="1"/>
      <c r="C10" s="1"/>
      <c r="D10" s="1">
        <f>SUM(D3:D9)</f>
        <v>138</v>
      </c>
      <c r="E10" s="1"/>
    </row>
  </sheetData>
  <mergeCells count="6">
    <mergeCell ref="B3:B4"/>
    <mergeCell ref="B5:B6"/>
    <mergeCell ref="D3:D4"/>
    <mergeCell ref="E3:E4"/>
    <mergeCell ref="D5:D6"/>
    <mergeCell ref="E5:E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10"/>
  <sheetViews>
    <sheetView workbookViewId="0">
      <selection activeCell="K8" sqref="K8"/>
    </sheetView>
  </sheetViews>
  <sheetFormatPr defaultColWidth="11.42578125" defaultRowHeight="14.25"/>
  <cols>
    <col min="2" max="2" width="14.42578125" customWidth="1"/>
    <col min="6" max="6" width="16.42578125" customWidth="1"/>
    <col min="8" max="8" width="16.42578125" customWidth="1"/>
  </cols>
  <sheetData>
    <row r="1" spans="2:8" ht="15" thickBot="1"/>
    <row r="2" spans="2:8" ht="24" customHeight="1" thickBot="1">
      <c r="B2" s="94" t="s">
        <v>0</v>
      </c>
      <c r="C2" s="94" t="s">
        <v>17</v>
      </c>
      <c r="D2" s="94" t="s">
        <v>18</v>
      </c>
      <c r="E2" s="91" t="s">
        <v>19</v>
      </c>
      <c r="F2" s="94" t="s">
        <v>20</v>
      </c>
      <c r="G2" s="94" t="s">
        <v>21</v>
      </c>
      <c r="H2" s="91" t="s">
        <v>22</v>
      </c>
    </row>
    <row r="3" spans="2:8" ht="15" thickBot="1">
      <c r="B3" s="95"/>
      <c r="C3" s="95"/>
      <c r="D3" s="95"/>
      <c r="E3" s="92" t="s">
        <v>23</v>
      </c>
      <c r="F3" s="95"/>
      <c r="G3" s="95"/>
      <c r="H3" s="92" t="s">
        <v>23</v>
      </c>
    </row>
    <row r="4" spans="2:8" ht="24">
      <c r="B4" s="96" t="s">
        <v>24</v>
      </c>
      <c r="C4" s="64" t="s">
        <v>25</v>
      </c>
      <c r="D4" s="64" t="s">
        <v>26</v>
      </c>
      <c r="E4" s="65" t="s">
        <v>27</v>
      </c>
      <c r="F4" s="66" t="s">
        <v>28</v>
      </c>
      <c r="G4" s="66" t="s">
        <v>29</v>
      </c>
      <c r="H4" s="65" t="s">
        <v>30</v>
      </c>
    </row>
    <row r="5" spans="2:8" ht="24">
      <c r="B5" s="96"/>
      <c r="C5" s="64" t="s">
        <v>31</v>
      </c>
      <c r="D5" s="64" t="s">
        <v>32</v>
      </c>
      <c r="E5" s="65" t="s">
        <v>27</v>
      </c>
      <c r="F5" s="66" t="s">
        <v>28</v>
      </c>
      <c r="G5" s="66" t="s">
        <v>29</v>
      </c>
      <c r="H5" s="65" t="s">
        <v>30</v>
      </c>
    </row>
    <row r="6" spans="2:8" ht="36">
      <c r="B6" s="96" t="s">
        <v>33</v>
      </c>
      <c r="C6" s="64" t="s">
        <v>34</v>
      </c>
      <c r="D6" s="64" t="s">
        <v>35</v>
      </c>
      <c r="E6" s="65" t="s">
        <v>27</v>
      </c>
      <c r="F6" s="66" t="s">
        <v>28</v>
      </c>
      <c r="G6" s="66" t="s">
        <v>29</v>
      </c>
      <c r="H6" s="65" t="s">
        <v>30</v>
      </c>
    </row>
    <row r="7" spans="2:8" ht="24">
      <c r="B7" s="96"/>
      <c r="C7" s="64" t="s">
        <v>36</v>
      </c>
      <c r="D7" s="64" t="s">
        <v>37</v>
      </c>
      <c r="E7" s="65" t="s">
        <v>27</v>
      </c>
      <c r="F7" s="66" t="s">
        <v>28</v>
      </c>
      <c r="G7" s="66" t="s">
        <v>38</v>
      </c>
      <c r="H7" s="65" t="s">
        <v>30</v>
      </c>
    </row>
    <row r="8" spans="2:8" ht="48">
      <c r="B8" s="64" t="s">
        <v>39</v>
      </c>
      <c r="C8" s="64" t="s">
        <v>40</v>
      </c>
      <c r="D8" s="64" t="s">
        <v>41</v>
      </c>
      <c r="E8" s="65" t="s">
        <v>27</v>
      </c>
      <c r="F8" s="66" t="s">
        <v>28</v>
      </c>
      <c r="G8" s="66" t="s">
        <v>29</v>
      </c>
      <c r="H8" s="65" t="s">
        <v>42</v>
      </c>
    </row>
    <row r="9" spans="2:8" ht="60">
      <c r="B9" s="64" t="s">
        <v>43</v>
      </c>
      <c r="C9" s="64" t="s">
        <v>44</v>
      </c>
      <c r="D9" s="64" t="s">
        <v>41</v>
      </c>
      <c r="E9" s="65" t="s">
        <v>27</v>
      </c>
      <c r="F9" s="66" t="s">
        <v>28</v>
      </c>
      <c r="G9" s="66" t="s">
        <v>29</v>
      </c>
      <c r="H9" s="65" t="s">
        <v>42</v>
      </c>
    </row>
    <row r="10" spans="2:8" ht="84">
      <c r="B10" s="64" t="s">
        <v>45</v>
      </c>
      <c r="C10" s="64" t="s">
        <v>46</v>
      </c>
      <c r="D10" s="64" t="s">
        <v>47</v>
      </c>
      <c r="E10" s="65" t="s">
        <v>27</v>
      </c>
      <c r="F10" s="66" t="s">
        <v>28</v>
      </c>
      <c r="G10" s="66" t="s">
        <v>29</v>
      </c>
      <c r="H10" s="65" t="s">
        <v>30</v>
      </c>
    </row>
  </sheetData>
  <mergeCells count="7">
    <mergeCell ref="G2:G3"/>
    <mergeCell ref="B4:B5"/>
    <mergeCell ref="B6:B7"/>
    <mergeCell ref="B2:B3"/>
    <mergeCell ref="C2:C3"/>
    <mergeCell ref="D2:D3"/>
    <mergeCell ref="F2:F3"/>
  </mergeCells>
  <dataValidations count="1">
    <dataValidation type="textLength" allowBlank="1" showInputMessage="1" showErrorMessage="1" sqref="D4:D10" xr:uid="{00000000-0002-0000-0100-000000000000}">
      <formula1>0</formula1>
      <formula2>20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'https://agenciadetierras.sharepoint.com/sites/UAFpoint/Documentos compartidos/MUNICIPIOS PRIORIZADOS/Santander/Socorro - Santander/10. DTS consolidado/Anexos/[20250122_IT_OFERTA_DEMANDA_PRODUCTO_SOCORRO (1).xlsx]Hoja1'!#REF!</xm:f>
          </x14:formula1>
          <xm:sqref>F4:G10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7"/>
  <sheetViews>
    <sheetView topLeftCell="A2" zoomScale="70" zoomScaleNormal="70" workbookViewId="0">
      <selection activeCell="H8" sqref="H8"/>
    </sheetView>
  </sheetViews>
  <sheetFormatPr defaultColWidth="11.42578125" defaultRowHeight="14.25"/>
  <cols>
    <col min="1" max="1" width="5.5703125" customWidth="1"/>
    <col min="2" max="2" width="23" customWidth="1"/>
    <col min="3" max="3" width="18.42578125" customWidth="1"/>
    <col min="4" max="4" width="15.42578125" customWidth="1"/>
    <col min="5" max="5" width="16.42578125" customWidth="1"/>
    <col min="6" max="6" width="29.7109375" customWidth="1"/>
  </cols>
  <sheetData>
    <row r="2" spans="2:6">
      <c r="B2" s="14"/>
      <c r="C2" s="97" t="s">
        <v>48</v>
      </c>
      <c r="D2" s="97"/>
      <c r="E2" s="97"/>
      <c r="F2" s="14"/>
    </row>
    <row r="3" spans="2:6" ht="36">
      <c r="B3" s="75" t="s">
        <v>49</v>
      </c>
      <c r="C3" s="75" t="s">
        <v>50</v>
      </c>
      <c r="D3" s="75" t="s">
        <v>51</v>
      </c>
      <c r="E3" s="75" t="s">
        <v>52</v>
      </c>
      <c r="F3" s="75" t="s">
        <v>53</v>
      </c>
    </row>
    <row r="4" spans="2:6">
      <c r="B4" s="13" t="s">
        <v>54</v>
      </c>
      <c r="C4" s="4" t="s">
        <v>55</v>
      </c>
      <c r="D4" s="4" t="s">
        <v>56</v>
      </c>
      <c r="E4" s="4" t="s">
        <v>57</v>
      </c>
      <c r="F4" s="13" t="s">
        <v>58</v>
      </c>
    </row>
    <row r="5" spans="2:6" ht="24">
      <c r="B5" s="13" t="s">
        <v>54</v>
      </c>
      <c r="C5" s="4" t="s">
        <v>55</v>
      </c>
      <c r="D5" s="4" t="s">
        <v>7</v>
      </c>
      <c r="E5" s="4" t="s">
        <v>57</v>
      </c>
      <c r="F5" s="13" t="s">
        <v>59</v>
      </c>
    </row>
    <row r="6" spans="2:6" ht="24">
      <c r="B6" s="13" t="s">
        <v>54</v>
      </c>
      <c r="C6" s="4" t="s">
        <v>55</v>
      </c>
      <c r="D6" s="4" t="s">
        <v>60</v>
      </c>
      <c r="E6" s="4" t="s">
        <v>57</v>
      </c>
      <c r="F6" s="13" t="s">
        <v>61</v>
      </c>
    </row>
    <row r="7" spans="2:6">
      <c r="B7" s="13" t="s">
        <v>54</v>
      </c>
      <c r="C7" s="4" t="s">
        <v>62</v>
      </c>
      <c r="D7" s="4" t="s">
        <v>10</v>
      </c>
      <c r="E7" s="4" t="s">
        <v>57</v>
      </c>
      <c r="F7" s="13" t="s">
        <v>58</v>
      </c>
    </row>
    <row r="8" spans="2:6" ht="24.75" customHeight="1">
      <c r="B8" s="13" t="s">
        <v>54</v>
      </c>
      <c r="C8" s="4" t="s">
        <v>55</v>
      </c>
      <c r="D8" s="4" t="s">
        <v>63</v>
      </c>
      <c r="E8" s="4" t="s">
        <v>57</v>
      </c>
      <c r="F8" s="13" t="s">
        <v>58</v>
      </c>
    </row>
    <row r="9" spans="2:6">
      <c r="B9" s="13" t="s">
        <v>54</v>
      </c>
      <c r="C9" s="4" t="s">
        <v>64</v>
      </c>
      <c r="D9" s="4" t="s">
        <v>65</v>
      </c>
      <c r="E9" s="4" t="s">
        <v>57</v>
      </c>
      <c r="F9" s="13" t="s">
        <v>58</v>
      </c>
    </row>
    <row r="10" spans="2:6" ht="24">
      <c r="B10" s="13" t="s">
        <v>54</v>
      </c>
      <c r="C10" s="4" t="s">
        <v>55</v>
      </c>
      <c r="D10" s="4" t="s">
        <v>66</v>
      </c>
      <c r="E10" s="4" t="s">
        <v>57</v>
      </c>
      <c r="F10" s="13" t="s">
        <v>67</v>
      </c>
    </row>
    <row r="11" spans="2:6" ht="24">
      <c r="B11" s="98" t="s">
        <v>54</v>
      </c>
      <c r="C11" s="4" t="s">
        <v>55</v>
      </c>
      <c r="D11" s="4" t="s">
        <v>68</v>
      </c>
      <c r="E11" s="4" t="s">
        <v>57</v>
      </c>
      <c r="F11" s="13" t="s">
        <v>67</v>
      </c>
    </row>
    <row r="12" spans="2:6">
      <c r="B12" s="98"/>
      <c r="C12" s="4" t="s">
        <v>64</v>
      </c>
      <c r="D12" s="4" t="s">
        <v>16</v>
      </c>
      <c r="E12" s="4" t="s">
        <v>57</v>
      </c>
      <c r="F12" s="13" t="s">
        <v>58</v>
      </c>
    </row>
    <row r="13" spans="2:6">
      <c r="B13" s="13" t="s">
        <v>54</v>
      </c>
      <c r="C13" s="4" t="s">
        <v>62</v>
      </c>
      <c r="D13" s="4" t="s">
        <v>69</v>
      </c>
      <c r="E13" s="4" t="s">
        <v>70</v>
      </c>
      <c r="F13" s="13" t="s">
        <v>71</v>
      </c>
    </row>
    <row r="17" spans="2:6">
      <c r="B17" s="36"/>
      <c r="C17" s="36"/>
      <c r="D17" s="36"/>
      <c r="E17" s="36"/>
      <c r="F17" s="36"/>
    </row>
  </sheetData>
  <mergeCells count="2">
    <mergeCell ref="C2:E2"/>
    <mergeCell ref="B11:B1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G15"/>
  <sheetViews>
    <sheetView topLeftCell="A2" workbookViewId="0">
      <selection activeCell="G10" sqref="G10"/>
    </sheetView>
  </sheetViews>
  <sheetFormatPr defaultColWidth="11.42578125" defaultRowHeight="14.25"/>
  <cols>
    <col min="1" max="1" width="6.140625" customWidth="1"/>
    <col min="2" max="2" width="17.5703125" customWidth="1"/>
    <col min="3" max="3" width="14.5703125" customWidth="1"/>
    <col min="4" max="4" width="15.140625" customWidth="1"/>
    <col min="5" max="5" width="15" customWidth="1"/>
    <col min="7" max="7" width="15.7109375" customWidth="1"/>
  </cols>
  <sheetData>
    <row r="3" spans="2:7">
      <c r="B3" s="74" t="s">
        <v>72</v>
      </c>
      <c r="C3" s="74"/>
      <c r="D3" s="74"/>
      <c r="E3" s="74"/>
      <c r="F3" s="74"/>
      <c r="G3" s="74"/>
    </row>
    <row r="4" spans="2:7" ht="24">
      <c r="B4" s="75" t="s">
        <v>73</v>
      </c>
      <c r="C4" s="75" t="s">
        <v>74</v>
      </c>
      <c r="D4" s="75" t="s">
        <v>75</v>
      </c>
      <c r="E4" s="75" t="s">
        <v>76</v>
      </c>
      <c r="F4" s="75" t="s">
        <v>77</v>
      </c>
      <c r="G4" s="75" t="s">
        <v>78</v>
      </c>
    </row>
    <row r="5" spans="2:7">
      <c r="B5" s="13" t="s">
        <v>54</v>
      </c>
      <c r="C5" s="4" t="s">
        <v>56</v>
      </c>
      <c r="D5" s="4" t="s">
        <v>79</v>
      </c>
      <c r="E5" s="4" t="s">
        <v>80</v>
      </c>
      <c r="F5" s="4" t="s">
        <v>29</v>
      </c>
      <c r="G5" s="4" t="s">
        <v>81</v>
      </c>
    </row>
    <row r="6" spans="2:7">
      <c r="B6" s="13" t="s">
        <v>54</v>
      </c>
      <c r="C6" s="4" t="s">
        <v>7</v>
      </c>
      <c r="D6" s="4" t="s">
        <v>79</v>
      </c>
      <c r="E6" s="4" t="s">
        <v>82</v>
      </c>
      <c r="F6" s="4" t="s">
        <v>29</v>
      </c>
      <c r="G6" s="4" t="s">
        <v>81</v>
      </c>
    </row>
    <row r="7" spans="2:7" ht="24">
      <c r="B7" s="13" t="s">
        <v>54</v>
      </c>
      <c r="C7" s="4" t="s">
        <v>83</v>
      </c>
      <c r="D7" s="4" t="s">
        <v>84</v>
      </c>
      <c r="E7" s="4" t="s">
        <v>80</v>
      </c>
      <c r="F7" s="4" t="s">
        <v>29</v>
      </c>
      <c r="G7" s="4" t="s">
        <v>81</v>
      </c>
    </row>
    <row r="8" spans="2:7">
      <c r="B8" s="13" t="s">
        <v>54</v>
      </c>
      <c r="C8" s="4" t="s">
        <v>10</v>
      </c>
      <c r="D8" s="4" t="s">
        <v>85</v>
      </c>
      <c r="E8" s="4" t="s">
        <v>82</v>
      </c>
      <c r="F8" s="4" t="s">
        <v>29</v>
      </c>
      <c r="G8" s="4" t="s">
        <v>81</v>
      </c>
    </row>
    <row r="9" spans="2:7" ht="24">
      <c r="B9" s="13" t="s">
        <v>54</v>
      </c>
      <c r="C9" s="4" t="s">
        <v>63</v>
      </c>
      <c r="D9" s="4" t="s">
        <v>86</v>
      </c>
      <c r="E9" s="4" t="s">
        <v>80</v>
      </c>
      <c r="F9" s="4" t="s">
        <v>29</v>
      </c>
      <c r="G9" s="4" t="s">
        <v>81</v>
      </c>
    </row>
    <row r="10" spans="2:7">
      <c r="B10" s="13" t="s">
        <v>54</v>
      </c>
      <c r="C10" s="4" t="s">
        <v>87</v>
      </c>
      <c r="D10" s="4" t="s">
        <v>88</v>
      </c>
      <c r="E10" s="4" t="s">
        <v>82</v>
      </c>
      <c r="F10" s="4" t="s">
        <v>29</v>
      </c>
      <c r="G10" s="4" t="s">
        <v>81</v>
      </c>
    </row>
    <row r="11" spans="2:7">
      <c r="B11" s="13" t="s">
        <v>54</v>
      </c>
      <c r="C11" s="4" t="s">
        <v>66</v>
      </c>
      <c r="D11" s="4" t="s">
        <v>89</v>
      </c>
      <c r="E11" s="4" t="s">
        <v>82</v>
      </c>
      <c r="F11" s="4" t="s">
        <v>29</v>
      </c>
      <c r="G11" s="4" t="s">
        <v>90</v>
      </c>
    </row>
    <row r="12" spans="2:7" ht="24">
      <c r="B12" s="98" t="s">
        <v>54</v>
      </c>
      <c r="C12" s="4" t="s">
        <v>68</v>
      </c>
      <c r="D12" s="4" t="s">
        <v>89</v>
      </c>
      <c r="E12" s="4" t="s">
        <v>82</v>
      </c>
      <c r="F12" s="4" t="s">
        <v>29</v>
      </c>
      <c r="G12" s="4" t="s">
        <v>90</v>
      </c>
    </row>
    <row r="13" spans="2:7">
      <c r="B13" s="98"/>
      <c r="C13" s="4" t="s">
        <v>16</v>
      </c>
      <c r="D13" s="4" t="s">
        <v>91</v>
      </c>
      <c r="E13" s="4" t="s">
        <v>82</v>
      </c>
      <c r="F13" s="4" t="s">
        <v>29</v>
      </c>
      <c r="G13" s="4" t="s">
        <v>90</v>
      </c>
    </row>
    <row r="14" spans="2:7">
      <c r="B14" s="13" t="s">
        <v>54</v>
      </c>
      <c r="C14" s="4" t="s">
        <v>69</v>
      </c>
      <c r="D14" s="4" t="s">
        <v>92</v>
      </c>
      <c r="E14" s="4" t="s">
        <v>93</v>
      </c>
      <c r="F14" s="4" t="s">
        <v>29</v>
      </c>
      <c r="G14" s="4" t="s">
        <v>81</v>
      </c>
    </row>
    <row r="15" spans="2:7">
      <c r="B15" s="36"/>
      <c r="C15" s="36"/>
      <c r="D15" s="36"/>
      <c r="E15" s="36"/>
      <c r="F15" s="36"/>
      <c r="G15" s="36"/>
    </row>
  </sheetData>
  <mergeCells count="1">
    <mergeCell ref="B12:B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P27"/>
  <sheetViews>
    <sheetView topLeftCell="A3" zoomScale="60" zoomScaleNormal="60" workbookViewId="0">
      <selection activeCell="G21" sqref="G21"/>
    </sheetView>
  </sheetViews>
  <sheetFormatPr defaultColWidth="11.42578125" defaultRowHeight="14.25"/>
  <cols>
    <col min="1" max="1" width="5" customWidth="1"/>
    <col min="2" max="2" width="17.5703125" customWidth="1"/>
    <col min="3" max="3" width="22.140625" customWidth="1"/>
    <col min="4" max="4" width="15.5703125" style="49" customWidth="1"/>
    <col min="5" max="5" width="14.140625" customWidth="1"/>
    <col min="6" max="6" width="8.5703125" customWidth="1"/>
    <col min="7" max="7" width="19.140625" customWidth="1"/>
    <col min="8" max="8" width="9.5703125" customWidth="1"/>
    <col min="9" max="9" width="12" bestFit="1" customWidth="1"/>
    <col min="10" max="12" width="10.42578125" customWidth="1"/>
    <col min="13" max="13" width="4.42578125" customWidth="1"/>
    <col min="16" max="16" width="25.7109375" customWidth="1"/>
  </cols>
  <sheetData>
    <row r="2" spans="2:16" ht="48">
      <c r="D2" s="73" t="s">
        <v>94</v>
      </c>
      <c r="E2" s="74"/>
      <c r="F2" s="74"/>
      <c r="G2" s="74"/>
    </row>
    <row r="3" spans="2:16" ht="28.5" customHeight="1">
      <c r="B3" s="100" t="s">
        <v>95</v>
      </c>
      <c r="C3" s="100" t="s">
        <v>96</v>
      </c>
      <c r="D3" s="100" t="s">
        <v>97</v>
      </c>
      <c r="E3" s="100" t="s">
        <v>98</v>
      </c>
      <c r="F3" s="100"/>
      <c r="G3" s="100" t="s">
        <v>99</v>
      </c>
      <c r="H3" s="100" t="s">
        <v>100</v>
      </c>
      <c r="I3" s="100" t="s">
        <v>101</v>
      </c>
      <c r="J3" s="101" t="s">
        <v>102</v>
      </c>
      <c r="K3" s="47"/>
      <c r="L3" s="47"/>
    </row>
    <row r="4" spans="2:16" ht="15.75" customHeight="1">
      <c r="B4" s="100"/>
      <c r="C4" s="100"/>
      <c r="D4" s="100"/>
      <c r="E4" s="75" t="s">
        <v>103</v>
      </c>
      <c r="F4" s="75" t="s">
        <v>104</v>
      </c>
      <c r="G4" s="100"/>
      <c r="H4" s="100"/>
      <c r="I4" s="100"/>
      <c r="J4" s="101"/>
      <c r="K4" s="47"/>
      <c r="L4" s="47"/>
      <c r="N4" s="99" t="s">
        <v>105</v>
      </c>
      <c r="O4" s="99"/>
      <c r="P4" s="99"/>
    </row>
    <row r="5" spans="2:16" ht="15.75">
      <c r="B5" s="4" t="s">
        <v>106</v>
      </c>
      <c r="C5" s="65" t="s">
        <v>107</v>
      </c>
      <c r="D5" s="4" t="s">
        <v>108</v>
      </c>
      <c r="E5" s="4" t="s">
        <v>109</v>
      </c>
      <c r="F5" s="15">
        <v>1</v>
      </c>
      <c r="G5" s="4" t="s">
        <v>30</v>
      </c>
      <c r="H5" s="76"/>
      <c r="I5" s="77">
        <v>39500</v>
      </c>
      <c r="J5" s="67">
        <f>H5/I5</f>
        <v>0</v>
      </c>
      <c r="K5" s="5">
        <v>39500</v>
      </c>
      <c r="L5" s="5">
        <v>52600</v>
      </c>
      <c r="N5" s="99"/>
      <c r="O5" s="99"/>
      <c r="P5" s="99"/>
    </row>
    <row r="6" spans="2:16" ht="24">
      <c r="B6" s="93" t="s">
        <v>110</v>
      </c>
      <c r="C6" s="78" t="s">
        <v>111</v>
      </c>
      <c r="D6" s="4" t="s">
        <v>112</v>
      </c>
      <c r="E6" s="4" t="s">
        <v>109</v>
      </c>
      <c r="F6" s="15">
        <v>1</v>
      </c>
      <c r="G6" s="4" t="s">
        <v>113</v>
      </c>
      <c r="H6" s="79">
        <v>200</v>
      </c>
      <c r="I6" s="77">
        <v>16000</v>
      </c>
      <c r="J6" s="68">
        <f t="shared" ref="J6:J16" si="0">H6/I6</f>
        <v>1.2500000000000001E-2</v>
      </c>
      <c r="K6" s="5">
        <v>12000</v>
      </c>
      <c r="L6" s="5">
        <v>16000</v>
      </c>
      <c r="N6" s="99"/>
      <c r="O6" s="99"/>
      <c r="P6" s="99"/>
    </row>
    <row r="7" spans="2:16" ht="24">
      <c r="B7" s="93"/>
      <c r="C7" s="65" t="s">
        <v>56</v>
      </c>
      <c r="D7" s="4" t="s">
        <v>114</v>
      </c>
      <c r="E7" s="4" t="s">
        <v>115</v>
      </c>
      <c r="F7" s="15">
        <v>1</v>
      </c>
      <c r="G7" s="4" t="s">
        <v>113</v>
      </c>
      <c r="H7" s="77">
        <v>50</v>
      </c>
      <c r="I7" s="77">
        <v>1000</v>
      </c>
      <c r="J7" s="69">
        <f t="shared" si="0"/>
        <v>0.05</v>
      </c>
      <c r="K7" s="5">
        <v>300</v>
      </c>
      <c r="L7" s="5">
        <v>4000</v>
      </c>
      <c r="N7" s="99"/>
      <c r="O7" s="99"/>
      <c r="P7" s="99"/>
    </row>
    <row r="8" spans="2:16" ht="24">
      <c r="B8" s="93"/>
      <c r="C8" s="65" t="s">
        <v>7</v>
      </c>
      <c r="D8" s="4" t="s">
        <v>114</v>
      </c>
      <c r="E8" s="4" t="s">
        <v>115</v>
      </c>
      <c r="F8" s="15">
        <v>1</v>
      </c>
      <c r="G8" s="4" t="s">
        <v>113</v>
      </c>
      <c r="H8" s="77">
        <v>80</v>
      </c>
      <c r="I8" s="77">
        <v>900</v>
      </c>
      <c r="J8" s="70">
        <f t="shared" si="0"/>
        <v>8.8888888888888892E-2</v>
      </c>
      <c r="K8" s="5">
        <v>800</v>
      </c>
      <c r="L8" s="5">
        <v>1800</v>
      </c>
      <c r="N8" s="99"/>
      <c r="O8" s="99"/>
      <c r="P8" s="99"/>
    </row>
    <row r="9" spans="2:16" ht="24">
      <c r="B9" s="93" t="s">
        <v>116</v>
      </c>
      <c r="C9" s="65" t="s">
        <v>14</v>
      </c>
      <c r="D9" s="4" t="s">
        <v>117</v>
      </c>
      <c r="E9" s="4" t="s">
        <v>115</v>
      </c>
      <c r="F9" s="15">
        <v>1</v>
      </c>
      <c r="G9" s="4" t="s">
        <v>113</v>
      </c>
      <c r="H9" s="77">
        <v>50</v>
      </c>
      <c r="I9" s="77">
        <v>21600</v>
      </c>
      <c r="J9" s="71">
        <f>H9/I15</f>
        <v>6.2500000000000003E-3</v>
      </c>
      <c r="K9" s="48">
        <v>18400</v>
      </c>
      <c r="L9" s="23">
        <v>23200</v>
      </c>
      <c r="N9" s="99"/>
      <c r="O9" s="99"/>
      <c r="P9" s="99"/>
    </row>
    <row r="10" spans="2:16" ht="24">
      <c r="B10" s="93"/>
      <c r="C10" s="65" t="s">
        <v>118</v>
      </c>
      <c r="D10" s="4" t="s">
        <v>119</v>
      </c>
      <c r="E10" s="4" t="s">
        <v>115</v>
      </c>
      <c r="F10" s="15">
        <v>1</v>
      </c>
      <c r="G10" s="4" t="s">
        <v>113</v>
      </c>
      <c r="H10" s="77">
        <v>160</v>
      </c>
      <c r="I10" s="77">
        <v>1440</v>
      </c>
      <c r="J10" s="72">
        <f t="shared" si="0"/>
        <v>0.1111111111111111</v>
      </c>
      <c r="K10" s="5">
        <v>480</v>
      </c>
      <c r="L10" s="5">
        <v>2240</v>
      </c>
      <c r="N10" s="99"/>
      <c r="O10" s="99"/>
      <c r="P10" s="99"/>
    </row>
    <row r="11" spans="2:16" ht="24">
      <c r="B11" s="93" t="s">
        <v>120</v>
      </c>
      <c r="C11" s="65" t="s">
        <v>12</v>
      </c>
      <c r="D11" s="4" t="s">
        <v>117</v>
      </c>
      <c r="E11" s="4" t="s">
        <v>115</v>
      </c>
      <c r="F11" s="15">
        <v>1</v>
      </c>
      <c r="G11" s="4" t="s">
        <v>113</v>
      </c>
      <c r="H11" s="77">
        <v>100</v>
      </c>
      <c r="I11" s="77">
        <v>30000</v>
      </c>
      <c r="J11" s="67">
        <f t="shared" si="0"/>
        <v>3.3333333333333335E-3</v>
      </c>
      <c r="K11" s="5">
        <v>4500</v>
      </c>
      <c r="L11" s="5">
        <v>31500</v>
      </c>
      <c r="N11" s="99"/>
      <c r="O11" s="99"/>
      <c r="P11" s="99"/>
    </row>
    <row r="12" spans="2:16" ht="24">
      <c r="B12" s="93"/>
      <c r="C12" s="65" t="s">
        <v>118</v>
      </c>
      <c r="D12" s="4" t="s">
        <v>119</v>
      </c>
      <c r="E12" s="4" t="s">
        <v>115</v>
      </c>
      <c r="F12" s="15">
        <v>1</v>
      </c>
      <c r="G12" s="4" t="s">
        <v>113</v>
      </c>
      <c r="H12" s="77">
        <v>160</v>
      </c>
      <c r="I12" s="77">
        <v>1440</v>
      </c>
      <c r="J12" s="72">
        <f t="shared" si="0"/>
        <v>0.1111111111111111</v>
      </c>
      <c r="K12" s="5">
        <v>480</v>
      </c>
      <c r="L12" s="5">
        <v>2240</v>
      </c>
    </row>
    <row r="13" spans="2:16" ht="24">
      <c r="B13" s="93"/>
      <c r="C13" s="65" t="s">
        <v>56</v>
      </c>
      <c r="D13" s="4" t="s">
        <v>114</v>
      </c>
      <c r="E13" s="4" t="s">
        <v>115</v>
      </c>
      <c r="F13" s="15">
        <v>1</v>
      </c>
      <c r="G13" s="4" t="s">
        <v>113</v>
      </c>
      <c r="H13" s="77">
        <v>50</v>
      </c>
      <c r="I13" s="77">
        <v>1000</v>
      </c>
      <c r="J13" s="69">
        <f t="shared" si="0"/>
        <v>0.05</v>
      </c>
      <c r="K13" s="5">
        <v>300</v>
      </c>
      <c r="L13" s="5">
        <v>4000</v>
      </c>
    </row>
    <row r="14" spans="2:16" ht="24">
      <c r="B14" s="4" t="s">
        <v>121</v>
      </c>
      <c r="C14" s="65" t="s">
        <v>122</v>
      </c>
      <c r="D14" s="4" t="s">
        <v>86</v>
      </c>
      <c r="E14" s="4" t="s">
        <v>115</v>
      </c>
      <c r="F14" s="15">
        <v>1</v>
      </c>
      <c r="G14" s="4" t="s">
        <v>30</v>
      </c>
      <c r="H14" s="80"/>
      <c r="I14" s="77">
        <v>9000</v>
      </c>
      <c r="J14" s="67">
        <f t="shared" si="0"/>
        <v>0</v>
      </c>
      <c r="K14" s="5">
        <v>5500</v>
      </c>
      <c r="L14" s="5">
        <v>9000</v>
      </c>
    </row>
    <row r="15" spans="2:16">
      <c r="B15" s="93" t="s">
        <v>123</v>
      </c>
      <c r="C15" s="78" t="s">
        <v>124</v>
      </c>
      <c r="D15" s="4" t="s">
        <v>125</v>
      </c>
      <c r="E15" s="4" t="s">
        <v>115</v>
      </c>
      <c r="F15" s="81">
        <v>1</v>
      </c>
      <c r="G15" s="4" t="s">
        <v>30</v>
      </c>
      <c r="H15" s="4" t="s">
        <v>126</v>
      </c>
      <c r="I15" s="77">
        <v>8000</v>
      </c>
      <c r="J15" s="67" t="e">
        <f t="shared" si="0"/>
        <v>#VALUE!</v>
      </c>
      <c r="K15" s="5">
        <v>7000</v>
      </c>
      <c r="L15" s="5">
        <v>8500</v>
      </c>
    </row>
    <row r="16" spans="2:16">
      <c r="B16" s="93"/>
      <c r="C16" s="78" t="s">
        <v>127</v>
      </c>
      <c r="D16" s="4" t="s">
        <v>128</v>
      </c>
      <c r="E16" s="4" t="s">
        <v>115</v>
      </c>
      <c r="F16" s="81">
        <v>1</v>
      </c>
      <c r="G16" s="4" t="s">
        <v>30</v>
      </c>
      <c r="H16" s="4" t="s">
        <v>126</v>
      </c>
      <c r="I16" s="77">
        <v>2000</v>
      </c>
      <c r="J16" s="67" t="e">
        <f t="shared" si="0"/>
        <v>#VALUE!</v>
      </c>
      <c r="K16" s="5">
        <v>900</v>
      </c>
      <c r="L16" s="5">
        <v>2000</v>
      </c>
    </row>
    <row r="17" spans="2:12">
      <c r="B17" s="17"/>
      <c r="C17" s="18"/>
      <c r="D17" s="19"/>
      <c r="E17" s="20"/>
      <c r="F17" s="21"/>
      <c r="G17" s="22"/>
      <c r="H17" s="23"/>
      <c r="I17" s="24"/>
      <c r="J17" s="25"/>
      <c r="K17" s="25"/>
      <c r="L17" s="25"/>
    </row>
    <row r="20" spans="2:12" ht="25.5">
      <c r="B20" s="35" t="s">
        <v>129</v>
      </c>
      <c r="C20" s="35" t="s">
        <v>130</v>
      </c>
      <c r="D20" s="35" t="s">
        <v>131</v>
      </c>
      <c r="E20" s="35" t="s">
        <v>132</v>
      </c>
    </row>
    <row r="21" spans="2:12" ht="14.25" customHeight="1">
      <c r="B21" s="36" t="s">
        <v>133</v>
      </c>
      <c r="C21" s="38" t="s">
        <v>134</v>
      </c>
      <c r="D21" s="36">
        <v>142186</v>
      </c>
      <c r="E21" s="36" t="s">
        <v>135</v>
      </c>
    </row>
    <row r="22" spans="2:12" ht="14.25" customHeight="1">
      <c r="B22" s="36" t="s">
        <v>136</v>
      </c>
      <c r="C22" s="39" t="s">
        <v>137</v>
      </c>
      <c r="D22" s="36">
        <v>142188</v>
      </c>
      <c r="E22" s="36" t="s">
        <v>138</v>
      </c>
    </row>
    <row r="23" spans="2:12">
      <c r="B23" s="36" t="s">
        <v>139</v>
      </c>
      <c r="C23" s="39" t="s">
        <v>140</v>
      </c>
      <c r="D23" s="36">
        <v>142163</v>
      </c>
      <c r="E23" s="36" t="s">
        <v>141</v>
      </c>
    </row>
    <row r="24" spans="2:12" ht="14.25" customHeight="1">
      <c r="B24" s="36" t="s">
        <v>142</v>
      </c>
      <c r="C24" s="40" t="s">
        <v>143</v>
      </c>
      <c r="D24" s="36">
        <v>142205</v>
      </c>
      <c r="E24" s="36" t="s">
        <v>144</v>
      </c>
    </row>
    <row r="25" spans="2:12">
      <c r="B25" s="36" t="s">
        <v>145</v>
      </c>
      <c r="C25" s="41" t="s">
        <v>146</v>
      </c>
      <c r="D25" s="36">
        <v>142172</v>
      </c>
      <c r="E25" s="36" t="s">
        <v>141</v>
      </c>
    </row>
    <row r="26" spans="2:12">
      <c r="B26" s="36" t="s">
        <v>147</v>
      </c>
      <c r="C26" s="42" t="s">
        <v>148</v>
      </c>
      <c r="D26" s="36">
        <v>142160</v>
      </c>
      <c r="E26" s="36" t="s">
        <v>149</v>
      </c>
    </row>
    <row r="27" spans="2:12">
      <c r="B27" s="36" t="s">
        <v>150</v>
      </c>
      <c r="C27" s="43" t="s">
        <v>151</v>
      </c>
      <c r="D27" s="36">
        <v>142164</v>
      </c>
      <c r="E27" s="36" t="s">
        <v>152</v>
      </c>
    </row>
  </sheetData>
  <autoFilter ref="B20:D27" xr:uid="{00000000-0009-0000-0000-000004000000}"/>
  <mergeCells count="13">
    <mergeCell ref="B15:B16"/>
    <mergeCell ref="N4:P11"/>
    <mergeCell ref="B3:B4"/>
    <mergeCell ref="C3:C4"/>
    <mergeCell ref="D3:D4"/>
    <mergeCell ref="E3:F3"/>
    <mergeCell ref="G3:G4"/>
    <mergeCell ref="H3:H4"/>
    <mergeCell ref="I3:I4"/>
    <mergeCell ref="J3:J4"/>
    <mergeCell ref="B9:B10"/>
    <mergeCell ref="B6:B8"/>
    <mergeCell ref="B11:B13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S16"/>
  <sheetViews>
    <sheetView topLeftCell="A3" zoomScale="80" zoomScaleNormal="80" workbookViewId="0">
      <selection activeCell="C23" sqref="C23"/>
    </sheetView>
  </sheetViews>
  <sheetFormatPr defaultColWidth="11.42578125" defaultRowHeight="14.25"/>
  <cols>
    <col min="1" max="1" width="8.85546875" customWidth="1"/>
    <col min="2" max="2" width="14.42578125" customWidth="1"/>
    <col min="3" max="3" width="21.85546875" customWidth="1"/>
    <col min="4" max="4" width="18.5703125" customWidth="1"/>
    <col min="5" max="5" width="14.140625" customWidth="1"/>
    <col min="6" max="6" width="15" customWidth="1"/>
    <col min="7" max="7" width="11.7109375" customWidth="1"/>
    <col min="8" max="8" width="4.42578125" customWidth="1"/>
    <col min="9" max="9" width="21.28515625" customWidth="1"/>
    <col min="11" max="11" width="14.7109375" customWidth="1"/>
    <col min="13" max="13" width="8.5703125" customWidth="1"/>
  </cols>
  <sheetData>
    <row r="2" spans="2:19">
      <c r="C2" s="2" t="s">
        <v>153</v>
      </c>
      <c r="E2" s="2"/>
      <c r="F2" s="2"/>
      <c r="G2" s="2"/>
    </row>
    <row r="3" spans="2:19" ht="28.5" customHeight="1">
      <c r="B3" s="105" t="s">
        <v>154</v>
      </c>
      <c r="C3" s="105" t="s">
        <v>96</v>
      </c>
      <c r="D3" s="105" t="s">
        <v>155</v>
      </c>
      <c r="E3" s="106" t="s">
        <v>156</v>
      </c>
      <c r="F3" s="106" t="s">
        <v>157</v>
      </c>
      <c r="G3" s="106" t="s">
        <v>158</v>
      </c>
      <c r="I3" s="103" t="s">
        <v>96</v>
      </c>
      <c r="J3" s="103" t="s">
        <v>156</v>
      </c>
      <c r="K3" s="103" t="s">
        <v>157</v>
      </c>
      <c r="L3" s="103" t="s">
        <v>158</v>
      </c>
      <c r="M3" s="103" t="s">
        <v>159</v>
      </c>
    </row>
    <row r="4" spans="2:19" ht="15.75" customHeight="1">
      <c r="B4" s="105"/>
      <c r="C4" s="105"/>
      <c r="D4" s="105"/>
      <c r="E4" s="106"/>
      <c r="F4" s="106"/>
      <c r="G4" s="106"/>
      <c r="I4" s="104"/>
      <c r="J4" s="104"/>
      <c r="K4" s="104"/>
      <c r="L4" s="104"/>
      <c r="M4" s="104"/>
      <c r="O4" s="107" t="s">
        <v>160</v>
      </c>
      <c r="P4" s="107"/>
      <c r="Q4" s="107"/>
      <c r="R4" s="107"/>
      <c r="S4" s="107"/>
    </row>
    <row r="5" spans="2:19" ht="14.25" customHeight="1">
      <c r="B5" s="82" t="s">
        <v>106</v>
      </c>
      <c r="C5" s="83" t="s">
        <v>107</v>
      </c>
      <c r="D5" s="82" t="s">
        <v>108</v>
      </c>
      <c r="E5" s="84">
        <v>39500</v>
      </c>
      <c r="F5" s="84">
        <v>52600</v>
      </c>
      <c r="G5" s="85">
        <v>39500</v>
      </c>
      <c r="I5" s="36" t="s">
        <v>133</v>
      </c>
      <c r="J5" s="5">
        <v>39500</v>
      </c>
      <c r="K5" s="5">
        <v>52600</v>
      </c>
      <c r="L5" s="44">
        <v>39500</v>
      </c>
      <c r="M5" s="26">
        <f>K5/J5*100-100</f>
        <v>33.164556962025301</v>
      </c>
      <c r="O5" s="107"/>
      <c r="P5" s="107"/>
      <c r="Q5" s="107"/>
      <c r="R5" s="107"/>
      <c r="S5" s="107"/>
    </row>
    <row r="6" spans="2:19" ht="13.5" customHeight="1">
      <c r="B6" s="102" t="s">
        <v>110</v>
      </c>
      <c r="C6" s="86" t="s">
        <v>111</v>
      </c>
      <c r="D6" s="82" t="s">
        <v>112</v>
      </c>
      <c r="E6" s="84">
        <v>12000</v>
      </c>
      <c r="F6" s="84">
        <v>16000</v>
      </c>
      <c r="G6" s="84">
        <v>16000</v>
      </c>
      <c r="I6" s="3" t="s">
        <v>161</v>
      </c>
      <c r="J6" s="5">
        <v>12000</v>
      </c>
      <c r="K6" s="5">
        <v>16000</v>
      </c>
      <c r="L6" s="6">
        <v>16000</v>
      </c>
      <c r="M6" s="26">
        <f t="shared" ref="M6:M11" si="0">K6/J6*100-100</f>
        <v>33.333333333333314</v>
      </c>
      <c r="O6" s="107"/>
      <c r="P6" s="107"/>
      <c r="Q6" s="107"/>
      <c r="R6" s="107"/>
      <c r="S6" s="107"/>
    </row>
    <row r="7" spans="2:19" ht="18" customHeight="1">
      <c r="B7" s="102"/>
      <c r="C7" s="83" t="s">
        <v>56</v>
      </c>
      <c r="D7" s="82" t="s">
        <v>114</v>
      </c>
      <c r="E7" s="84">
        <v>300</v>
      </c>
      <c r="F7" s="84">
        <v>4000</v>
      </c>
      <c r="G7" s="84">
        <v>1000</v>
      </c>
      <c r="I7" s="50" t="s">
        <v>162</v>
      </c>
      <c r="J7" s="5">
        <v>300</v>
      </c>
      <c r="K7" s="5">
        <v>4000</v>
      </c>
      <c r="L7" s="6">
        <v>1000</v>
      </c>
      <c r="M7" s="28">
        <f>K7/J7*100-100</f>
        <v>1233.3333333333335</v>
      </c>
      <c r="O7" s="107"/>
      <c r="P7" s="107"/>
      <c r="Q7" s="107"/>
      <c r="R7" s="107"/>
      <c r="S7" s="107"/>
    </row>
    <row r="8" spans="2:19" ht="14.25" customHeight="1">
      <c r="B8" s="102"/>
      <c r="C8" s="83" t="s">
        <v>7</v>
      </c>
      <c r="D8" s="82" t="s">
        <v>114</v>
      </c>
      <c r="E8" s="84">
        <v>800</v>
      </c>
      <c r="F8" s="84">
        <v>1800</v>
      </c>
      <c r="G8" s="84">
        <v>900</v>
      </c>
      <c r="I8" s="37" t="s">
        <v>163</v>
      </c>
      <c r="J8" s="5">
        <v>800</v>
      </c>
      <c r="K8" s="5">
        <v>1800</v>
      </c>
      <c r="L8" s="6">
        <v>900</v>
      </c>
      <c r="M8" s="27">
        <f t="shared" si="0"/>
        <v>125</v>
      </c>
      <c r="O8" s="107"/>
      <c r="P8" s="107"/>
      <c r="Q8" s="107"/>
      <c r="R8" s="107"/>
      <c r="S8" s="107"/>
    </row>
    <row r="9" spans="2:19" ht="13.9" customHeight="1">
      <c r="B9" s="102" t="s">
        <v>116</v>
      </c>
      <c r="C9" s="83" t="s">
        <v>14</v>
      </c>
      <c r="D9" s="82" t="s">
        <v>117</v>
      </c>
      <c r="E9" s="87">
        <v>18400</v>
      </c>
      <c r="F9" s="88">
        <v>23200</v>
      </c>
      <c r="G9" s="84">
        <v>21600</v>
      </c>
      <c r="I9" s="37" t="s">
        <v>164</v>
      </c>
      <c r="J9" s="48">
        <v>18400</v>
      </c>
      <c r="K9" s="23">
        <v>23200</v>
      </c>
      <c r="L9" s="6">
        <v>21600</v>
      </c>
      <c r="M9" s="30">
        <f t="shared" si="0"/>
        <v>26.08695652173914</v>
      </c>
      <c r="O9" s="107"/>
      <c r="P9" s="107"/>
      <c r="Q9" s="107"/>
      <c r="R9" s="107"/>
      <c r="S9" s="107"/>
    </row>
    <row r="10" spans="2:19">
      <c r="B10" s="102"/>
      <c r="C10" s="83" t="s">
        <v>118</v>
      </c>
      <c r="D10" s="82" t="s">
        <v>119</v>
      </c>
      <c r="E10" s="84">
        <v>480</v>
      </c>
      <c r="F10" s="84">
        <v>2240</v>
      </c>
      <c r="G10" s="84">
        <v>1440</v>
      </c>
      <c r="I10" s="50" t="s">
        <v>16</v>
      </c>
      <c r="J10" s="5">
        <v>480</v>
      </c>
      <c r="K10" s="5">
        <v>2240</v>
      </c>
      <c r="L10" s="6">
        <v>1440</v>
      </c>
      <c r="M10" s="27">
        <f t="shared" si="0"/>
        <v>366.66666666666669</v>
      </c>
    </row>
    <row r="11" spans="2:19">
      <c r="B11" s="102" t="s">
        <v>120</v>
      </c>
      <c r="C11" s="83" t="s">
        <v>12</v>
      </c>
      <c r="D11" s="82" t="s">
        <v>117</v>
      </c>
      <c r="E11" s="84">
        <v>4500</v>
      </c>
      <c r="F11" s="84">
        <v>31500</v>
      </c>
      <c r="G11" s="84">
        <v>30000</v>
      </c>
      <c r="I11" s="37" t="s">
        <v>165</v>
      </c>
      <c r="J11" s="5">
        <v>4500</v>
      </c>
      <c r="K11" s="5">
        <v>31500</v>
      </c>
      <c r="L11" s="6">
        <v>30000</v>
      </c>
      <c r="M11" s="28">
        <f t="shared" si="0"/>
        <v>600</v>
      </c>
    </row>
    <row r="12" spans="2:19">
      <c r="B12" s="102"/>
      <c r="C12" s="83" t="s">
        <v>118</v>
      </c>
      <c r="D12" s="82" t="s">
        <v>119</v>
      </c>
      <c r="E12" s="84">
        <v>480</v>
      </c>
      <c r="F12" s="84">
        <v>2240</v>
      </c>
      <c r="G12" s="84">
        <v>1440</v>
      </c>
      <c r="I12" s="37" t="s">
        <v>147</v>
      </c>
      <c r="J12" s="5">
        <v>5500</v>
      </c>
      <c r="K12" s="5">
        <v>9000</v>
      </c>
      <c r="L12" s="6">
        <v>9000</v>
      </c>
      <c r="M12" s="29">
        <f>K12/J12*100-100</f>
        <v>63.636363636363654</v>
      </c>
    </row>
    <row r="13" spans="2:19">
      <c r="B13" s="102"/>
      <c r="C13" s="83" t="s">
        <v>56</v>
      </c>
      <c r="D13" s="82" t="s">
        <v>114</v>
      </c>
      <c r="E13" s="84">
        <v>300</v>
      </c>
      <c r="F13" s="84">
        <v>4000</v>
      </c>
      <c r="G13" s="84">
        <v>1000</v>
      </c>
      <c r="I13" s="3" t="s">
        <v>166</v>
      </c>
      <c r="J13" s="5">
        <v>7000</v>
      </c>
      <c r="K13" s="5">
        <v>8500</v>
      </c>
      <c r="L13" s="6">
        <v>8000</v>
      </c>
      <c r="M13" s="30">
        <f>K13/J13*100-100</f>
        <v>21.428571428571416</v>
      </c>
    </row>
    <row r="14" spans="2:19">
      <c r="B14" s="82" t="s">
        <v>121</v>
      </c>
      <c r="C14" s="83" t="s">
        <v>122</v>
      </c>
      <c r="D14" s="82" t="s">
        <v>86</v>
      </c>
      <c r="E14" s="84">
        <v>5500</v>
      </c>
      <c r="F14" s="84">
        <v>9000</v>
      </c>
      <c r="G14" s="84">
        <v>9000</v>
      </c>
      <c r="I14" s="3" t="s">
        <v>167</v>
      </c>
      <c r="J14" s="5">
        <v>900</v>
      </c>
      <c r="K14" s="5">
        <v>2000</v>
      </c>
      <c r="L14" s="6">
        <v>2000</v>
      </c>
      <c r="M14" s="27">
        <f>K14/J14*100-100</f>
        <v>122.22222222222223</v>
      </c>
    </row>
    <row r="15" spans="2:19">
      <c r="B15" s="102" t="s">
        <v>123</v>
      </c>
      <c r="C15" s="86" t="s">
        <v>168</v>
      </c>
      <c r="D15" s="82" t="s">
        <v>125</v>
      </c>
      <c r="E15" s="84">
        <v>7000</v>
      </c>
      <c r="F15" s="84">
        <v>8500</v>
      </c>
      <c r="G15" s="84">
        <v>8000</v>
      </c>
    </row>
    <row r="16" spans="2:19">
      <c r="B16" s="102"/>
      <c r="C16" s="86" t="s">
        <v>169</v>
      </c>
      <c r="D16" s="82" t="s">
        <v>128</v>
      </c>
      <c r="E16" s="84">
        <v>900</v>
      </c>
      <c r="F16" s="84">
        <v>2000</v>
      </c>
      <c r="G16" s="84">
        <v>2000</v>
      </c>
    </row>
  </sheetData>
  <mergeCells count="16">
    <mergeCell ref="L3:L4"/>
    <mergeCell ref="M3:M4"/>
    <mergeCell ref="O4:S9"/>
    <mergeCell ref="J3:J4"/>
    <mergeCell ref="K3:K4"/>
    <mergeCell ref="B6:B8"/>
    <mergeCell ref="B9:B10"/>
    <mergeCell ref="B11:B13"/>
    <mergeCell ref="B15:B16"/>
    <mergeCell ref="I3:I4"/>
    <mergeCell ref="B3:B4"/>
    <mergeCell ref="C3:C4"/>
    <mergeCell ref="D3:D4"/>
    <mergeCell ref="E3:E4"/>
    <mergeCell ref="F3:F4"/>
    <mergeCell ref="G3:G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N31"/>
  <sheetViews>
    <sheetView topLeftCell="A14" zoomScale="80" zoomScaleNormal="80" workbookViewId="0">
      <selection activeCell="D31" sqref="D31"/>
    </sheetView>
  </sheetViews>
  <sheetFormatPr defaultColWidth="11.42578125" defaultRowHeight="14.25"/>
  <cols>
    <col min="1" max="1" width="27.42578125" customWidth="1"/>
    <col min="2" max="2" width="12" bestFit="1" customWidth="1"/>
    <col min="3" max="3" width="10.5703125" customWidth="1"/>
    <col min="4" max="6" width="12" bestFit="1" customWidth="1"/>
  </cols>
  <sheetData>
    <row r="2" spans="1:14">
      <c r="A2" s="7" t="s">
        <v>170</v>
      </c>
      <c r="B2" s="7">
        <v>2019</v>
      </c>
      <c r="C2" s="7">
        <v>2020</v>
      </c>
      <c r="D2" s="7">
        <v>2021</v>
      </c>
      <c r="E2" s="7">
        <v>2022</v>
      </c>
      <c r="F2" s="7">
        <v>2023</v>
      </c>
      <c r="G2" s="7" t="s">
        <v>171</v>
      </c>
      <c r="H2" s="7" t="s">
        <v>172</v>
      </c>
      <c r="J2" s="36"/>
    </row>
    <row r="3" spans="1:14" ht="36">
      <c r="A3" s="56" t="s">
        <v>56</v>
      </c>
      <c r="B3" s="89">
        <v>2147.3932815871099</v>
      </c>
      <c r="C3" s="89">
        <v>1694.945352743561</v>
      </c>
      <c r="D3" s="89">
        <v>2251.8909555360419</v>
      </c>
      <c r="E3" s="89">
        <v>3008.1056652412258</v>
      </c>
      <c r="F3" s="89">
        <v>3064.5562432003471</v>
      </c>
      <c r="G3" s="9">
        <f>AVERAGE(B3:F3)</f>
        <v>2433.3782996616574</v>
      </c>
      <c r="H3" s="9">
        <f t="shared" ref="H3:H11" si="0">(+B3+C3+D3+E3+F3)/5</f>
        <v>2433.3782996616574</v>
      </c>
      <c r="J3" s="32" t="s">
        <v>162</v>
      </c>
      <c r="K3" s="9">
        <v>2433.3782996616574</v>
      </c>
      <c r="M3" s="51" t="s">
        <v>173</v>
      </c>
      <c r="N3" s="52">
        <v>8464</v>
      </c>
    </row>
    <row r="4" spans="1:14" ht="36">
      <c r="A4" s="56" t="s">
        <v>7</v>
      </c>
      <c r="B4" s="89">
        <v>2249.6533965842241</v>
      </c>
      <c r="C4" s="89">
        <v>2537.414772121655</v>
      </c>
      <c r="D4" s="89">
        <v>2613.0333153585939</v>
      </c>
      <c r="E4" s="89">
        <v>3681.9248003907278</v>
      </c>
      <c r="F4" s="89">
        <v>4171.4838023654847</v>
      </c>
      <c r="G4" s="9">
        <f t="shared" ref="G4:G11" si="1">AVERAGE(B4:F4)</f>
        <v>3050.7020173641372</v>
      </c>
      <c r="H4" s="9">
        <f t="shared" si="0"/>
        <v>3050.7020173641372</v>
      </c>
      <c r="J4" s="32" t="s">
        <v>16</v>
      </c>
      <c r="K4" s="9">
        <v>2580.3807523040095</v>
      </c>
      <c r="M4" s="51" t="s">
        <v>174</v>
      </c>
      <c r="N4" s="52">
        <v>7303</v>
      </c>
    </row>
    <row r="5" spans="1:14" ht="36">
      <c r="A5" s="56" t="s">
        <v>14</v>
      </c>
      <c r="B5" s="89">
        <v>6296</v>
      </c>
      <c r="C5" s="89">
        <v>8383</v>
      </c>
      <c r="D5" s="89">
        <v>12158</v>
      </c>
      <c r="E5" s="89">
        <v>17209</v>
      </c>
      <c r="F5" s="89">
        <v>13004</v>
      </c>
      <c r="G5" s="9">
        <f t="shared" si="1"/>
        <v>11410</v>
      </c>
      <c r="H5" s="9">
        <f t="shared" si="0"/>
        <v>11410</v>
      </c>
      <c r="J5" s="32" t="s">
        <v>163</v>
      </c>
      <c r="K5" s="9">
        <v>3050.7020173641372</v>
      </c>
      <c r="M5" s="54" t="s">
        <v>175</v>
      </c>
      <c r="N5" s="52">
        <v>6276.6</v>
      </c>
    </row>
    <row r="6" spans="1:14" ht="24">
      <c r="A6" s="56" t="s">
        <v>118</v>
      </c>
      <c r="B6" s="89">
        <v>2043.666666666667</v>
      </c>
      <c r="C6" s="89">
        <v>1733.463028169014</v>
      </c>
      <c r="D6" s="89">
        <v>1935.5355461393599</v>
      </c>
      <c r="E6" s="89">
        <v>3408.916666666667</v>
      </c>
      <c r="F6" s="89">
        <v>3780.321853878339</v>
      </c>
      <c r="G6" s="9">
        <f t="shared" si="1"/>
        <v>2580.3807523040095</v>
      </c>
      <c r="H6" s="9">
        <f t="shared" si="0"/>
        <v>2580.3807523040095</v>
      </c>
      <c r="J6" s="32" t="s">
        <v>164</v>
      </c>
      <c r="K6" s="9">
        <v>11410</v>
      </c>
      <c r="L6" t="s">
        <v>176</v>
      </c>
      <c r="M6" s="53" t="s">
        <v>167</v>
      </c>
      <c r="N6" s="52">
        <v>1359.7878780121773</v>
      </c>
    </row>
    <row r="7" spans="1:14">
      <c r="A7" s="56" t="s">
        <v>12</v>
      </c>
      <c r="B7" s="89">
        <v>6940</v>
      </c>
      <c r="C7" s="89">
        <v>6996</v>
      </c>
      <c r="D7" s="89">
        <v>8628</v>
      </c>
      <c r="E7" s="89">
        <v>12300</v>
      </c>
      <c r="F7" s="89">
        <v>29218</v>
      </c>
      <c r="G7" s="9">
        <f t="shared" si="1"/>
        <v>12816.4</v>
      </c>
      <c r="H7" s="9">
        <f t="shared" si="0"/>
        <v>12816.4</v>
      </c>
      <c r="J7" s="32" t="s">
        <v>165</v>
      </c>
      <c r="K7" s="9">
        <v>12816.4</v>
      </c>
    </row>
    <row r="8" spans="1:14">
      <c r="A8" s="51" t="s">
        <v>177</v>
      </c>
      <c r="B8" s="89">
        <v>5174</v>
      </c>
      <c r="C8" s="89">
        <v>5481</v>
      </c>
      <c r="D8" s="89">
        <v>7564</v>
      </c>
      <c r="E8" s="89">
        <v>8609</v>
      </c>
      <c r="F8" s="89">
        <v>9687</v>
      </c>
      <c r="G8" s="9">
        <f t="shared" si="1"/>
        <v>7303</v>
      </c>
      <c r="H8" s="9">
        <f t="shared" si="0"/>
        <v>7303</v>
      </c>
      <c r="J8" s="36"/>
    </row>
    <row r="9" spans="1:14">
      <c r="A9" s="51" t="s">
        <v>178</v>
      </c>
      <c r="B9" s="89">
        <v>4384</v>
      </c>
      <c r="C9" s="89">
        <v>4667</v>
      </c>
      <c r="D9" s="89">
        <v>6470</v>
      </c>
      <c r="E9" s="89">
        <v>8027</v>
      </c>
      <c r="F9" s="89">
        <v>7835</v>
      </c>
      <c r="G9" s="9">
        <f t="shared" si="1"/>
        <v>6276.6</v>
      </c>
      <c r="H9" s="9">
        <f t="shared" si="0"/>
        <v>6276.6</v>
      </c>
      <c r="J9" s="36"/>
    </row>
    <row r="10" spans="1:14">
      <c r="A10" s="56" t="s">
        <v>167</v>
      </c>
      <c r="B10" s="89">
        <v>1004.4147681775059</v>
      </c>
      <c r="C10" s="89">
        <v>1043.4463426880179</v>
      </c>
      <c r="D10" s="89">
        <v>1100.5684013037251</v>
      </c>
      <c r="E10" s="89">
        <v>1603.3624192787879</v>
      </c>
      <c r="F10" s="89">
        <v>2047.14745861285</v>
      </c>
      <c r="G10" s="8">
        <f t="shared" si="1"/>
        <v>1359.7878780121773</v>
      </c>
      <c r="H10" s="9">
        <f t="shared" si="0"/>
        <v>1359.7878780121773</v>
      </c>
      <c r="J10" s="36"/>
    </row>
    <row r="11" spans="1:14" ht="24">
      <c r="A11" s="51" t="s">
        <v>179</v>
      </c>
      <c r="B11" s="89">
        <v>6411</v>
      </c>
      <c r="C11" s="89">
        <v>6629</v>
      </c>
      <c r="D11" s="89">
        <v>8407</v>
      </c>
      <c r="E11" s="89">
        <v>9786</v>
      </c>
      <c r="F11" s="89">
        <v>11087</v>
      </c>
      <c r="G11" s="8">
        <f t="shared" si="1"/>
        <v>8464</v>
      </c>
      <c r="H11" s="9">
        <f t="shared" si="0"/>
        <v>8464</v>
      </c>
      <c r="J11" s="36"/>
    </row>
    <row r="12" spans="1:14">
      <c r="A12" s="18"/>
      <c r="B12" s="11"/>
      <c r="C12" s="11"/>
      <c r="D12" s="11"/>
      <c r="E12" s="11"/>
      <c r="F12" s="11"/>
      <c r="G12" s="45"/>
      <c r="H12" s="46"/>
      <c r="J12" s="3"/>
    </row>
    <row r="14" spans="1:14" ht="24">
      <c r="A14" s="34" t="s">
        <v>180</v>
      </c>
    </row>
    <row r="16" spans="1:14">
      <c r="A16" s="32" t="s">
        <v>181</v>
      </c>
    </row>
    <row r="17" spans="1:2">
      <c r="A17" s="33" t="s">
        <v>182</v>
      </c>
    </row>
    <row r="18" spans="1:2">
      <c r="A18" s="108" t="s">
        <v>183</v>
      </c>
    </row>
    <row r="19" spans="1:2" ht="24.6" customHeight="1">
      <c r="A19" s="108"/>
    </row>
    <row r="20" spans="1:2">
      <c r="A20" s="1"/>
    </row>
    <row r="22" spans="1:2">
      <c r="A22" s="7" t="s">
        <v>170</v>
      </c>
      <c r="B22" s="7" t="s">
        <v>171</v>
      </c>
    </row>
    <row r="23" spans="1:2">
      <c r="A23" s="56" t="s">
        <v>56</v>
      </c>
      <c r="B23" s="9">
        <v>2433.3782996616574</v>
      </c>
    </row>
    <row r="24" spans="1:2">
      <c r="A24" s="56" t="s">
        <v>118</v>
      </c>
      <c r="B24" s="9">
        <v>2580.3807523040095</v>
      </c>
    </row>
    <row r="25" spans="1:2">
      <c r="A25" s="56" t="s">
        <v>7</v>
      </c>
      <c r="B25" s="9">
        <v>3050.7020173641372</v>
      </c>
    </row>
    <row r="26" spans="1:2">
      <c r="A26" s="56" t="s">
        <v>14</v>
      </c>
      <c r="B26" s="9">
        <v>11410</v>
      </c>
    </row>
    <row r="27" spans="1:2">
      <c r="A27" s="56" t="s">
        <v>12</v>
      </c>
      <c r="B27" s="9">
        <v>12816.4</v>
      </c>
    </row>
    <row r="28" spans="1:2" ht="27.75" customHeight="1">
      <c r="A28" s="51" t="s">
        <v>184</v>
      </c>
      <c r="B28" s="55">
        <v>8464</v>
      </c>
    </row>
    <row r="29" spans="1:2">
      <c r="A29" s="51" t="s">
        <v>177</v>
      </c>
      <c r="B29" s="55">
        <v>7303</v>
      </c>
    </row>
    <row r="30" spans="1:2">
      <c r="A30" s="51" t="s">
        <v>178</v>
      </c>
      <c r="B30" s="55">
        <v>6276.6</v>
      </c>
    </row>
    <row r="31" spans="1:2">
      <c r="A31" s="53" t="s">
        <v>185</v>
      </c>
      <c r="B31" s="55">
        <v>1359.7878780121773</v>
      </c>
    </row>
  </sheetData>
  <autoFilter ref="M2:N2" xr:uid="{00000000-0009-0000-0000-000006000000}">
    <sortState xmlns:xlrd2="http://schemas.microsoft.com/office/spreadsheetml/2017/richdata2" ref="M3:N7">
      <sortCondition descending="1" ref="N2"/>
    </sortState>
  </autoFilter>
  <sortState xmlns:xlrd2="http://schemas.microsoft.com/office/spreadsheetml/2017/richdata2" ref="A27:B28">
    <sortCondition descending="1" ref="B27:B28"/>
  </sortState>
  <mergeCells count="1">
    <mergeCell ref="A18:A19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41"/>
  <sheetViews>
    <sheetView tabSelected="1" topLeftCell="B1" zoomScale="90" zoomScaleNormal="90" workbookViewId="0">
      <selection activeCell="J1" sqref="J1"/>
    </sheetView>
  </sheetViews>
  <sheetFormatPr defaultColWidth="11.42578125" defaultRowHeight="14.25"/>
  <cols>
    <col min="1" max="1" width="6.42578125" customWidth="1"/>
    <col min="2" max="2" width="25" customWidth="1"/>
    <col min="3" max="8" width="11.42578125" customWidth="1"/>
  </cols>
  <sheetData>
    <row r="2" spans="2:9" ht="15" customHeight="1">
      <c r="B2" s="7" t="s">
        <v>170</v>
      </c>
      <c r="C2" s="7">
        <v>2019</v>
      </c>
      <c r="D2" s="7">
        <v>2020</v>
      </c>
      <c r="E2" s="7">
        <v>2021</v>
      </c>
      <c r="F2" s="7">
        <v>2022</v>
      </c>
      <c r="G2" s="7">
        <v>2023</v>
      </c>
      <c r="H2" s="7" t="s">
        <v>171</v>
      </c>
      <c r="I2" s="10"/>
    </row>
    <row r="3" spans="2:9">
      <c r="B3" s="56" t="s">
        <v>56</v>
      </c>
      <c r="C3" s="57">
        <v>2147.3932815871099</v>
      </c>
      <c r="D3" s="8">
        <v>1694.945352743561</v>
      </c>
      <c r="E3" s="8">
        <v>2251.8909555360419</v>
      </c>
      <c r="F3" s="8">
        <v>3008.1056652412258</v>
      </c>
      <c r="G3" s="8">
        <v>3064.5562432003471</v>
      </c>
      <c r="H3" s="9">
        <f>AVERAGE(C3:G3)</f>
        <v>2433.3782996616574</v>
      </c>
      <c r="I3" s="10"/>
    </row>
    <row r="4" spans="2:9">
      <c r="B4" s="56" t="s">
        <v>118</v>
      </c>
      <c r="C4" s="57">
        <v>2249.6533965842241</v>
      </c>
      <c r="D4" s="8">
        <v>2537.414772121655</v>
      </c>
      <c r="E4" s="8">
        <v>2613.0333153585939</v>
      </c>
      <c r="F4" s="8">
        <v>3681.9248003907278</v>
      </c>
      <c r="G4" s="8">
        <v>4171.4838023654847</v>
      </c>
      <c r="H4" s="9">
        <f t="shared" ref="H4:H11" si="0">AVERAGE(C4:G4)</f>
        <v>3050.7020173641372</v>
      </c>
      <c r="I4" s="10"/>
    </row>
    <row r="5" spans="2:9">
      <c r="B5" s="56" t="s">
        <v>7</v>
      </c>
      <c r="C5" s="57">
        <v>6296</v>
      </c>
      <c r="D5" s="8">
        <v>8383</v>
      </c>
      <c r="E5" s="8">
        <v>12158</v>
      </c>
      <c r="F5" s="8">
        <v>17209</v>
      </c>
      <c r="G5" s="8">
        <v>13004</v>
      </c>
      <c r="H5" s="9">
        <f t="shared" si="0"/>
        <v>11410</v>
      </c>
      <c r="I5" s="10"/>
    </row>
    <row r="6" spans="2:9">
      <c r="B6" s="56" t="s">
        <v>14</v>
      </c>
      <c r="C6" s="57">
        <v>2043.666666666667</v>
      </c>
      <c r="D6" s="8">
        <v>1733.463028169014</v>
      </c>
      <c r="E6" s="8">
        <v>1935.5355461393599</v>
      </c>
      <c r="F6" s="8">
        <v>3408.916666666667</v>
      </c>
      <c r="G6" s="8">
        <v>3780.321853878339</v>
      </c>
      <c r="H6" s="9">
        <f t="shared" si="0"/>
        <v>2580.3807523040095</v>
      </c>
      <c r="I6" s="10"/>
    </row>
    <row r="7" spans="2:9">
      <c r="B7" s="56" t="s">
        <v>12</v>
      </c>
      <c r="C7" s="57">
        <v>6940</v>
      </c>
      <c r="D7" s="8">
        <v>6996</v>
      </c>
      <c r="E7" s="8">
        <v>8628</v>
      </c>
      <c r="F7" s="8">
        <v>12300</v>
      </c>
      <c r="G7" s="8">
        <v>29218</v>
      </c>
      <c r="H7" s="9">
        <f t="shared" si="0"/>
        <v>12816.4</v>
      </c>
      <c r="I7" s="10"/>
    </row>
    <row r="8" spans="2:9" ht="24">
      <c r="B8" s="51" t="s">
        <v>184</v>
      </c>
      <c r="C8" s="57">
        <v>5174</v>
      </c>
      <c r="D8" s="8">
        <v>5481</v>
      </c>
      <c r="E8" s="8">
        <v>7564</v>
      </c>
      <c r="F8" s="8">
        <v>8609</v>
      </c>
      <c r="G8" s="8">
        <v>9687</v>
      </c>
      <c r="H8" s="9">
        <f t="shared" si="0"/>
        <v>7303</v>
      </c>
      <c r="I8" s="10"/>
    </row>
    <row r="9" spans="2:9">
      <c r="B9" s="51" t="s">
        <v>177</v>
      </c>
      <c r="C9" s="57">
        <v>4384</v>
      </c>
      <c r="D9" s="8">
        <v>4667</v>
      </c>
      <c r="E9" s="8">
        <v>6470</v>
      </c>
      <c r="F9" s="8">
        <v>8027</v>
      </c>
      <c r="G9" s="8">
        <v>7835</v>
      </c>
      <c r="H9" s="9">
        <f t="shared" si="0"/>
        <v>6276.6</v>
      </c>
      <c r="I9" s="10"/>
    </row>
    <row r="10" spans="2:9">
      <c r="B10" s="51" t="s">
        <v>178</v>
      </c>
      <c r="C10" s="57">
        <v>1004.4147681775059</v>
      </c>
      <c r="D10" s="8">
        <v>1043.4463426880179</v>
      </c>
      <c r="E10" s="8">
        <v>1100.5684013037251</v>
      </c>
      <c r="F10" s="8">
        <v>1603.3624192787879</v>
      </c>
      <c r="G10" s="8">
        <v>2047.14745861285</v>
      </c>
      <c r="H10" s="8">
        <f t="shared" si="0"/>
        <v>1359.7878780121773</v>
      </c>
      <c r="I10" s="10"/>
    </row>
    <row r="11" spans="2:9">
      <c r="B11" s="53" t="s">
        <v>185</v>
      </c>
      <c r="C11" s="57">
        <v>6411</v>
      </c>
      <c r="D11" s="8">
        <v>6629</v>
      </c>
      <c r="E11" s="8">
        <v>8407</v>
      </c>
      <c r="F11" s="8">
        <v>9786</v>
      </c>
      <c r="G11" s="8">
        <v>11087</v>
      </c>
      <c r="H11" s="8">
        <f t="shared" si="0"/>
        <v>8464</v>
      </c>
      <c r="I11" s="10"/>
    </row>
    <row r="12" spans="2:9" ht="15" thickBot="1">
      <c r="B12" s="10"/>
      <c r="C12" s="10"/>
      <c r="D12" s="11"/>
      <c r="E12" s="11"/>
      <c r="F12" s="11"/>
      <c r="G12" s="11"/>
      <c r="H12" s="12"/>
      <c r="I12" s="10"/>
    </row>
    <row r="13" spans="2:9">
      <c r="B13" s="58" t="s">
        <v>186</v>
      </c>
      <c r="C13" s="10"/>
      <c r="D13" s="11"/>
      <c r="E13" s="11"/>
      <c r="F13" s="11"/>
      <c r="G13" s="11"/>
      <c r="H13" s="12"/>
      <c r="I13" s="10"/>
    </row>
    <row r="14" spans="2:9">
      <c r="B14" s="31" t="s">
        <v>187</v>
      </c>
      <c r="C14" s="10"/>
      <c r="D14" s="11"/>
      <c r="E14" s="11"/>
      <c r="F14" s="11"/>
      <c r="G14" s="11"/>
      <c r="H14" s="12"/>
      <c r="I14" s="10"/>
    </row>
    <row r="15" spans="2:9">
      <c r="B15" s="59" t="s">
        <v>188</v>
      </c>
      <c r="C15" s="10"/>
      <c r="D15" s="11"/>
      <c r="E15" s="11"/>
      <c r="F15" s="11"/>
      <c r="G15" s="11"/>
      <c r="H15" s="12"/>
      <c r="I15" s="10"/>
    </row>
    <row r="16" spans="2:9" ht="24.75" thickBot="1">
      <c r="B16" s="60" t="s">
        <v>189</v>
      </c>
      <c r="C16" s="10"/>
      <c r="D16" s="11"/>
      <c r="E16" s="11"/>
      <c r="F16" s="11"/>
      <c r="G16" s="11"/>
      <c r="H16" s="12"/>
      <c r="I16" s="10"/>
    </row>
    <row r="17" spans="2:9">
      <c r="B17" s="10"/>
      <c r="C17" s="10"/>
      <c r="D17" s="11"/>
      <c r="E17" s="11"/>
      <c r="F17" s="11"/>
      <c r="G17" s="11"/>
      <c r="H17" s="12"/>
      <c r="I17" s="10"/>
    </row>
    <row r="18" spans="2:9">
      <c r="B18" s="10"/>
      <c r="C18" s="10"/>
      <c r="D18" s="11"/>
      <c r="E18" s="11"/>
      <c r="F18" s="11"/>
      <c r="G18" s="11"/>
      <c r="H18" s="12"/>
      <c r="I18" s="10"/>
    </row>
    <row r="19" spans="2:9">
      <c r="B19" s="7" t="s">
        <v>170</v>
      </c>
      <c r="C19" s="7">
        <v>2020</v>
      </c>
      <c r="D19" s="7">
        <v>2021</v>
      </c>
      <c r="E19" s="7">
        <v>2022</v>
      </c>
      <c r="F19" s="7">
        <v>2023</v>
      </c>
    </row>
    <row r="20" spans="2:9" ht="15" customHeight="1">
      <c r="B20" s="56" t="s">
        <v>56</v>
      </c>
      <c r="C20" s="61">
        <f>D3/C3*100-100</f>
        <v>-21.06963511169927</v>
      </c>
      <c r="D20" s="61">
        <f t="shared" ref="D20:F20" si="1">E3/D3*100-100</f>
        <v>32.859207047057197</v>
      </c>
      <c r="E20" s="61">
        <f t="shared" si="1"/>
        <v>33.581320083288574</v>
      </c>
      <c r="F20" s="61">
        <f t="shared" si="1"/>
        <v>1.876615526223361</v>
      </c>
      <c r="G20" s="62">
        <f t="array" ref="G20">+AVERAGE(ABS(C20:F20))</f>
        <v>22.346694442067101</v>
      </c>
    </row>
    <row r="21" spans="2:9">
      <c r="B21" s="56" t="s">
        <v>118</v>
      </c>
      <c r="C21" s="61">
        <f t="shared" ref="C21:F28" si="2">D4/C4*100-100</f>
        <v>12.7913649264529</v>
      </c>
      <c r="D21" s="61">
        <f t="shared" si="2"/>
        <v>2.9801412078054028</v>
      </c>
      <c r="E21" s="61">
        <f t="shared" si="2"/>
        <v>40.906156027537918</v>
      </c>
      <c r="F21" s="61">
        <f t="shared" si="2"/>
        <v>13.296279215773367</v>
      </c>
      <c r="G21" s="62">
        <f t="array" ref="G21">+AVERAGE(ABS(C21:F21))</f>
        <v>17.493485344392397</v>
      </c>
    </row>
    <row r="22" spans="2:9">
      <c r="B22" s="56" t="s">
        <v>7</v>
      </c>
      <c r="C22" s="61">
        <f t="shared" si="2"/>
        <v>33.148030495552717</v>
      </c>
      <c r="D22" s="61">
        <f t="shared" si="2"/>
        <v>45.031611594894429</v>
      </c>
      <c r="E22" s="61">
        <f t="shared" si="2"/>
        <v>41.544661950978792</v>
      </c>
      <c r="F22" s="61">
        <f t="shared" si="2"/>
        <v>-24.434888721018069</v>
      </c>
      <c r="G22" s="62">
        <f t="array" ref="G22">+AVERAGE(ABS(C22:F22))</f>
        <v>36.039798190611002</v>
      </c>
    </row>
    <row r="23" spans="2:9">
      <c r="B23" s="56" t="s">
        <v>14</v>
      </c>
      <c r="C23" s="61">
        <f t="shared" si="2"/>
        <v>-15.178778592284431</v>
      </c>
      <c r="D23" s="61">
        <f t="shared" si="2"/>
        <v>11.65715764839743</v>
      </c>
      <c r="E23" s="61">
        <f t="shared" si="2"/>
        <v>76.122658840656754</v>
      </c>
      <c r="F23" s="61">
        <f t="shared" si="2"/>
        <v>10.895109019336701</v>
      </c>
      <c r="G23" s="62">
        <f t="array" ref="G23">+AVERAGE(ABS(C23:F23))</f>
        <v>28.463426025168829</v>
      </c>
    </row>
    <row r="24" spans="2:9">
      <c r="B24" s="56" t="s">
        <v>12</v>
      </c>
      <c r="C24" s="61">
        <f t="shared" si="2"/>
        <v>0.80691642651295581</v>
      </c>
      <c r="D24" s="61">
        <f t="shared" si="2"/>
        <v>23.327615780445981</v>
      </c>
      <c r="E24" s="61">
        <f t="shared" si="2"/>
        <v>42.559109874826135</v>
      </c>
      <c r="F24" s="61">
        <f t="shared" si="2"/>
        <v>137.54471544715449</v>
      </c>
      <c r="G24" s="90">
        <f t="array" ref="G24">+AVERAGE(ABS(C24:F24))</f>
        <v>51.05958938223489</v>
      </c>
    </row>
    <row r="25" spans="2:9" ht="24">
      <c r="B25" s="51" t="s">
        <v>184</v>
      </c>
      <c r="C25" s="61">
        <f t="shared" si="2"/>
        <v>5.9335137224584571</v>
      </c>
      <c r="D25" s="61">
        <f t="shared" si="2"/>
        <v>38.004013866082829</v>
      </c>
      <c r="E25" s="61">
        <f t="shared" si="2"/>
        <v>13.815441565309357</v>
      </c>
      <c r="F25" s="61">
        <f t="shared" si="2"/>
        <v>12.521779533046811</v>
      </c>
      <c r="G25" s="62">
        <f t="array" ref="G25">+AVERAGE(ABS(C25:F25))</f>
        <v>17.568687171724363</v>
      </c>
    </row>
    <row r="26" spans="2:9">
      <c r="B26" s="51" t="s">
        <v>177</v>
      </c>
      <c r="C26" s="61">
        <f t="shared" si="2"/>
        <v>6.4552919708029179</v>
      </c>
      <c r="D26" s="61">
        <f t="shared" si="2"/>
        <v>38.632954788943636</v>
      </c>
      <c r="E26" s="61">
        <f t="shared" si="2"/>
        <v>24.064914992272037</v>
      </c>
      <c r="F26" s="61">
        <f t="shared" si="2"/>
        <v>-2.3919272455462703</v>
      </c>
      <c r="G26" s="62">
        <f t="array" ref="G26">+AVERAGE(ABS(C26:F26))</f>
        <v>17.886272249391215</v>
      </c>
    </row>
    <row r="27" spans="2:9" ht="14.25" customHeight="1">
      <c r="B27" s="51" t="s">
        <v>178</v>
      </c>
      <c r="C27" s="61">
        <f t="shared" si="2"/>
        <v>3.8860016546087053</v>
      </c>
      <c r="D27" s="61">
        <f t="shared" si="2"/>
        <v>5.4743647352824496</v>
      </c>
      <c r="E27" s="61">
        <f t="shared" si="2"/>
        <v>45.684940379848882</v>
      </c>
      <c r="F27" s="61">
        <f t="shared" si="2"/>
        <v>27.678398470489412</v>
      </c>
      <c r="G27" s="62">
        <f t="array" ref="G27">+AVERAGE(ABS(C27:F27))</f>
        <v>20.680926310057362</v>
      </c>
    </row>
    <row r="28" spans="2:9" ht="14.25" customHeight="1">
      <c r="B28" s="53" t="s">
        <v>185</v>
      </c>
      <c r="C28" s="61">
        <f t="shared" si="2"/>
        <v>3.4004055529558599</v>
      </c>
      <c r="D28" s="61">
        <f t="shared" si="2"/>
        <v>26.821541710665258</v>
      </c>
      <c r="E28" s="61">
        <f t="shared" si="2"/>
        <v>16.402997502081604</v>
      </c>
      <c r="F28" s="61">
        <f t="shared" si="2"/>
        <v>13.294502350296341</v>
      </c>
      <c r="G28" s="62">
        <f t="array" ref="G28">+AVERAGE(ABS(C28:F28))</f>
        <v>14.979861778999766</v>
      </c>
    </row>
    <row r="29" spans="2:9">
      <c r="C29" s="16"/>
      <c r="D29" s="16"/>
      <c r="E29" s="16"/>
      <c r="F29" s="16"/>
    </row>
    <row r="31" spans="2:9">
      <c r="B31" s="109" t="s">
        <v>190</v>
      </c>
      <c r="C31" s="109"/>
      <c r="D31" s="109"/>
      <c r="E31" s="109"/>
      <c r="F31" s="109"/>
      <c r="G31" s="109"/>
      <c r="H31" s="109"/>
    </row>
    <row r="32" spans="2:9">
      <c r="B32" s="109"/>
      <c r="C32" s="109"/>
      <c r="D32" s="109"/>
      <c r="E32" s="109"/>
      <c r="F32" s="109"/>
      <c r="G32" s="109"/>
      <c r="H32" s="109"/>
    </row>
    <row r="33" spans="2:8">
      <c r="B33" s="109"/>
      <c r="C33" s="109"/>
      <c r="D33" s="109"/>
      <c r="E33" s="109"/>
      <c r="F33" s="109"/>
      <c r="G33" s="109"/>
      <c r="H33" s="109"/>
    </row>
    <row r="34" spans="2:8">
      <c r="B34" s="109"/>
      <c r="C34" s="109"/>
      <c r="D34" s="109"/>
      <c r="E34" s="109"/>
      <c r="F34" s="109"/>
      <c r="G34" s="109"/>
      <c r="H34" s="109"/>
    </row>
    <row r="35" spans="2:8">
      <c r="B35" s="109"/>
      <c r="C35" s="109"/>
      <c r="D35" s="109"/>
      <c r="E35" s="109"/>
      <c r="F35" s="109"/>
      <c r="G35" s="109"/>
      <c r="H35" s="109"/>
    </row>
    <row r="36" spans="2:8">
      <c r="B36" s="109"/>
      <c r="C36" s="109"/>
      <c r="D36" s="109"/>
      <c r="E36" s="109"/>
      <c r="F36" s="109"/>
      <c r="G36" s="109"/>
      <c r="H36" s="109"/>
    </row>
    <row r="37" spans="2:8">
      <c r="B37" s="109"/>
      <c r="C37" s="109"/>
      <c r="D37" s="109"/>
      <c r="E37" s="109"/>
      <c r="F37" s="109"/>
      <c r="G37" s="109"/>
      <c r="H37" s="109"/>
    </row>
    <row r="38" spans="2:8">
      <c r="B38" s="109"/>
      <c r="C38" s="109"/>
      <c r="D38" s="109"/>
      <c r="E38" s="109"/>
      <c r="F38" s="109"/>
      <c r="G38" s="109"/>
      <c r="H38" s="109"/>
    </row>
    <row r="39" spans="2:8">
      <c r="B39" s="109"/>
      <c r="C39" s="109"/>
      <c r="D39" s="109"/>
      <c r="E39" s="109"/>
      <c r="F39" s="109"/>
      <c r="G39" s="109"/>
      <c r="H39" s="109"/>
    </row>
    <row r="40" spans="2:8">
      <c r="B40" s="109"/>
      <c r="C40" s="109"/>
      <c r="D40" s="109"/>
      <c r="E40" s="109"/>
      <c r="F40" s="109"/>
      <c r="G40" s="109"/>
      <c r="H40" s="109"/>
    </row>
    <row r="41" spans="2:8">
      <c r="B41" s="109"/>
      <c r="C41" s="109"/>
      <c r="D41" s="109"/>
      <c r="E41" s="109"/>
      <c r="F41" s="109"/>
      <c r="G41" s="109"/>
      <c r="H41" s="109"/>
    </row>
  </sheetData>
  <mergeCells count="1">
    <mergeCell ref="B31:H4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2025-05-01T17:31:43+00:00</FechayHora>
  </documentManagement>
</p:properties>
</file>

<file path=customXml/itemProps1.xml><?xml version="1.0" encoding="utf-8"?>
<ds:datastoreItem xmlns:ds="http://schemas.openxmlformats.org/officeDocument/2006/customXml" ds:itemID="{12A29CC2-5F7F-421D-81A1-BED8C1F84F37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Juan Camilo Carvajal Ramon</cp:lastModifiedBy>
  <cp:revision/>
  <dcterms:created xsi:type="dcterms:W3CDTF">2024-08-23T00:06:32Z</dcterms:created>
  <dcterms:modified xsi:type="dcterms:W3CDTF">2025-05-21T20:24:16Z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