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https://d.docs.live.net/4ec5a96bdd7fb42b/Documents/ANT 2025/MUNICIPIOS ASIGNADOS 2025/VÉLEZ/"/>
    </mc:Choice>
  </mc:AlternateContent>
  <xr:revisionPtr revIDLastSave="113" documentId="8_{750CE204-1805-4F81-BAE8-5FF3C539BB1F}" xr6:coauthVersionLast="47" xr6:coauthVersionMax="47" xr10:uidLastSave="{9C9F8397-9A98-411C-BDB4-5F8CFED9FFEB}"/>
  <bookViews>
    <workbookView xWindow="-108" yWindow="-108" windowWidth="23256" windowHeight="12456" firstSheet="5" activeTab="5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PRODUCTO'!$B$23:$D$37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9" l="1"/>
  <c r="F33" i="9"/>
  <c r="F34" i="9"/>
  <c r="F35" i="9"/>
  <c r="F36" i="9"/>
  <c r="F37" i="9"/>
  <c r="F38" i="9"/>
  <c r="F39" i="9"/>
  <c r="F40" i="9"/>
  <c r="F41" i="9"/>
  <c r="F42" i="9"/>
  <c r="E32" i="9"/>
  <c r="E33" i="9"/>
  <c r="E34" i="9"/>
  <c r="E35" i="9"/>
  <c r="E36" i="9"/>
  <c r="E37" i="9"/>
  <c r="E38" i="9"/>
  <c r="E39" i="9"/>
  <c r="E40" i="9"/>
  <c r="E41" i="9"/>
  <c r="G41" i="9" s="1" a="1"/>
  <c r="G41" i="9" s="1"/>
  <c r="E42" i="9"/>
  <c r="D32" i="9"/>
  <c r="D33" i="9"/>
  <c r="D34" i="9"/>
  <c r="D35" i="9"/>
  <c r="D36" i="9"/>
  <c r="D37" i="9"/>
  <c r="D38" i="9"/>
  <c r="D39" i="9"/>
  <c r="D40" i="9"/>
  <c r="D41" i="9"/>
  <c r="D42" i="9"/>
  <c r="D31" i="9"/>
  <c r="E31" i="9"/>
  <c r="F31" i="9"/>
  <c r="C32" i="9"/>
  <c r="C33" i="9"/>
  <c r="C34" i="9"/>
  <c r="C35" i="9"/>
  <c r="C36" i="9"/>
  <c r="C37" i="9"/>
  <c r="C38" i="9"/>
  <c r="C39" i="9"/>
  <c r="G39" i="9" s="1" a="1"/>
  <c r="C40" i="9"/>
  <c r="G40" i="9" s="1" a="1"/>
  <c r="G40" i="9" s="1"/>
  <c r="C41" i="9"/>
  <c r="C42" i="9"/>
  <c r="C31" i="9"/>
  <c r="G42" i="9" a="1"/>
  <c r="G42" i="9" s="1"/>
  <c r="H11" i="9"/>
  <c r="H10" i="9"/>
  <c r="H9" i="9"/>
  <c r="H8" i="9"/>
  <c r="H7" i="9"/>
  <c r="H6" i="9"/>
  <c r="H5" i="9"/>
  <c r="H4" i="9"/>
  <c r="G39" i="9" l="1"/>
  <c r="H3" i="9"/>
  <c r="G11" i="8" l="1"/>
  <c r="G10" i="8"/>
  <c r="G9" i="8" l="1"/>
  <c r="G8" i="8"/>
  <c r="G7" i="8" l="1"/>
  <c r="G6" i="8"/>
  <c r="H4" i="8"/>
  <c r="H5" i="8"/>
  <c r="H6" i="8"/>
  <c r="H7" i="8"/>
  <c r="H8" i="8"/>
  <c r="H9" i="8"/>
  <c r="H10" i="8"/>
  <c r="H11" i="8"/>
  <c r="H12" i="8"/>
  <c r="H13" i="8"/>
  <c r="H14" i="8"/>
  <c r="H3" i="8"/>
  <c r="G5" i="8"/>
  <c r="G4" i="8"/>
  <c r="G3" i="8"/>
  <c r="M13" i="7" l="1"/>
  <c r="M14" i="7"/>
  <c r="M15" i="7"/>
  <c r="M16" i="7"/>
  <c r="M17" i="7"/>
  <c r="M18" i="7"/>
  <c r="M19" i="7"/>
  <c r="J14" i="6"/>
  <c r="J15" i="6"/>
  <c r="J16" i="6"/>
  <c r="J17" i="6"/>
  <c r="J18" i="6"/>
  <c r="J19" i="6"/>
  <c r="J13" i="6"/>
  <c r="M6" i="7" l="1"/>
  <c r="M7" i="7"/>
  <c r="M8" i="7"/>
  <c r="M9" i="7"/>
  <c r="M10" i="7"/>
  <c r="M11" i="7"/>
  <c r="M12" i="7"/>
  <c r="M5" i="7"/>
  <c r="J6" i="6"/>
  <c r="J7" i="6"/>
  <c r="J8" i="6"/>
  <c r="J9" i="6"/>
  <c r="J10" i="6"/>
  <c r="J11" i="6"/>
  <c r="J12" i="6"/>
  <c r="J5" i="6"/>
  <c r="G32" i="9" l="1" a="1"/>
  <c r="G32" i="9" s="1"/>
  <c r="G33" i="9" a="1"/>
  <c r="G33" i="9" s="1"/>
  <c r="G34" i="9" a="1"/>
  <c r="G34" i="9" s="1"/>
  <c r="G35" i="9" a="1"/>
  <c r="G35" i="9" s="1"/>
  <c r="G36" i="9" a="1"/>
  <c r="G36" i="9" s="1"/>
  <c r="G37" i="9" a="1"/>
  <c r="G37" i="9" s="1"/>
  <c r="G38" i="9" a="1"/>
  <c r="G38" i="9" s="1"/>
  <c r="G31" i="9" a="1"/>
  <c r="G3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<sst xmlns="http://schemas.openxmlformats.org/spreadsheetml/2006/main" count="533" uniqueCount="249">
  <si>
    <t>Tabla 1. Organizaciones de la Agricultura Familiar (OAF) participantes de los encuentros territoriales en el municipio de Vélez</t>
  </si>
  <si>
    <t xml:space="preserve">Nombre y sigla asociación </t>
  </si>
  <si>
    <t xml:space="preserve">Principales productos comercializados </t>
  </si>
  <si>
    <t xml:space="preserve">Corregimientos de influencia </t>
  </si>
  <si>
    <t xml:space="preserve">No. De familias asociadas </t>
  </si>
  <si>
    <t xml:space="preserve">Servicios que presta la OAF </t>
  </si>
  <si>
    <t>Asoiación de Productores de Guayabo- ASOGUAYABERA</t>
  </si>
  <si>
    <t>Guayaba</t>
  </si>
  <si>
    <t>Palmera</t>
  </si>
  <si>
    <t>Busqueda de proyectos</t>
  </si>
  <si>
    <t>Asociación de Productores del  Oriente Vélez- AMAIGUA</t>
  </si>
  <si>
    <t>Maíz</t>
  </si>
  <si>
    <t>Vereda La Capilla finca El Chobal</t>
  </si>
  <si>
    <t>Trabajo comunitario</t>
  </si>
  <si>
    <t>Asociación de Ganaderos de la Provincia de Vélez- ASOGANOVEL</t>
  </si>
  <si>
    <t>Ovinos kg en pie</t>
  </si>
  <si>
    <t>Cabecera municipal</t>
  </si>
  <si>
    <t>Convenio Sena, capacitaciones</t>
  </si>
  <si>
    <t>Asociación de Productores Agropecuarios de La Vereda El Ropero del Municipio de Vélez</t>
  </si>
  <si>
    <t>Panela</t>
  </si>
  <si>
    <t>Vereda Ropero</t>
  </si>
  <si>
    <t>Comercialización colectiva</t>
  </si>
  <si>
    <t>Asociación Trabajadores Productores y Empresarios Campesinos- ASOCAMUEL</t>
  </si>
  <si>
    <t>Mora</t>
  </si>
  <si>
    <t>Finca El Higuerón, vereda Tebaida Vélez</t>
  </si>
  <si>
    <t>Presentación de proyectos</t>
  </si>
  <si>
    <t>Huevo</t>
  </si>
  <si>
    <t>Pollo</t>
  </si>
  <si>
    <t>Comité Departamental Cafetero Sede Barbosa</t>
  </si>
  <si>
    <t>Café</t>
  </si>
  <si>
    <t>Cabecera municipal Barbosa</t>
  </si>
  <si>
    <t>Cooperativa de Productores Agricola Nacional- COOPRONAL</t>
  </si>
  <si>
    <t>Banano</t>
  </si>
  <si>
    <t>Finca Florida Vereda Recreo</t>
  </si>
  <si>
    <t>Producción agropecuaria</t>
  </si>
  <si>
    <t>Cacao</t>
  </si>
  <si>
    <t>Res kg en pie</t>
  </si>
  <si>
    <t>Cultivadores y Procesadores Rurales de la Provincia Vélez Bijao Veleño</t>
  </si>
  <si>
    <t>Bijao</t>
  </si>
  <si>
    <t xml:space="preserve">Vereda Doctrina Portuachuelo </t>
  </si>
  <si>
    <t>Junta Acción Comunal Vereda Gaital- JAC GAITAL</t>
  </si>
  <si>
    <t>Vereda Gaital</t>
  </si>
  <si>
    <t>Presentación, formulación y ejecución de proyectos</t>
  </si>
  <si>
    <t>Leche</t>
  </si>
  <si>
    <t>Tabla 2. Condiciones comerciales de las asociaciones</t>
  </si>
  <si>
    <t xml:space="preserve">Nombre asociación </t>
  </si>
  <si>
    <t xml:space="preserve">Producto </t>
  </si>
  <si>
    <t>Presentación</t>
  </si>
  <si>
    <t>Cliente</t>
  </si>
  <si>
    <t xml:space="preserve">Contrato y/o acuerdo comercial establecido  </t>
  </si>
  <si>
    <t xml:space="preserve">Forma de pago </t>
  </si>
  <si>
    <t xml:space="preserve">Primer punto de comercialización </t>
  </si>
  <si>
    <t>Canastilla X 25 kg</t>
  </si>
  <si>
    <t>Agroindustria 100%</t>
  </si>
  <si>
    <t>No</t>
  </si>
  <si>
    <t>Contado</t>
  </si>
  <si>
    <t>Cabecera municipal 100%</t>
  </si>
  <si>
    <t>Bulto X 50 kg</t>
  </si>
  <si>
    <t>Intermediarios 100%</t>
  </si>
  <si>
    <t>Finca 100%</t>
  </si>
  <si>
    <t>Ovino kg en pie</t>
  </si>
  <si>
    <t>Intermediarios 50%
Consumidor final 50%</t>
  </si>
  <si>
    <t>Caja X 40 unidades</t>
  </si>
  <si>
    <t>Crédito</t>
  </si>
  <si>
    <t>Trapiche 100%</t>
  </si>
  <si>
    <t>Caneca X 25 Libras</t>
  </si>
  <si>
    <t>Agroindustria 80%
Mercados campesinos 20%</t>
  </si>
  <si>
    <t>Cabecera Municipal 100%</t>
  </si>
  <si>
    <t>Cubeta X 30 Unidades</t>
  </si>
  <si>
    <t>Consumidor final 100%</t>
  </si>
  <si>
    <t>Veredas cercanas 100%</t>
  </si>
  <si>
    <t>Pollo kg en pie</t>
  </si>
  <si>
    <t>Bulto X 40 kg</t>
  </si>
  <si>
    <t>Intermediarios 50%
Agroindustria 50%</t>
  </si>
  <si>
    <t>Cabecera Municipal 50%
Cooperativa 50%</t>
  </si>
  <si>
    <t>Banao</t>
  </si>
  <si>
    <t>Canastilla X 20 kg</t>
  </si>
  <si>
    <t>Cabecera Municipal Landazuri 100%</t>
  </si>
  <si>
    <t>Costal X 180 Gramos</t>
  </si>
  <si>
    <t>Fabrica Velez Barbosa y Moniquirá 100%</t>
  </si>
  <si>
    <t>Bolsa X 5 Libras</t>
  </si>
  <si>
    <t>Intermediaros 100%</t>
  </si>
  <si>
    <t>Cantina X 40 Litros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</si>
  <si>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</si>
  <si>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</si>
  <si>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</si>
  <si>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</si>
  <si>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</si>
  <si>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</si>
  <si>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Almacen Arce</t>
  </si>
  <si>
    <t>Supermercado</t>
  </si>
  <si>
    <t>Cabecera Municipal</t>
  </si>
  <si>
    <t>Puntode venta 30%
Moniquirá 70%</t>
  </si>
  <si>
    <t>Cooperatíva Agricola Nacional</t>
  </si>
  <si>
    <t>Minoristas</t>
  </si>
  <si>
    <t>Finca Vereda Recreo</t>
  </si>
  <si>
    <t>Vereda Recreo 100%</t>
  </si>
  <si>
    <t>Cooperatíva Caficultores de Santander</t>
  </si>
  <si>
    <t>Procesador agroindustrial</t>
  </si>
  <si>
    <t xml:space="preserve">Vélez 50%
Guavatá 50%
</t>
  </si>
  <si>
    <t>Distribuidor y Salsamentaria Vélez</t>
  </si>
  <si>
    <t>Vereda San Vicente 100%</t>
  </si>
  <si>
    <t>Expendio Carnes La 10</t>
  </si>
  <si>
    <t>Municipio Vélez</t>
  </si>
  <si>
    <t>Expendio Carnes La 11</t>
  </si>
  <si>
    <t>Cerdo kg en pie</t>
  </si>
  <si>
    <t>Vereda Florida 100%</t>
  </si>
  <si>
    <t>La Cosecha</t>
  </si>
  <si>
    <t>San Vicente 100%</t>
  </si>
  <si>
    <t>La Valeñita</t>
  </si>
  <si>
    <t>Barbosa 100%</t>
  </si>
  <si>
    <t>Ricas Tentaciones Veleñas</t>
  </si>
  <si>
    <t>Vereda Guayabos</t>
  </si>
  <si>
    <t>Vereda Guayabos 100%</t>
  </si>
  <si>
    <t>Salsamentaria y Pescaderia Donde Oscar</t>
  </si>
  <si>
    <t>Peñon 100%</t>
  </si>
  <si>
    <t>WM Productos El Porvenir Veleño</t>
  </si>
  <si>
    <t>Kilometro 4 via Vélez Barbosa</t>
  </si>
  <si>
    <t>Capilla-Doctina-Peña Blanca 20%
Puente Nacional-Albania-Tugunga 20%
Chinchiná Caldas Pereira 60%</t>
  </si>
  <si>
    <t>Tabla 6. Descripción de los agentes comerciales participantes de los encuentros territoriales del municipio de Vélez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</si>
  <si>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</si>
  <si>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</si>
  <si>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</si>
  <si>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</si>
  <si>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</si>
  <si>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</si>
  <si>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>Caja X  32 unidades</t>
  </si>
  <si>
    <t>Mensual</t>
  </si>
  <si>
    <t>Centro de acopio</t>
  </si>
  <si>
    <t>Diario</t>
  </si>
  <si>
    <t>Semanal</t>
  </si>
  <si>
    <t>Canastilla X 20 km</t>
  </si>
  <si>
    <t>Finca</t>
  </si>
  <si>
    <t>Quincenal</t>
  </si>
  <si>
    <t>Planta</t>
  </si>
  <si>
    <t>Bulto X 90 Libras</t>
  </si>
  <si>
    <t>Salsamentaria y Pescadería Donde Oscar</t>
  </si>
  <si>
    <t>Bolsa libra X 500 gramos</t>
  </si>
  <si>
    <t>Canastilla X 30 kg</t>
  </si>
  <si>
    <t>Tabla 7. Principales destinos y valor flete por producto – UFH de referencia.</t>
  </si>
  <si>
    <t>Símbolo UFH de referencia</t>
  </si>
  <si>
    <t>Línea Productiva</t>
  </si>
  <si>
    <t>Presentación del producto</t>
  </si>
  <si>
    <t xml:space="preserve">Principales compradores </t>
  </si>
  <si>
    <t>Primer mercado destino</t>
  </si>
  <si>
    <t>Precio promedio flete ($/kg)</t>
  </si>
  <si>
    <t>Precio actual  ($/kg)</t>
  </si>
  <si>
    <t>% Precio Flete  ($/kg)</t>
  </si>
  <si>
    <t xml:space="preserve">Tipo Cliente </t>
  </si>
  <si>
    <t>%</t>
  </si>
  <si>
    <t>06Kds1-55</t>
  </si>
  <si>
    <t>Ovino (Camuro kg en pie)</t>
  </si>
  <si>
    <t>kg en pie</t>
  </si>
  <si>
    <t>Intermediario
Consumidor final</t>
  </si>
  <si>
    <t>50%
50%</t>
  </si>
  <si>
    <t>Predio 100%</t>
  </si>
  <si>
    <t>Porcicultura (cerdo kg en pie)</t>
  </si>
  <si>
    <t xml:space="preserve">Consumidor final 
Feria ganadera
</t>
  </si>
  <si>
    <t>40%
60%</t>
  </si>
  <si>
    <t>Predio 40%
Feria ganadera 60%</t>
  </si>
  <si>
    <t>07Qe49</t>
  </si>
  <si>
    <t xml:space="preserve">Almacen de cadena
Plaza de mercado local </t>
  </si>
  <si>
    <t>Almacen 50%
Plaza de mercado 50%</t>
  </si>
  <si>
    <t>Bulto X 30 Libras</t>
  </si>
  <si>
    <t>Agroindustria</t>
  </si>
  <si>
    <t>Institucional</t>
  </si>
  <si>
    <t>Federacion Nacional de Cafeteros 100%</t>
  </si>
  <si>
    <t>Caña panelera</t>
  </si>
  <si>
    <t>Intermediarios</t>
  </si>
  <si>
    <t>Maíz tradicional</t>
  </si>
  <si>
    <t>Plaza de mercado local</t>
  </si>
  <si>
    <t>Plaza Municipio 100%</t>
  </si>
  <si>
    <t>Avicultura engorde (pollo kg en pie)</t>
  </si>
  <si>
    <t xml:space="preserve"> kg en pie</t>
  </si>
  <si>
    <t>Consumidor final</t>
  </si>
  <si>
    <t>Avicultura postura ( Huevo)</t>
  </si>
  <si>
    <t>Cubeta X 30 unidades</t>
  </si>
  <si>
    <t>Ganaderia carne ( res kg en pie)</t>
  </si>
  <si>
    <t>08Le-44</t>
  </si>
  <si>
    <t>Caneca X 29 Libras</t>
  </si>
  <si>
    <t>Agroindustria
Plaza de mercado local</t>
  </si>
  <si>
    <t>80%
20%</t>
  </si>
  <si>
    <t>Cabecera municipal 80%
Plaza mercado local 20%</t>
  </si>
  <si>
    <t>Ganadería dp ( res kg en pie)</t>
  </si>
  <si>
    <t xml:space="preserve">Intermediarios </t>
  </si>
  <si>
    <t>Ganadería dp ( leche)</t>
  </si>
  <si>
    <t>Litro</t>
  </si>
  <si>
    <t>09Ues1-38</t>
  </si>
  <si>
    <t>Vereda San Ignacio 100%</t>
  </si>
  <si>
    <t>linea</t>
  </si>
  <si>
    <t>ufh</t>
  </si>
  <si>
    <t>corregimiento_vereda</t>
  </si>
  <si>
    <t>banano</t>
  </si>
  <si>
    <t>07Qe-49</t>
  </si>
  <si>
    <t>SAN VICENTE</t>
  </si>
  <si>
    <t>bijao</t>
  </si>
  <si>
    <t>DOCTRINA NARANJOS</t>
  </si>
  <si>
    <t>cacao_sombrio</t>
  </si>
  <si>
    <t>LA TABLONA</t>
  </si>
  <si>
    <t>cafe</t>
  </si>
  <si>
    <t>DOCTRINA PORTACHUELO</t>
  </si>
  <si>
    <t>cana_panelera</t>
  </si>
  <si>
    <t>ACO Y PEÑA BLANCA</t>
  </si>
  <si>
    <t>guayaba</t>
  </si>
  <si>
    <t>maiz_tradicional</t>
  </si>
  <si>
    <t>mora</t>
  </si>
  <si>
    <t>TUBAVITA</t>
  </si>
  <si>
    <t>avicultura_engorde</t>
  </si>
  <si>
    <t>avicultura_postura</t>
  </si>
  <si>
    <t>ganaderia_carne</t>
  </si>
  <si>
    <t>LOMALTA</t>
  </si>
  <si>
    <t>ganaderia_dp</t>
  </si>
  <si>
    <t>LAGUNETAS BAJO</t>
  </si>
  <si>
    <t>ovinos</t>
  </si>
  <si>
    <t>GAITAL</t>
  </si>
  <si>
    <t>porcicultura_ciclo_completo</t>
  </si>
  <si>
    <t>Tabla 8. Precios pagados al productor reportados en las UFH de referencia.</t>
  </si>
  <si>
    <t>Precio mínimo ($/kg)</t>
  </si>
  <si>
    <t>Precio máximo ($/kg)</t>
  </si>
  <si>
    <t>Precio actual ($/kg)</t>
  </si>
  <si>
    <t>Variación</t>
  </si>
  <si>
    <t>Ovino (camuro kg en pie)</t>
  </si>
  <si>
    <t>Camuro kg en pie</t>
  </si>
  <si>
    <t>Ovino ( camuro kg en pie)</t>
  </si>
  <si>
    <t>Cafe</t>
  </si>
  <si>
    <t>Maiz tradicional</t>
  </si>
  <si>
    <t>Avicultura postura (Huevo)</t>
  </si>
  <si>
    <t>Cubeta X 500 unidades</t>
  </si>
  <si>
    <t>Ganadería dp (res kg en pie)</t>
  </si>
  <si>
    <t>Ganaderia dp ( res kg en pie)</t>
  </si>
  <si>
    <t>Ganaderia dp ( leche))</t>
  </si>
  <si>
    <t xml:space="preserve">Línea productiva </t>
  </si>
  <si>
    <t>Promedio</t>
  </si>
  <si>
    <t>Verificar</t>
  </si>
  <si>
    <t>Caña panelera ( panela)</t>
  </si>
  <si>
    <t>Cacao*</t>
  </si>
  <si>
    <t>Avicultura engorde (pollo kg en pie)**</t>
  </si>
  <si>
    <t>Avicultura postura ( huevo)</t>
  </si>
  <si>
    <t>Ganaderia carne ( res kg en pie)***</t>
  </si>
  <si>
    <t>Cerdo kg en pie****</t>
  </si>
  <si>
    <t>Ganaderia dp ( leche)</t>
  </si>
  <si>
    <t>NO HAY INFORMACION PARA BIJAO</t>
  </si>
  <si>
    <t>NO HAY INFORMACION PARA OVINO CAMURO</t>
  </si>
  <si>
    <t>Precio a escala municipal</t>
  </si>
  <si>
    <t>Precio a escala departamental</t>
  </si>
  <si>
    <t>Precios a escala nacional</t>
  </si>
  <si>
    <t>Precios gremios (FEDECACAO*,FENAVI POLLOS**, FEDEGAN*** PORKOLOMBIA****)</t>
  </si>
  <si>
    <t>Línea productiva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</si>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</sst>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  <numFmt numFmtId="170" formatCode="0.0%"/>
  </numFmts>
  <fonts count="1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color rgb="FFFF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0">
    <xf numFmtId="0" fontId="0" fillId="0" borderId="0" xfId="0"/>
    <xf numFmtId="0" fontId="11" fillId="0" borderId="2" xfId="0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6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5" fontId="3" fillId="0" borderId="1" xfId="7" applyNumberFormat="1" applyFont="1" applyFill="1" applyBorder="1" applyAlignment="1">
      <alignment vertical="center"/>
    </xf>
    <xf numFmtId="9" fontId="4" fillId="0" borderId="1" xfId="6" applyFont="1" applyBorder="1" applyAlignment="1">
      <alignment horizontal="center" vertical="center"/>
    </xf>
    <xf numFmtId="165" fontId="3" fillId="0" borderId="1" xfId="7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8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8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/>
    </xf>
    <xf numFmtId="168" fontId="4" fillId="5" borderId="1" xfId="0" applyNumberFormat="1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/>
    </xf>
    <xf numFmtId="0" fontId="4" fillId="9" borderId="8" xfId="0" applyFont="1" applyFill="1" applyBorder="1" applyAlignment="1">
      <alignment horizontal="center" vertical="top" wrapText="1"/>
    </xf>
    <xf numFmtId="0" fontId="13" fillId="11" borderId="6" xfId="0" applyFont="1" applyFill="1" applyBorder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7" fillId="0" borderId="0" xfId="0" applyFont="1"/>
    <xf numFmtId="0" fontId="2" fillId="10" borderId="1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9" fontId="4" fillId="0" borderId="1" xfId="6" applyFont="1" applyBorder="1" applyAlignment="1">
      <alignment horizontal="center" vertical="center" wrapText="1"/>
    </xf>
    <xf numFmtId="165" fontId="0" fillId="0" borderId="0" xfId="0" applyNumberFormat="1"/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4" fillId="0" borderId="1" xfId="0" applyFont="1" applyBorder="1"/>
    <xf numFmtId="0" fontId="15" fillId="0" borderId="1" xfId="0" applyFont="1" applyBorder="1"/>
    <xf numFmtId="0" fontId="10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10" fillId="5" borderId="1" xfId="0" applyFont="1" applyFill="1" applyBorder="1" applyAlignment="1">
      <alignment horizontal="center" wrapText="1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4" fillId="0" borderId="1" xfId="1" applyFont="1" applyBorder="1"/>
    <xf numFmtId="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5" fontId="4" fillId="0" borderId="1" xfId="1" applyNumberFormat="1" applyFont="1" applyBorder="1" applyAlignment="1">
      <alignment vertical="center"/>
    </xf>
    <xf numFmtId="165" fontId="4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5" fillId="12" borderId="1" xfId="0" applyFont="1" applyFill="1" applyBorder="1" applyAlignment="1">
      <alignment horizontal="left"/>
    </xf>
    <xf numFmtId="165" fontId="16" fillId="0" borderId="0" xfId="1" applyNumberFormat="1" applyFont="1" applyBorder="1"/>
    <xf numFmtId="0" fontId="15" fillId="14" borderId="1" xfId="0" applyFont="1" applyFill="1" applyBorder="1" applyAlignment="1">
      <alignment horizontal="left"/>
    </xf>
    <xf numFmtId="0" fontId="15" fillId="0" borderId="1" xfId="0" applyFont="1" applyBorder="1" applyAlignment="1">
      <alignment horizontal="left"/>
    </xf>
    <xf numFmtId="0" fontId="10" fillId="12" borderId="5" xfId="0" applyFont="1" applyFill="1" applyBorder="1" applyAlignment="1">
      <alignment horizontal="center"/>
    </xf>
    <xf numFmtId="0" fontId="3" fillId="12" borderId="1" xfId="0" applyFont="1" applyFill="1" applyBorder="1" applyAlignment="1">
      <alignment horizontal="left"/>
    </xf>
    <xf numFmtId="0" fontId="3" fillId="13" borderId="1" xfId="0" applyFont="1" applyFill="1" applyBorder="1" applyAlignment="1">
      <alignment horizontal="left"/>
    </xf>
    <xf numFmtId="0" fontId="4" fillId="13" borderId="8" xfId="0" applyFont="1" applyFill="1" applyBorder="1" applyAlignment="1">
      <alignment horizontal="center" vertical="top" wrapText="1"/>
    </xf>
    <xf numFmtId="0" fontId="3" fillId="12" borderId="1" xfId="0" applyFont="1" applyFill="1" applyBorder="1" applyAlignment="1">
      <alignment horizontal="left" vertical="center"/>
    </xf>
    <xf numFmtId="0" fontId="3" fillId="14" borderId="1" xfId="0" applyFont="1" applyFill="1" applyBorder="1" applyAlignment="1">
      <alignment horizontal="left"/>
    </xf>
    <xf numFmtId="0" fontId="10" fillId="13" borderId="1" xfId="0" applyFont="1" applyFill="1" applyBorder="1" applyAlignment="1">
      <alignment horizontal="left" vertical="center"/>
    </xf>
    <xf numFmtId="0" fontId="13" fillId="14" borderId="6" xfId="0" applyFont="1" applyFill="1" applyBorder="1" applyAlignment="1">
      <alignment horizontal="center"/>
    </xf>
    <xf numFmtId="0" fontId="10" fillId="0" borderId="1" xfId="0" applyFont="1" applyBorder="1" applyAlignment="1">
      <alignment horizontal="left" vertical="center"/>
    </xf>
    <xf numFmtId="1" fontId="4" fillId="0" borderId="0" xfId="0" applyNumberFormat="1" applyFont="1"/>
    <xf numFmtId="0" fontId="10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left" vertical="center"/>
    </xf>
    <xf numFmtId="169" fontId="4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169" fontId="4" fillId="15" borderId="1" xfId="0" applyNumberFormat="1" applyFont="1" applyFill="1" applyBorder="1" applyAlignment="1">
      <alignment horizontal="center" vertical="center"/>
    </xf>
    <xf numFmtId="169" fontId="4" fillId="6" borderId="1" xfId="0" applyNumberFormat="1" applyFont="1" applyFill="1" applyBorder="1" applyAlignment="1">
      <alignment horizontal="center" vertical="center"/>
    </xf>
    <xf numFmtId="165" fontId="4" fillId="5" borderId="0" xfId="1" applyNumberFormat="1" applyFont="1" applyFill="1" applyBorder="1"/>
    <xf numFmtId="167" fontId="3" fillId="5" borderId="0" xfId="8" applyNumberFormat="1" applyFont="1" applyFill="1" applyBorder="1" applyAlignment="1">
      <alignment vertical="center"/>
    </xf>
    <xf numFmtId="0" fontId="0" fillId="5" borderId="0" xfId="0" applyFill="1"/>
    <xf numFmtId="170" fontId="3" fillId="6" borderId="1" xfId="2" applyNumberFormat="1" applyFont="1" applyFill="1" applyBorder="1" applyAlignment="1">
      <alignment horizontal="center" vertical="center"/>
    </xf>
    <xf numFmtId="170" fontId="3" fillId="16" borderId="1" xfId="2" applyNumberFormat="1" applyFont="1" applyFill="1" applyBorder="1" applyAlignment="1">
      <alignment horizontal="center" vertical="center"/>
    </xf>
    <xf numFmtId="170" fontId="3" fillId="15" borderId="1" xfId="2" applyNumberFormat="1" applyFont="1" applyFill="1" applyBorder="1" applyAlignment="1">
      <alignment horizontal="center" vertical="center"/>
    </xf>
    <xf numFmtId="43" fontId="3" fillId="5" borderId="1" xfId="9" applyFont="1" applyFill="1" applyBorder="1" applyAlignment="1">
      <alignment horizontal="center" vertical="center"/>
    </xf>
    <xf numFmtId="43" fontId="3" fillId="15" borderId="1" xfId="9" applyFont="1" applyFill="1" applyBorder="1" applyAlignment="1">
      <alignment horizontal="center" vertical="center"/>
    </xf>
    <xf numFmtId="43" fontId="3" fillId="6" borderId="1" xfId="9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</cellXfs>
  <cellStyles count="10">
    <cellStyle name="Millares" xfId="9" builtinId="3"/>
    <cellStyle name="Moneda" xfId="1" builtinId="4"/>
    <cellStyle name="Moneda 2" xfId="7" xr:uid="{00000000-0005-0000-0000-000001000000}"/>
    <cellStyle name="Moneda 2 2" xfId="8" xr:uid="{00000000-0005-0000-0000-000002000000}"/>
    <cellStyle name="Normal" xfId="0" builtinId="0"/>
    <cellStyle name="Normal 2" xfId="3" xr:uid="{00000000-0005-0000-0000-000004000000}"/>
    <cellStyle name="Normal 2 2" xfId="4" xr:uid="{00000000-0005-0000-0000-000005000000}"/>
    <cellStyle name="Porcentaje" xfId="2" builtinId="5"/>
    <cellStyle name="Porcentaje 2 2" xfId="6" xr:uid="{00000000-0005-0000-0000-000007000000}"/>
    <cellStyle name="Porcentaje 2 2 2" xfId="5" xr:uid="{00000000-0005-0000-0000-000008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SIPSA'!$B$29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6"/>
              <c:layout>
                <c:manualLayout>
                  <c:x val="9.6484283157466583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24-41E9-886F-9E5A71BF064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SIPSA'!$A$30:$A$41</c:f>
              <c:strCache>
                <c:ptCount val="12"/>
                <c:pt idx="0">
                  <c:v>Guayaba</c:v>
                </c:pt>
                <c:pt idx="1">
                  <c:v>Maiz tradicional</c:v>
                </c:pt>
                <c:pt idx="2">
                  <c:v>Banano</c:v>
                </c:pt>
                <c:pt idx="3">
                  <c:v>Caña panelera ( panela)</c:v>
                </c:pt>
                <c:pt idx="4">
                  <c:v>Mora</c:v>
                </c:pt>
                <c:pt idx="5">
                  <c:v>Cacao</c:v>
                </c:pt>
                <c:pt idx="6">
                  <c:v>Café</c:v>
                </c:pt>
                <c:pt idx="7">
                  <c:v>Avicultura engorde (pollo kg en pie)</c:v>
                </c:pt>
                <c:pt idx="8">
                  <c:v>Cerdo kg en pie</c:v>
                </c:pt>
                <c:pt idx="9">
                  <c:v>Ganaderia carne ( res kg en pie)</c:v>
                </c:pt>
                <c:pt idx="10">
                  <c:v>Ganaderia dp ( leche)</c:v>
                </c:pt>
                <c:pt idx="11">
                  <c:v>Avicultura postura ( huevo)</c:v>
                </c:pt>
              </c:strCache>
            </c:strRef>
          </c:cat>
          <c:val>
            <c:numRef>
              <c:f>'4.3.3. PRECIOS PROMEDIO SIPSA'!$B$30:$B$41</c:f>
              <c:numCache>
                <c:formatCode>_-"$"\ * #,##0_-;\-"$"\ * #,##0_-;_-"$"\ * "-"??_-;_-@_-</c:formatCode>
                <c:ptCount val="12"/>
                <c:pt idx="0">
                  <c:v>1490.4140958053144</c:v>
                </c:pt>
                <c:pt idx="1">
                  <c:v>1684.9309276760625</c:v>
                </c:pt>
                <c:pt idx="2">
                  <c:v>1845.2877245508982</c:v>
                </c:pt>
                <c:pt idx="3">
                  <c:v>3007.5279239665592</c:v>
                </c:pt>
                <c:pt idx="4">
                  <c:v>3490.0648809046165</c:v>
                </c:pt>
                <c:pt idx="5">
                  <c:v>8648.6</c:v>
                </c:pt>
                <c:pt idx="6">
                  <c:v>22443.449480793759</c:v>
                </c:pt>
                <c:pt idx="7">
                  <c:v>8463.8833333333332</c:v>
                </c:pt>
                <c:pt idx="8">
                  <c:v>7303</c:v>
                </c:pt>
                <c:pt idx="9">
                  <c:v>6277</c:v>
                </c:pt>
                <c:pt idx="10">
                  <c:v>1235.0662037602647</c:v>
                </c:pt>
                <c:pt idx="11">
                  <c:v>386.93094396178941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FD-4274-B3CA-D08DB6184B7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2040001008"/>
        <c:axId val="-2039996112"/>
      </c:barChart>
      <c:catAx>
        <c:axId val="-2040001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Línea</a:t>
                </a:r>
                <a:r>
                  <a:rPr lang="es-CO" b="1" baseline="0"/>
                  <a:t> productiva</a:t>
                </a:r>
              </a:p>
              <a:p>
                <a:pPr>
                  <a:defRPr b="1"/>
                </a:pPr>
                <a:endParaRPr lang="es-CO" b="1"/>
              </a:p>
            </c:rich>
          </c:tx>
          <c:layout>
            <c:manualLayout>
              <c:xMode val="edge"/>
              <c:yMode val="edge"/>
              <c:x val="0.4408168631571876"/>
              <c:y val="0.915049570945661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2039996112"/>
        <c:crosses val="autoZero"/>
        <c:auto val="1"/>
        <c:lblAlgn val="ctr"/>
        <c:lblOffset val="100"/>
        <c:noMultiLvlLbl val="0"/>
      </c:catAx>
      <c:valAx>
        <c:axId val="-203999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latin typeface="Arial" panose="020B0604020202020204" pitchFamily="34" charset="0"/>
                    <a:cs typeface="Arial" panose="020B0604020202020204" pitchFamily="34" charset="0"/>
                  </a:rPr>
                  <a:t>Precio</a:t>
                </a:r>
                <a:r>
                  <a:rPr lang="es-CO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promedio</a:t>
                </a:r>
                <a:endParaRPr lang="es-CO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204000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Vélez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7055555555555554"/>
          <c:y val="9.25925925925925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MAYOR'!$B$31</c:f>
              <c:strCache>
                <c:ptCount val="1"/>
                <c:pt idx="0">
                  <c:v>Banano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26.082078535577182</c:v>
                </c:pt>
                <c:pt idx="1">
                  <c:v>0.44023979018361103</c:v>
                </c:pt>
                <c:pt idx="2">
                  <c:v>13.783456122353812</c:v>
                </c:pt>
                <c:pt idx="3">
                  <c:v>8.9347736786078684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69-4205-AAC2-04E05D1D1D65}"/>
            </c:ext>
          </c:extLst>
        </c:ser>
        <c:ser>
          <c:idx val="1"/>
          <c:order val="1"/>
          <c:tx>
            <c:strRef>
              <c:f>'4.3.4. VARIACION $ PLAZAS MAYOR'!$B$32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6.1624179762906408</c:v>
                </c:pt>
                <c:pt idx="1">
                  <c:v>2.8026278821893413</c:v>
                </c:pt>
                <c:pt idx="2">
                  <c:v>50.418472627189232</c:v>
                </c:pt>
                <c:pt idx="3">
                  <c:v>26.229150235413073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69-4205-AAC2-04E05D1D1D65}"/>
            </c:ext>
          </c:extLst>
        </c:ser>
        <c:ser>
          <c:idx val="2"/>
          <c:order val="2"/>
          <c:tx>
            <c:strRef>
              <c:f>'4.3.4. VARIACION $ PLAZAS MAYOR'!$B$33</c:f>
              <c:strCache>
                <c:ptCount val="1"/>
                <c:pt idx="0">
                  <c:v>Caña panelera ( panela)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39.472954185955359</c:v>
                </c:pt>
                <c:pt idx="1">
                  <c:v>20.568062099357974</c:v>
                </c:pt>
                <c:pt idx="2">
                  <c:v>-11.039419237429513</c:v>
                </c:pt>
                <c:pt idx="3">
                  <c:v>1.268368211354499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69-4205-AAC2-04E05D1D1D65}"/>
            </c:ext>
          </c:extLst>
        </c:ser>
        <c:ser>
          <c:idx val="3"/>
          <c:order val="3"/>
          <c:tx>
            <c:strRef>
              <c:f>'4.3.4. VARIACION $ PLAZAS MAYOR'!$B$34</c:f>
              <c:strCache>
                <c:ptCount val="1"/>
                <c:pt idx="0">
                  <c:v>Guayaba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-7.5742208279760916</c:v>
                </c:pt>
                <c:pt idx="1">
                  <c:v>3.8604834385485276</c:v>
                </c:pt>
                <c:pt idx="2">
                  <c:v>27.437441645891568</c:v>
                </c:pt>
                <c:pt idx="3">
                  <c:v>14.129715056376966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769-4205-AAC2-04E05D1D1D65}"/>
            </c:ext>
          </c:extLst>
        </c:ser>
        <c:ser>
          <c:idx val="4"/>
          <c:order val="4"/>
          <c:tx>
            <c:strRef>
              <c:f>'4.3.4. VARIACION $ PLAZAS MAYOR'!$B$35</c:f>
              <c:strCache>
                <c:ptCount val="1"/>
                <c:pt idx="0">
                  <c:v>Maiz tradicional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14.596609129706707</c:v>
                </c:pt>
                <c:pt idx="1">
                  <c:v>20.084732713622699</c:v>
                </c:pt>
                <c:pt idx="2">
                  <c:v>41.47486864755686</c:v>
                </c:pt>
                <c:pt idx="3">
                  <c:v>-2.1167258295984368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769-4205-AAC2-04E05D1D1D65}"/>
            </c:ext>
          </c:extLst>
        </c:ser>
        <c:ser>
          <c:idx val="5"/>
          <c:order val="5"/>
          <c:tx>
            <c:strRef>
              <c:f>'4.3.4. VARIACION $ PLAZAS MAYOR'!$B$36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769-4205-AAC2-04E05D1D1D65}"/>
            </c:ext>
          </c:extLst>
        </c:ser>
        <c:ser>
          <c:idx val="6"/>
          <c:order val="6"/>
          <c:tx>
            <c:strRef>
              <c:f>'4.3.4. VARIACION $ PLAZAS MAYOR'!$B$37</c:f>
              <c:strCache>
                <c:ptCount val="1"/>
                <c:pt idx="0">
                  <c:v>Mora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MAYOR'!$C$37:$F$37</c:f>
              <c:numCache>
                <c:formatCode>_-* #,##0_-;\-* #,##0_-;_-* "-"??_-;_-@_-</c:formatCode>
                <c:ptCount val="4"/>
                <c:pt idx="0">
                  <c:v>-4.0032747802014796</c:v>
                </c:pt>
                <c:pt idx="1">
                  <c:v>12.619897453866287</c:v>
                </c:pt>
                <c:pt idx="2">
                  <c:v>36.318203528324432</c:v>
                </c:pt>
                <c:pt idx="3">
                  <c:v>3.2901889304071119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769-4205-AAC2-04E05D1D1D65}"/>
            </c:ext>
          </c:extLst>
        </c:ser>
        <c:ser>
          <c:idx val="7"/>
          <c:order val="7"/>
          <c:tx>
            <c:strRef>
              <c:f>'4.3.4. VARIACION $ PLAZAS MAYOR'!$B$38</c:f>
              <c:strCache>
                <c:ptCount val="1"/>
                <c:pt idx="0">
                  <c:v>Avicultura engorde (pollo kg en pie)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MAYOR'!$C$38:$F$38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769-4205-AAC2-04E05D1D1D65}"/>
            </c:ext>
          </c:extLst>
        </c:ser>
        <c:ser>
          <c:idx val="8"/>
          <c:order val="8"/>
          <c:tx>
            <c:strRef>
              <c:f>'4.3.4. VARIACION $ PLAZAS MAYOR'!$B$39</c:f>
              <c:strCache>
                <c:ptCount val="1"/>
                <c:pt idx="0">
                  <c:v>Avicultura postura ( huevo)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MAYOR'!$C$39:$F$39</c:f>
              <c:numCache>
                <c:formatCode>_-* #,##0_-;\-* #,##0_-;_-* "-"??_-;_-@_-</c:formatCode>
                <c:ptCount val="4"/>
                <c:pt idx="0">
                  <c:v>-0.89560665471272216</c:v>
                </c:pt>
                <c:pt idx="1">
                  <c:v>24.224695526392196</c:v>
                </c:pt>
                <c:pt idx="2">
                  <c:v>39.27227370127477</c:v>
                </c:pt>
                <c:pt idx="3">
                  <c:v>9.5251959860038511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769-4205-AAC2-04E05D1D1D65}"/>
            </c:ext>
          </c:extLst>
        </c:ser>
        <c:ser>
          <c:idx val="9"/>
          <c:order val="9"/>
          <c:tx>
            <c:strRef>
              <c:f>'4.3.4. VARIACION $ PLAZAS MAYOR'!$B$40</c:f>
              <c:strCache>
                <c:ptCount val="1"/>
                <c:pt idx="0">
                  <c:v>Ganaderia carne ( res kg en pie)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MAYOR'!$C$40:$F$40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769-4205-AAC2-04E05D1D1D65}"/>
            </c:ext>
          </c:extLst>
        </c:ser>
        <c:ser>
          <c:idx val="10"/>
          <c:order val="10"/>
          <c:tx>
            <c:strRef>
              <c:f>'4.3.4. VARIACION $ PLAZAS MAYOR'!$B$41</c:f>
              <c:strCache>
                <c:ptCount val="1"/>
                <c:pt idx="0">
                  <c:v>Cerdo kg en pie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MAYOR'!$C$41:$F$41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769-4205-AAC2-04E05D1D1D65}"/>
            </c:ext>
          </c:extLst>
        </c:ser>
        <c:ser>
          <c:idx val="11"/>
          <c:order val="11"/>
          <c:tx>
            <c:strRef>
              <c:f>'4.3.4. VARIACION $ PLAZAS MAYOR'!$B$42</c:f>
              <c:strCache>
                <c:ptCount val="1"/>
                <c:pt idx="0">
                  <c:v>Ganaderia dp ( leche)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MAYOR'!$C$42:$F$42</c:f>
              <c:numCache>
                <c:formatCode>_-* #,##0_-;\-* #,##0_-;_-* "-"??_-;_-@_-</c:formatCode>
                <c:ptCount val="4"/>
                <c:pt idx="0">
                  <c:v>12.09193184887998</c:v>
                </c:pt>
                <c:pt idx="1">
                  <c:v>9.6925276198745962</c:v>
                </c:pt>
                <c:pt idx="2">
                  <c:v>39.544132799692647</c:v>
                </c:pt>
                <c:pt idx="3">
                  <c:v>23.428301326695959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6769-4205-AAC2-04E05D1D1D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9222016"/>
        <c:axId val="1529222432"/>
      </c:lineChart>
      <c:catAx>
        <c:axId val="152922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29222432"/>
        <c:crosses val="autoZero"/>
        <c:auto val="1"/>
        <c:lblAlgn val="ctr"/>
        <c:lblOffset val="100"/>
        <c:noMultiLvlLbl val="0"/>
      </c:catAx>
      <c:valAx>
        <c:axId val="152922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29222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19</xdr:row>
      <xdr:rowOff>68580</xdr:rowOff>
    </xdr:from>
    <xdr:to>
      <xdr:col>8</xdr:col>
      <xdr:colOff>542925</xdr:colOff>
      <xdr:row>45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228601</xdr:colOff>
      <xdr:row>0</xdr:row>
      <xdr:rowOff>42333</xdr:rowOff>
    </xdr:from>
    <xdr:to>
      <xdr:col>14</xdr:col>
      <xdr:colOff>440267</xdr:colOff>
      <xdr:row>15</xdr:row>
      <xdr:rowOff>63499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D7B2416-795C-4125-B682-20F9BCE86C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H21"/>
  <sheetViews>
    <sheetView topLeftCell="D1" zoomScaleNormal="100" workbookViewId="0">
      <selection activeCell="B4" sqref="B4:F18"/>
    </sheetView>
  </sheetViews>
  <sheetFormatPr defaultColWidth="11.42578125" defaultRowHeight="13.9"/>
  <cols>
    <col min="2" max="2" width="27.42578125" customWidth="1"/>
    <col min="3" max="3" width="16.42578125" customWidth="1"/>
    <col min="4" max="4" width="23.85546875" customWidth="1"/>
    <col min="5" max="5" width="8" customWidth="1"/>
    <col min="6" max="6" width="33.140625" customWidth="1"/>
  </cols>
  <sheetData>
    <row r="3" spans="2:8">
      <c r="B3" s="32" t="s">
        <v>0</v>
      </c>
      <c r="C3" s="32"/>
      <c r="D3" s="32"/>
      <c r="E3" s="32"/>
      <c r="F3" s="32"/>
    </row>
    <row r="4" spans="2:8" ht="36">
      <c r="B4" s="33" t="s">
        <v>1</v>
      </c>
      <c r="C4" s="33" t="s">
        <v>2</v>
      </c>
      <c r="D4" s="33" t="s">
        <v>3</v>
      </c>
      <c r="E4" s="33" t="s">
        <v>4</v>
      </c>
      <c r="F4" s="33" t="s">
        <v>5</v>
      </c>
    </row>
    <row r="5" spans="2:8" ht="22.9">
      <c r="B5" s="19" t="s">
        <v>6</v>
      </c>
      <c r="C5" s="18" t="s">
        <v>7</v>
      </c>
      <c r="D5" s="19" t="s">
        <v>8</v>
      </c>
      <c r="E5" s="18">
        <v>35</v>
      </c>
      <c r="F5" s="19" t="s">
        <v>9</v>
      </c>
    </row>
    <row r="6" spans="2:8" ht="22.9">
      <c r="B6" s="19" t="s">
        <v>10</v>
      </c>
      <c r="C6" s="19" t="s">
        <v>11</v>
      </c>
      <c r="D6" s="19" t="s">
        <v>12</v>
      </c>
      <c r="E6" s="18">
        <v>25</v>
      </c>
      <c r="F6" s="19" t="s">
        <v>13</v>
      </c>
    </row>
    <row r="7" spans="2:8" ht="22.9">
      <c r="B7" s="19" t="s">
        <v>14</v>
      </c>
      <c r="C7" s="18" t="s">
        <v>15</v>
      </c>
      <c r="D7" s="19" t="s">
        <v>16</v>
      </c>
      <c r="E7" s="18">
        <v>60</v>
      </c>
      <c r="F7" s="19" t="s">
        <v>17</v>
      </c>
    </row>
    <row r="8" spans="2:8" ht="34.15">
      <c r="B8" s="19" t="s">
        <v>18</v>
      </c>
      <c r="C8" s="19" t="s">
        <v>19</v>
      </c>
      <c r="D8" s="19" t="s">
        <v>20</v>
      </c>
      <c r="E8" s="18">
        <v>31</v>
      </c>
      <c r="F8" s="19" t="s">
        <v>21</v>
      </c>
      <c r="H8" s="53"/>
    </row>
    <row r="9" spans="2:8" ht="36" customHeight="1">
      <c r="B9" s="100" t="s">
        <v>22</v>
      </c>
      <c r="C9" s="18" t="s">
        <v>23</v>
      </c>
      <c r="D9" s="100" t="s">
        <v>24</v>
      </c>
      <c r="E9" s="103">
        <v>80</v>
      </c>
      <c r="F9" s="100" t="s">
        <v>25</v>
      </c>
      <c r="H9" s="53"/>
    </row>
    <row r="10" spans="2:8" ht="14.45">
      <c r="B10" s="101"/>
      <c r="C10" s="83" t="s">
        <v>26</v>
      </c>
      <c r="D10" s="101"/>
      <c r="E10" s="104"/>
      <c r="F10" s="101"/>
      <c r="H10" s="54"/>
    </row>
    <row r="11" spans="2:8" ht="14.45">
      <c r="B11" s="102"/>
      <c r="C11" s="84" t="s">
        <v>27</v>
      </c>
      <c r="D11" s="102"/>
      <c r="E11" s="105"/>
      <c r="F11" s="102"/>
      <c r="H11" s="54"/>
    </row>
    <row r="12" spans="2:8" ht="22.9">
      <c r="B12" s="19" t="s">
        <v>28</v>
      </c>
      <c r="C12" s="19" t="s">
        <v>29</v>
      </c>
      <c r="D12" s="19" t="s">
        <v>30</v>
      </c>
      <c r="E12" s="18">
        <v>300</v>
      </c>
      <c r="F12" s="19" t="s">
        <v>21</v>
      </c>
      <c r="H12" s="54"/>
    </row>
    <row r="13" spans="2:8" ht="24" customHeight="1">
      <c r="B13" s="100" t="s">
        <v>31</v>
      </c>
      <c r="C13" s="19" t="s">
        <v>32</v>
      </c>
      <c r="D13" s="100" t="s">
        <v>33</v>
      </c>
      <c r="E13" s="103">
        <v>50</v>
      </c>
      <c r="F13" s="100" t="s">
        <v>34</v>
      </c>
      <c r="H13" s="54"/>
    </row>
    <row r="14" spans="2:8" ht="14.45">
      <c r="B14" s="101"/>
      <c r="C14" s="19" t="s">
        <v>35</v>
      </c>
      <c r="D14" s="101"/>
      <c r="E14" s="104"/>
      <c r="F14" s="101"/>
      <c r="H14" s="54"/>
    </row>
    <row r="15" spans="2:8">
      <c r="B15" s="102"/>
      <c r="C15" s="19" t="s">
        <v>36</v>
      </c>
      <c r="D15" s="102"/>
      <c r="E15" s="105"/>
      <c r="F15" s="102"/>
      <c r="H15" s="55"/>
    </row>
    <row r="16" spans="2:8" ht="22.9">
      <c r="B16" s="19" t="s">
        <v>37</v>
      </c>
      <c r="C16" s="19" t="s">
        <v>38</v>
      </c>
      <c r="D16" s="19" t="s">
        <v>39</v>
      </c>
      <c r="E16" s="18">
        <v>56</v>
      </c>
      <c r="F16" s="19" t="s">
        <v>21</v>
      </c>
      <c r="H16" s="55"/>
    </row>
    <row r="17" spans="2:8" ht="24" customHeight="1">
      <c r="B17" s="98" t="s">
        <v>40</v>
      </c>
      <c r="C17" s="19" t="s">
        <v>23</v>
      </c>
      <c r="D17" s="98" t="s">
        <v>41</v>
      </c>
      <c r="E17" s="99">
        <v>41</v>
      </c>
      <c r="F17" s="98" t="s">
        <v>42</v>
      </c>
      <c r="H17" s="55"/>
    </row>
    <row r="18" spans="2:8">
      <c r="B18" s="98"/>
      <c r="C18" s="19" t="s">
        <v>43</v>
      </c>
      <c r="D18" s="98"/>
      <c r="E18" s="99"/>
      <c r="F18" s="98"/>
      <c r="H18" s="55"/>
    </row>
    <row r="19" spans="2:8">
      <c r="H19" s="55"/>
    </row>
    <row r="20" spans="2:8">
      <c r="H20" s="55"/>
    </row>
    <row r="21" spans="2:8">
      <c r="H21" s="55"/>
    </row>
  </sheetData>
  <mergeCells count="12">
    <mergeCell ref="B17:B18"/>
    <mergeCell ref="D17:D18"/>
    <mergeCell ref="E17:E18"/>
    <mergeCell ref="F17:F18"/>
    <mergeCell ref="B9:B11"/>
    <mergeCell ref="D9:D11"/>
    <mergeCell ref="F9:F11"/>
    <mergeCell ref="E9:E11"/>
    <mergeCell ref="D13:D15"/>
    <mergeCell ref="E13:E15"/>
    <mergeCell ref="F13:F15"/>
    <mergeCell ref="B13:B15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8"/>
  <sheetViews>
    <sheetView topLeftCell="B1" zoomScale="73" zoomScaleNormal="73" workbookViewId="0">
      <selection activeCell="F17" sqref="F17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B3" s="1" t="s">
        <v>44</v>
      </c>
      <c r="C3" s="1"/>
      <c r="D3" s="1"/>
      <c r="E3" s="1"/>
    </row>
    <row r="4" spans="1:7" ht="48">
      <c r="A4" s="13" t="s">
        <v>45</v>
      </c>
      <c r="B4" s="13" t="s">
        <v>46</v>
      </c>
      <c r="C4" s="13" t="s">
        <v>47</v>
      </c>
      <c r="D4" s="13" t="s">
        <v>48</v>
      </c>
      <c r="E4" s="13" t="s">
        <v>49</v>
      </c>
      <c r="F4" s="13" t="s">
        <v>50</v>
      </c>
      <c r="G4" s="13" t="s">
        <v>51</v>
      </c>
    </row>
    <row r="5" spans="1:7" ht="22.9">
      <c r="A5" s="19" t="s">
        <v>6</v>
      </c>
      <c r="B5" s="18" t="s">
        <v>7</v>
      </c>
      <c r="C5" s="19" t="s">
        <v>52</v>
      </c>
      <c r="D5" s="7" t="s">
        <v>53</v>
      </c>
      <c r="E5" s="18" t="s">
        <v>54</v>
      </c>
      <c r="F5" s="7" t="s">
        <v>55</v>
      </c>
      <c r="G5" s="7" t="s">
        <v>56</v>
      </c>
    </row>
    <row r="6" spans="1:7" ht="22.9">
      <c r="A6" s="19" t="s">
        <v>10</v>
      </c>
      <c r="B6" s="19" t="s">
        <v>11</v>
      </c>
      <c r="C6" s="18" t="s">
        <v>57</v>
      </c>
      <c r="D6" s="7" t="s">
        <v>58</v>
      </c>
      <c r="E6" s="18" t="s">
        <v>54</v>
      </c>
      <c r="F6" s="7" t="s">
        <v>55</v>
      </c>
      <c r="G6" s="7" t="s">
        <v>59</v>
      </c>
    </row>
    <row r="7" spans="1:7" ht="22.9">
      <c r="A7" s="19" t="s">
        <v>14</v>
      </c>
      <c r="B7" s="18" t="s">
        <v>15</v>
      </c>
      <c r="C7" s="19" t="s">
        <v>60</v>
      </c>
      <c r="D7" s="7" t="s">
        <v>61</v>
      </c>
      <c r="E7" s="18" t="s">
        <v>54</v>
      </c>
      <c r="F7" s="7" t="s">
        <v>55</v>
      </c>
      <c r="G7" s="7" t="s">
        <v>59</v>
      </c>
    </row>
    <row r="8" spans="1:7" ht="22.9">
      <c r="A8" s="19" t="s">
        <v>18</v>
      </c>
      <c r="B8" s="19" t="s">
        <v>19</v>
      </c>
      <c r="C8" s="18" t="s">
        <v>62</v>
      </c>
      <c r="D8" s="7" t="s">
        <v>58</v>
      </c>
      <c r="E8" s="18" t="s">
        <v>54</v>
      </c>
      <c r="F8" s="7" t="s">
        <v>63</v>
      </c>
      <c r="G8" s="7" t="s">
        <v>64</v>
      </c>
    </row>
    <row r="9" spans="1:7" ht="34.15">
      <c r="A9" s="100" t="s">
        <v>22</v>
      </c>
      <c r="B9" s="18" t="s">
        <v>23</v>
      </c>
      <c r="C9" s="19" t="s">
        <v>65</v>
      </c>
      <c r="D9" s="7" t="s">
        <v>66</v>
      </c>
      <c r="E9" s="103" t="s">
        <v>54</v>
      </c>
      <c r="F9" s="106" t="s">
        <v>55</v>
      </c>
      <c r="G9" s="7" t="s">
        <v>67</v>
      </c>
    </row>
    <row r="10" spans="1:7">
      <c r="A10" s="101"/>
      <c r="B10" s="83" t="s">
        <v>26</v>
      </c>
      <c r="C10" s="18" t="s">
        <v>68</v>
      </c>
      <c r="D10" s="7" t="s">
        <v>69</v>
      </c>
      <c r="E10" s="104"/>
      <c r="F10" s="107"/>
      <c r="G10" s="7" t="s">
        <v>70</v>
      </c>
    </row>
    <row r="11" spans="1:7">
      <c r="A11" s="102"/>
      <c r="B11" s="84" t="s">
        <v>27</v>
      </c>
      <c r="C11" s="19" t="s">
        <v>71</v>
      </c>
      <c r="D11" s="7" t="s">
        <v>69</v>
      </c>
      <c r="E11" s="105"/>
      <c r="F11" s="108"/>
      <c r="G11" s="7" t="s">
        <v>59</v>
      </c>
    </row>
    <row r="12" spans="1:7" ht="22.9">
      <c r="A12" s="19" t="s">
        <v>28</v>
      </c>
      <c r="B12" s="19" t="s">
        <v>29</v>
      </c>
      <c r="C12" s="18" t="s">
        <v>72</v>
      </c>
      <c r="D12" s="7" t="s">
        <v>73</v>
      </c>
      <c r="E12" s="18" t="s">
        <v>54</v>
      </c>
      <c r="F12" s="7" t="s">
        <v>55</v>
      </c>
      <c r="G12" s="7" t="s">
        <v>74</v>
      </c>
    </row>
    <row r="13" spans="1:7">
      <c r="A13" s="100" t="s">
        <v>31</v>
      </c>
      <c r="B13" s="19" t="s">
        <v>75</v>
      </c>
      <c r="C13" s="18" t="s">
        <v>76</v>
      </c>
      <c r="D13" s="106" t="s">
        <v>58</v>
      </c>
      <c r="E13" s="103" t="s">
        <v>54</v>
      </c>
      <c r="F13" s="106" t="s">
        <v>55</v>
      </c>
      <c r="G13" s="7" t="s">
        <v>59</v>
      </c>
    </row>
    <row r="14" spans="1:7" ht="22.9">
      <c r="A14" s="101"/>
      <c r="B14" s="19" t="s">
        <v>35</v>
      </c>
      <c r="C14" s="18" t="s">
        <v>57</v>
      </c>
      <c r="D14" s="107"/>
      <c r="E14" s="104"/>
      <c r="F14" s="107"/>
      <c r="G14" s="7" t="s">
        <v>77</v>
      </c>
    </row>
    <row r="15" spans="1:7">
      <c r="A15" s="102"/>
      <c r="B15" s="19" t="s">
        <v>36</v>
      </c>
      <c r="C15" s="18" t="s">
        <v>36</v>
      </c>
      <c r="D15" s="108"/>
      <c r="E15" s="105"/>
      <c r="F15" s="108"/>
      <c r="G15" s="7" t="s">
        <v>59</v>
      </c>
    </row>
    <row r="16" spans="1:7" ht="22.9">
      <c r="A16" s="19" t="s">
        <v>37</v>
      </c>
      <c r="B16" s="19" t="s">
        <v>38</v>
      </c>
      <c r="C16" s="18" t="s">
        <v>78</v>
      </c>
      <c r="D16" s="7" t="s">
        <v>53</v>
      </c>
      <c r="E16" s="18" t="s">
        <v>54</v>
      </c>
      <c r="F16" s="7" t="s">
        <v>63</v>
      </c>
      <c r="G16" s="7" t="s">
        <v>79</v>
      </c>
    </row>
    <row r="17" spans="1:7">
      <c r="A17" s="98" t="s">
        <v>40</v>
      </c>
      <c r="B17" s="19" t="s">
        <v>23</v>
      </c>
      <c r="C17" s="18" t="s">
        <v>80</v>
      </c>
      <c r="D17" s="7" t="s">
        <v>81</v>
      </c>
      <c r="E17" s="99" t="s">
        <v>54</v>
      </c>
      <c r="F17" s="7" t="s">
        <v>55</v>
      </c>
      <c r="G17" s="7" t="s">
        <v>59</v>
      </c>
    </row>
    <row r="18" spans="1:7" ht="22.9">
      <c r="A18" s="98"/>
      <c r="B18" s="19" t="s">
        <v>43</v>
      </c>
      <c r="C18" s="18" t="s">
        <v>82</v>
      </c>
      <c r="D18" s="7" t="s">
        <v>73</v>
      </c>
      <c r="E18" s="99"/>
      <c r="F18" s="7" t="s">
        <v>63</v>
      </c>
      <c r="G18" s="7" t="s">
        <v>59</v>
      </c>
    </row>
  </sheetData>
  <mergeCells count="9">
    <mergeCell ref="A9:A11"/>
    <mergeCell ref="A13:A15"/>
    <mergeCell ref="A17:A18"/>
    <mergeCell ref="E9:E11"/>
    <mergeCell ref="F9:F11"/>
    <mergeCell ref="D13:D15"/>
    <mergeCell ref="E13:E15"/>
    <mergeCell ref="F13:F15"/>
    <mergeCell ref="E17:E18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H17"/>
  <sheetViews>
    <sheetView topLeftCell="D1" workbookViewId="0">
      <selection activeCell="E21" sqref="E21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2" spans="2:8">
      <c r="B2" s="20"/>
      <c r="C2" s="115" t="s">
        <v>83</v>
      </c>
      <c r="D2" s="115"/>
      <c r="E2" s="115"/>
      <c r="F2" s="20"/>
    </row>
    <row r="3" spans="2:8" ht="24">
      <c r="B3" s="2" t="s">
        <v>84</v>
      </c>
      <c r="C3" s="2" t="s">
        <v>85</v>
      </c>
      <c r="D3" s="2" t="s">
        <v>86</v>
      </c>
      <c r="E3" s="2" t="s">
        <v>87</v>
      </c>
      <c r="F3" s="2" t="s">
        <v>88</v>
      </c>
      <c r="H3" s="53"/>
    </row>
    <row r="4" spans="2:8" ht="22.9">
      <c r="B4" s="37" t="s">
        <v>89</v>
      </c>
      <c r="C4" s="3" t="s">
        <v>90</v>
      </c>
      <c r="D4" s="7" t="s">
        <v>19</v>
      </c>
      <c r="E4" s="7" t="s">
        <v>91</v>
      </c>
      <c r="F4" s="19" t="s">
        <v>92</v>
      </c>
      <c r="H4" s="53"/>
    </row>
    <row r="5" spans="2:8" ht="14.45">
      <c r="B5" s="36" t="s">
        <v>93</v>
      </c>
      <c r="C5" s="3" t="s">
        <v>94</v>
      </c>
      <c r="D5" s="7" t="s">
        <v>35</v>
      </c>
      <c r="E5" s="7" t="s">
        <v>95</v>
      </c>
      <c r="F5" s="18" t="s">
        <v>96</v>
      </c>
      <c r="H5" s="54"/>
    </row>
    <row r="6" spans="2:8" ht="35.450000000000003">
      <c r="B6" s="37" t="s">
        <v>97</v>
      </c>
      <c r="C6" s="3" t="s">
        <v>98</v>
      </c>
      <c r="D6" s="7" t="s">
        <v>29</v>
      </c>
      <c r="E6" s="31" t="s">
        <v>91</v>
      </c>
      <c r="F6" s="46" t="s">
        <v>99</v>
      </c>
      <c r="H6" s="54"/>
    </row>
    <row r="7" spans="2:8" ht="14.45">
      <c r="B7" s="37" t="s">
        <v>100</v>
      </c>
      <c r="C7" s="3" t="s">
        <v>90</v>
      </c>
      <c r="D7" s="7" t="s">
        <v>32</v>
      </c>
      <c r="E7" s="31" t="s">
        <v>91</v>
      </c>
      <c r="F7" s="21" t="s">
        <v>101</v>
      </c>
      <c r="H7" s="54"/>
    </row>
    <row r="8" spans="2:8" ht="14.45">
      <c r="B8" s="37" t="s">
        <v>102</v>
      </c>
      <c r="C8" s="7" t="s">
        <v>94</v>
      </c>
      <c r="D8" s="7" t="s">
        <v>36</v>
      </c>
      <c r="E8" s="31" t="s">
        <v>91</v>
      </c>
      <c r="F8" s="21" t="s">
        <v>103</v>
      </c>
      <c r="H8" s="54"/>
    </row>
    <row r="9" spans="2:8" ht="14.45">
      <c r="B9" s="37" t="s">
        <v>104</v>
      </c>
      <c r="C9" s="3" t="s">
        <v>94</v>
      </c>
      <c r="D9" s="7" t="s">
        <v>105</v>
      </c>
      <c r="E9" s="7" t="s">
        <v>91</v>
      </c>
      <c r="F9" s="19" t="s">
        <v>106</v>
      </c>
      <c r="H9" s="54"/>
    </row>
    <row r="10" spans="2:8">
      <c r="B10" s="111" t="s">
        <v>107</v>
      </c>
      <c r="C10" s="113" t="s">
        <v>90</v>
      </c>
      <c r="D10" s="7" t="s">
        <v>71</v>
      </c>
      <c r="E10" s="106" t="s">
        <v>91</v>
      </c>
      <c r="F10" s="103" t="s">
        <v>108</v>
      </c>
      <c r="H10" s="55"/>
    </row>
    <row r="11" spans="2:8">
      <c r="B11" s="112"/>
      <c r="C11" s="114"/>
      <c r="D11" s="7" t="s">
        <v>26</v>
      </c>
      <c r="E11" s="108"/>
      <c r="F11" s="105"/>
      <c r="H11" s="55"/>
    </row>
    <row r="12" spans="2:8">
      <c r="B12" s="37" t="s">
        <v>109</v>
      </c>
      <c r="C12" s="3" t="s">
        <v>94</v>
      </c>
      <c r="D12" s="7" t="s">
        <v>11</v>
      </c>
      <c r="E12" s="31" t="s">
        <v>91</v>
      </c>
      <c r="F12" s="21" t="s">
        <v>110</v>
      </c>
      <c r="H12" s="55"/>
    </row>
    <row r="13" spans="2:8">
      <c r="B13" s="37" t="s">
        <v>111</v>
      </c>
      <c r="C13" s="3" t="s">
        <v>94</v>
      </c>
      <c r="D13" s="7" t="s">
        <v>38</v>
      </c>
      <c r="E13" s="7" t="s">
        <v>112</v>
      </c>
      <c r="F13" s="19" t="s">
        <v>113</v>
      </c>
      <c r="H13" s="55"/>
    </row>
    <row r="14" spans="2:8">
      <c r="B14" s="48" t="s">
        <v>114</v>
      </c>
      <c r="C14" s="47"/>
      <c r="D14" s="7" t="s">
        <v>23</v>
      </c>
      <c r="E14" s="44" t="s">
        <v>91</v>
      </c>
      <c r="F14" s="45" t="s">
        <v>115</v>
      </c>
      <c r="H14" s="55"/>
    </row>
    <row r="15" spans="2:8" ht="34.15">
      <c r="B15" s="111" t="s">
        <v>116</v>
      </c>
      <c r="C15" s="113" t="s">
        <v>98</v>
      </c>
      <c r="D15" s="7" t="s">
        <v>7</v>
      </c>
      <c r="E15" s="109" t="s">
        <v>117</v>
      </c>
      <c r="F15" s="31" t="s">
        <v>118</v>
      </c>
      <c r="H15" s="55"/>
    </row>
    <row r="16" spans="2:8">
      <c r="B16" s="112"/>
      <c r="C16" s="114"/>
      <c r="D16" s="7" t="s">
        <v>43</v>
      </c>
      <c r="E16" s="110"/>
      <c r="F16" s="21" t="s">
        <v>70</v>
      </c>
      <c r="H16" s="55"/>
    </row>
    <row r="17" spans="8:8" ht="14.45">
      <c r="H17" s="49"/>
    </row>
  </sheetData>
  <mergeCells count="8">
    <mergeCell ref="F10:F11"/>
    <mergeCell ref="E15:E16"/>
    <mergeCell ref="B15:B16"/>
    <mergeCell ref="C15:C16"/>
    <mergeCell ref="C2:E2"/>
    <mergeCell ref="B10:B11"/>
    <mergeCell ref="C10:C11"/>
    <mergeCell ref="E10:E11"/>
  </mergeCells>
  <conditionalFormatting sqref="B4 B6">
    <cfRule type="duplicateValues" dxfId="5" priority="15"/>
  </conditionalFormatting>
  <conditionalFormatting sqref="B9">
    <cfRule type="duplicateValues" dxfId="4" priority="2"/>
  </conditionalFormatting>
  <conditionalFormatting sqref="B13">
    <cfRule type="duplicateValues" dxfId="3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21"/>
  <sheetViews>
    <sheetView topLeftCell="C1" zoomScaleNormal="100" workbookViewId="0">
      <selection activeCell="F16" sqref="F16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26.85546875" customWidth="1"/>
  </cols>
  <sheetData>
    <row r="3" spans="2:7">
      <c r="B3" s="1" t="s">
        <v>119</v>
      </c>
      <c r="C3" s="1"/>
      <c r="D3" s="1"/>
      <c r="E3" s="1"/>
      <c r="F3" s="1"/>
      <c r="G3" s="1"/>
    </row>
    <row r="4" spans="2:7" ht="24">
      <c r="B4" s="2" t="s">
        <v>120</v>
      </c>
      <c r="C4" s="2" t="s">
        <v>121</v>
      </c>
      <c r="D4" s="2" t="s">
        <v>122</v>
      </c>
      <c r="E4" s="2" t="s">
        <v>123</v>
      </c>
      <c r="F4" s="2" t="s">
        <v>124</v>
      </c>
      <c r="G4" s="2" t="s">
        <v>125</v>
      </c>
    </row>
    <row r="5" spans="2:7">
      <c r="B5" s="37" t="s">
        <v>89</v>
      </c>
      <c r="C5" s="7" t="s">
        <v>19</v>
      </c>
      <c r="D5" s="7" t="s">
        <v>126</v>
      </c>
      <c r="E5" s="7" t="s">
        <v>127</v>
      </c>
      <c r="F5" s="7" t="s">
        <v>55</v>
      </c>
      <c r="G5" s="18" t="s">
        <v>128</v>
      </c>
    </row>
    <row r="6" spans="2:7">
      <c r="B6" s="36" t="s">
        <v>93</v>
      </c>
      <c r="C6" s="7" t="s">
        <v>35</v>
      </c>
      <c r="D6" s="7" t="s">
        <v>57</v>
      </c>
      <c r="E6" s="30" t="s">
        <v>129</v>
      </c>
      <c r="F6" s="7" t="s">
        <v>55</v>
      </c>
      <c r="G6" s="18" t="s">
        <v>128</v>
      </c>
    </row>
    <row r="7" spans="2:7">
      <c r="B7" s="37" t="s">
        <v>97</v>
      </c>
      <c r="C7" s="7" t="s">
        <v>29</v>
      </c>
      <c r="D7" s="7" t="s">
        <v>72</v>
      </c>
      <c r="E7" s="30" t="s">
        <v>130</v>
      </c>
      <c r="F7" s="7" t="s">
        <v>55</v>
      </c>
      <c r="G7" s="18" t="s">
        <v>128</v>
      </c>
    </row>
    <row r="8" spans="2:7">
      <c r="B8" s="37" t="s">
        <v>100</v>
      </c>
      <c r="C8" s="7" t="s">
        <v>32</v>
      </c>
      <c r="D8" s="41" t="s">
        <v>131</v>
      </c>
      <c r="E8" s="30" t="s">
        <v>130</v>
      </c>
      <c r="F8" s="7" t="s">
        <v>63</v>
      </c>
      <c r="G8" s="18" t="s">
        <v>128</v>
      </c>
    </row>
    <row r="9" spans="2:7">
      <c r="B9" s="37" t="s">
        <v>102</v>
      </c>
      <c r="C9" s="7" t="s">
        <v>36</v>
      </c>
      <c r="D9" s="7" t="s">
        <v>36</v>
      </c>
      <c r="E9" s="30" t="s">
        <v>130</v>
      </c>
      <c r="F9" s="7" t="s">
        <v>55</v>
      </c>
      <c r="G9" s="18" t="s">
        <v>91</v>
      </c>
    </row>
    <row r="10" spans="2:7">
      <c r="B10" s="37" t="s">
        <v>104</v>
      </c>
      <c r="C10" s="7" t="s">
        <v>105</v>
      </c>
      <c r="D10" s="40" t="s">
        <v>105</v>
      </c>
      <c r="E10" s="30" t="s">
        <v>127</v>
      </c>
      <c r="F10" s="7" t="s">
        <v>55</v>
      </c>
      <c r="G10" s="18" t="s">
        <v>132</v>
      </c>
    </row>
    <row r="11" spans="2:7">
      <c r="B11" s="111" t="s">
        <v>107</v>
      </c>
      <c r="C11" s="7" t="s">
        <v>71</v>
      </c>
      <c r="D11" s="7" t="s">
        <v>71</v>
      </c>
      <c r="E11" s="30" t="s">
        <v>129</v>
      </c>
      <c r="F11" s="7" t="s">
        <v>55</v>
      </c>
      <c r="G11" s="103" t="s">
        <v>128</v>
      </c>
    </row>
    <row r="12" spans="2:7" ht="22.9">
      <c r="B12" s="112"/>
      <c r="C12" s="7" t="s">
        <v>26</v>
      </c>
      <c r="D12" s="7" t="s">
        <v>68</v>
      </c>
      <c r="E12" s="7" t="s">
        <v>133</v>
      </c>
      <c r="F12" s="7" t="s">
        <v>55</v>
      </c>
      <c r="G12" s="105"/>
    </row>
    <row r="13" spans="2:7">
      <c r="B13" s="37" t="s">
        <v>109</v>
      </c>
      <c r="C13" s="7" t="s">
        <v>11</v>
      </c>
      <c r="D13" s="7" t="s">
        <v>57</v>
      </c>
      <c r="E13" s="7" t="s">
        <v>127</v>
      </c>
      <c r="F13" s="7" t="s">
        <v>55</v>
      </c>
      <c r="G13" s="18" t="s">
        <v>134</v>
      </c>
    </row>
    <row r="14" spans="2:7">
      <c r="B14" s="37" t="s">
        <v>111</v>
      </c>
      <c r="C14" s="7" t="s">
        <v>38</v>
      </c>
      <c r="D14" s="7" t="s">
        <v>135</v>
      </c>
      <c r="E14" s="30" t="s">
        <v>130</v>
      </c>
      <c r="F14" s="7" t="s">
        <v>55</v>
      </c>
      <c r="G14" s="18" t="s">
        <v>128</v>
      </c>
    </row>
    <row r="15" spans="2:7" ht="22.9">
      <c r="B15" s="48" t="s">
        <v>136</v>
      </c>
      <c r="C15" s="7" t="s">
        <v>23</v>
      </c>
      <c r="D15" s="41" t="s">
        <v>137</v>
      </c>
      <c r="E15" s="30" t="s">
        <v>130</v>
      </c>
      <c r="F15" s="44" t="s">
        <v>55</v>
      </c>
      <c r="G15" s="45" t="s">
        <v>128</v>
      </c>
    </row>
    <row r="16" spans="2:7">
      <c r="B16" s="111" t="s">
        <v>116</v>
      </c>
      <c r="C16" s="7" t="s">
        <v>7</v>
      </c>
      <c r="D16" s="7" t="s">
        <v>138</v>
      </c>
      <c r="E16" s="30" t="s">
        <v>129</v>
      </c>
      <c r="F16" s="7" t="s">
        <v>55</v>
      </c>
      <c r="G16" s="18" t="s">
        <v>134</v>
      </c>
    </row>
    <row r="17" spans="2:7">
      <c r="B17" s="112"/>
      <c r="C17" s="7" t="s">
        <v>43</v>
      </c>
      <c r="D17" s="40" t="s">
        <v>82</v>
      </c>
      <c r="E17" s="30" t="s">
        <v>129</v>
      </c>
      <c r="F17" s="7" t="s">
        <v>63</v>
      </c>
      <c r="G17" s="18" t="s">
        <v>128</v>
      </c>
    </row>
    <row r="20" spans="2:7">
      <c r="B20" s="41"/>
      <c r="C20" s="41"/>
      <c r="D20" s="41"/>
      <c r="E20" s="41"/>
      <c r="F20" s="41"/>
      <c r="G20" s="41"/>
    </row>
    <row r="21" spans="2:7">
      <c r="B21" s="41"/>
      <c r="C21" s="41"/>
      <c r="D21" s="41"/>
      <c r="E21" s="41"/>
      <c r="F21" s="41"/>
      <c r="G21" s="41"/>
    </row>
  </sheetData>
  <mergeCells count="3">
    <mergeCell ref="B11:B12"/>
    <mergeCell ref="B16:B17"/>
    <mergeCell ref="G11:G12"/>
  </mergeCells>
  <conditionalFormatting sqref="B5 B7">
    <cfRule type="duplicateValues" dxfId="2" priority="3"/>
  </conditionalFormatting>
  <conditionalFormatting sqref="B10">
    <cfRule type="duplicateValues" dxfId="1" priority="2"/>
  </conditionalFormatting>
  <conditionalFormatting sqref="B14">
    <cfRule type="duplicateValues" dxfId="0" priority="1"/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J37"/>
  <sheetViews>
    <sheetView topLeftCell="B3" zoomScaleNormal="100" workbookViewId="0">
      <selection activeCell="D3" sqref="D1:I1048576"/>
    </sheetView>
  </sheetViews>
  <sheetFormatPr defaultColWidth="11.42578125" defaultRowHeight="13.9"/>
  <cols>
    <col min="1" max="1" width="8.85546875" customWidth="1"/>
    <col min="2" max="2" width="17.5703125" customWidth="1"/>
    <col min="3" max="3" width="26.140625" customWidth="1"/>
    <col min="4" max="4" width="17.42578125" hidden="1" customWidth="1"/>
    <col min="5" max="5" width="14.140625" hidden="1" customWidth="1"/>
    <col min="6" max="6" width="8.5703125" hidden="1" customWidth="1"/>
    <col min="7" max="7" width="25.7109375" hidden="1" customWidth="1"/>
    <col min="8" max="8" width="9.5703125" hidden="1" customWidth="1"/>
    <col min="9" max="9" width="10.140625" hidden="1" customWidth="1"/>
    <col min="10" max="10" width="8.5703125" customWidth="1"/>
    <col min="11" max="11" width="4.42578125" customWidth="1"/>
    <col min="14" max="14" width="25.7109375" customWidth="1"/>
  </cols>
  <sheetData>
    <row r="2" spans="2:10">
      <c r="B2" s="115" t="s">
        <v>139</v>
      </c>
      <c r="C2" s="115"/>
      <c r="D2" s="115"/>
      <c r="E2" s="115"/>
      <c r="F2" s="115"/>
      <c r="G2" s="115"/>
      <c r="H2" s="115"/>
      <c r="I2" s="115"/>
      <c r="J2" s="115"/>
    </row>
    <row r="3" spans="2:10" ht="28.5" customHeight="1">
      <c r="B3" s="122" t="s">
        <v>140</v>
      </c>
      <c r="C3" s="123" t="s">
        <v>141</v>
      </c>
      <c r="D3" s="123" t="s">
        <v>142</v>
      </c>
      <c r="E3" s="125" t="s">
        <v>143</v>
      </c>
      <c r="F3" s="126"/>
      <c r="G3" s="123" t="s">
        <v>144</v>
      </c>
      <c r="H3" s="123" t="s">
        <v>145</v>
      </c>
      <c r="I3" s="123" t="s">
        <v>146</v>
      </c>
      <c r="J3" s="123" t="s">
        <v>147</v>
      </c>
    </row>
    <row r="4" spans="2:10" ht="15.75" customHeight="1">
      <c r="B4" s="122"/>
      <c r="C4" s="124"/>
      <c r="D4" s="124"/>
      <c r="E4" s="2" t="s">
        <v>148</v>
      </c>
      <c r="F4" s="2" t="s">
        <v>149</v>
      </c>
      <c r="G4" s="124"/>
      <c r="H4" s="124"/>
      <c r="I4" s="124"/>
      <c r="J4" s="124"/>
    </row>
    <row r="5" spans="2:10" ht="28.5" customHeight="1">
      <c r="B5" s="116" t="s">
        <v>150</v>
      </c>
      <c r="C5" s="3" t="s">
        <v>151</v>
      </c>
      <c r="D5" s="4" t="s">
        <v>152</v>
      </c>
      <c r="E5" s="5" t="s">
        <v>153</v>
      </c>
      <c r="F5" s="22" t="s">
        <v>154</v>
      </c>
      <c r="G5" s="18" t="s">
        <v>155</v>
      </c>
      <c r="H5" s="8">
        <v>0</v>
      </c>
      <c r="I5" s="10">
        <v>8000</v>
      </c>
      <c r="J5" s="92">
        <f>H5/I5</f>
        <v>0</v>
      </c>
    </row>
    <row r="6" spans="2:10" ht="34.15">
      <c r="B6" s="117"/>
      <c r="C6" s="21" t="s">
        <v>156</v>
      </c>
      <c r="D6" s="4" t="s">
        <v>152</v>
      </c>
      <c r="E6" s="5" t="s">
        <v>157</v>
      </c>
      <c r="F6" s="38" t="s">
        <v>158</v>
      </c>
      <c r="G6" s="19" t="s">
        <v>159</v>
      </c>
      <c r="H6" s="8">
        <v>2000</v>
      </c>
      <c r="I6" s="10">
        <v>25000</v>
      </c>
      <c r="J6" s="93">
        <f t="shared" ref="J6:J12" si="0">H6/I6</f>
        <v>0.08</v>
      </c>
    </row>
    <row r="7" spans="2:10" ht="52.5" customHeight="1">
      <c r="B7" s="118" t="s">
        <v>160</v>
      </c>
      <c r="C7" s="86" t="s">
        <v>32</v>
      </c>
      <c r="D7" s="4" t="s">
        <v>76</v>
      </c>
      <c r="E7" s="5" t="s">
        <v>161</v>
      </c>
      <c r="F7" s="22" t="s">
        <v>154</v>
      </c>
      <c r="G7" s="19" t="s">
        <v>162</v>
      </c>
      <c r="H7" s="8">
        <v>200</v>
      </c>
      <c r="I7" s="10">
        <v>1500</v>
      </c>
      <c r="J7" s="94">
        <f t="shared" si="0"/>
        <v>0.13333333333333333</v>
      </c>
    </row>
    <row r="8" spans="2:10" ht="14.45">
      <c r="B8" s="119"/>
      <c r="C8" s="50" t="s">
        <v>38</v>
      </c>
      <c r="D8" s="7" t="s">
        <v>163</v>
      </c>
      <c r="E8" s="5" t="s">
        <v>164</v>
      </c>
      <c r="F8" s="22">
        <v>1</v>
      </c>
      <c r="G8" s="19" t="s">
        <v>113</v>
      </c>
      <c r="H8" s="8">
        <v>50</v>
      </c>
      <c r="I8" s="10">
        <v>24000</v>
      </c>
      <c r="J8" s="92">
        <f t="shared" si="0"/>
        <v>2.0833333333333333E-3</v>
      </c>
    </row>
    <row r="9" spans="2:10" ht="22.9">
      <c r="B9" s="119"/>
      <c r="C9" s="86" t="s">
        <v>29</v>
      </c>
      <c r="D9" s="7" t="s">
        <v>57</v>
      </c>
      <c r="E9" s="5" t="s">
        <v>165</v>
      </c>
      <c r="F9" s="6">
        <v>1</v>
      </c>
      <c r="G9" s="19" t="s">
        <v>166</v>
      </c>
      <c r="H9" s="8">
        <v>12</v>
      </c>
      <c r="I9" s="10">
        <v>20000</v>
      </c>
      <c r="J9" s="92">
        <f t="shared" si="0"/>
        <v>5.9999999999999995E-4</v>
      </c>
    </row>
    <row r="10" spans="2:10" ht="14.45">
      <c r="B10" s="119"/>
      <c r="C10" s="50" t="s">
        <v>167</v>
      </c>
      <c r="D10" s="4" t="s">
        <v>62</v>
      </c>
      <c r="E10" s="5" t="s">
        <v>168</v>
      </c>
      <c r="F10" s="6">
        <v>1</v>
      </c>
      <c r="G10" s="19" t="s">
        <v>64</v>
      </c>
      <c r="H10" s="56">
        <v>0</v>
      </c>
      <c r="I10" s="10">
        <v>4700</v>
      </c>
      <c r="J10" s="92">
        <f t="shared" si="0"/>
        <v>0</v>
      </c>
    </row>
    <row r="11" spans="2:10" ht="13.9" customHeight="1">
      <c r="B11" s="119"/>
      <c r="C11" s="50" t="s">
        <v>7</v>
      </c>
      <c r="D11" s="24" t="s">
        <v>76</v>
      </c>
      <c r="E11" s="5" t="s">
        <v>168</v>
      </c>
      <c r="F11" s="9">
        <v>1</v>
      </c>
      <c r="G11" s="19" t="s">
        <v>113</v>
      </c>
      <c r="H11" s="8">
        <v>250</v>
      </c>
      <c r="I11" s="10">
        <v>2000</v>
      </c>
      <c r="J11" s="94">
        <f t="shared" si="0"/>
        <v>0.125</v>
      </c>
    </row>
    <row r="12" spans="2:10" ht="22.9">
      <c r="B12" s="119"/>
      <c r="C12" s="61" t="s">
        <v>169</v>
      </c>
      <c r="D12" s="7" t="s">
        <v>72</v>
      </c>
      <c r="E12" s="5" t="s">
        <v>170</v>
      </c>
      <c r="F12" s="6">
        <v>1</v>
      </c>
      <c r="G12" s="19" t="s">
        <v>171</v>
      </c>
      <c r="H12" s="8">
        <v>150</v>
      </c>
      <c r="I12" s="10">
        <v>2500</v>
      </c>
      <c r="J12" s="93">
        <f t="shared" si="0"/>
        <v>0.06</v>
      </c>
    </row>
    <row r="13" spans="2:10">
      <c r="B13" s="119"/>
      <c r="C13" s="51" t="s">
        <v>172</v>
      </c>
      <c r="D13" s="52" t="s">
        <v>173</v>
      </c>
      <c r="E13" s="59" t="s">
        <v>174</v>
      </c>
      <c r="F13" s="57">
        <v>1</v>
      </c>
      <c r="G13" s="52" t="s">
        <v>59</v>
      </c>
      <c r="H13" s="56">
        <v>0</v>
      </c>
      <c r="I13" s="14">
        <v>8000</v>
      </c>
      <c r="J13" s="92">
        <f>H13/I13</f>
        <v>0</v>
      </c>
    </row>
    <row r="14" spans="2:10">
      <c r="B14" s="119"/>
      <c r="C14" s="51" t="s">
        <v>175</v>
      </c>
      <c r="D14" s="52" t="s">
        <v>176</v>
      </c>
      <c r="E14" s="52" t="s">
        <v>174</v>
      </c>
      <c r="F14" s="57">
        <v>1</v>
      </c>
      <c r="G14" s="52" t="s">
        <v>59</v>
      </c>
      <c r="H14" s="56">
        <v>0</v>
      </c>
      <c r="I14" s="14">
        <v>500</v>
      </c>
      <c r="J14" s="92">
        <f t="shared" ref="J14:J19" si="1">H14/I14</f>
        <v>0</v>
      </c>
    </row>
    <row r="15" spans="2:10">
      <c r="B15" s="120"/>
      <c r="C15" s="51" t="s">
        <v>177</v>
      </c>
      <c r="D15" s="52" t="s">
        <v>173</v>
      </c>
      <c r="E15" s="52" t="s">
        <v>168</v>
      </c>
      <c r="F15" s="57">
        <v>1</v>
      </c>
      <c r="G15" s="52" t="s">
        <v>59</v>
      </c>
      <c r="H15" s="56">
        <v>0</v>
      </c>
      <c r="I15" s="14">
        <v>8000</v>
      </c>
      <c r="J15" s="92">
        <f t="shared" si="1"/>
        <v>0</v>
      </c>
    </row>
    <row r="16" spans="2:10" ht="34.9">
      <c r="B16" s="116" t="s">
        <v>178</v>
      </c>
      <c r="C16" s="61" t="s">
        <v>23</v>
      </c>
      <c r="D16" s="18" t="s">
        <v>179</v>
      </c>
      <c r="E16" s="58" t="s">
        <v>180</v>
      </c>
      <c r="F16" s="60" t="s">
        <v>181</v>
      </c>
      <c r="G16" s="19" t="s">
        <v>182</v>
      </c>
      <c r="H16" s="62">
        <v>400</v>
      </c>
      <c r="I16" s="63">
        <v>2000</v>
      </c>
      <c r="J16" s="94">
        <f t="shared" si="1"/>
        <v>0.2</v>
      </c>
    </row>
    <row r="17" spans="2:10">
      <c r="B17" s="121"/>
      <c r="C17" s="51" t="s">
        <v>183</v>
      </c>
      <c r="D17" s="52" t="s">
        <v>173</v>
      </c>
      <c r="E17" s="18" t="s">
        <v>184</v>
      </c>
      <c r="F17" s="57">
        <v>1</v>
      </c>
      <c r="G17" s="52" t="s">
        <v>59</v>
      </c>
      <c r="H17" s="56">
        <v>0</v>
      </c>
      <c r="I17" s="14">
        <v>8000</v>
      </c>
      <c r="J17" s="92">
        <f t="shared" si="1"/>
        <v>0</v>
      </c>
    </row>
    <row r="18" spans="2:10">
      <c r="B18" s="117"/>
      <c r="C18" s="51" t="s">
        <v>185</v>
      </c>
      <c r="D18" s="52" t="s">
        <v>186</v>
      </c>
      <c r="E18" s="52" t="s">
        <v>164</v>
      </c>
      <c r="F18" s="57">
        <v>1</v>
      </c>
      <c r="G18" s="52" t="s">
        <v>59</v>
      </c>
      <c r="H18" s="56">
        <v>0</v>
      </c>
      <c r="I18" s="14">
        <v>1700</v>
      </c>
      <c r="J18" s="92">
        <f t="shared" si="1"/>
        <v>0</v>
      </c>
    </row>
    <row r="19" spans="2:10">
      <c r="B19" s="85" t="s">
        <v>187</v>
      </c>
      <c r="C19" s="51" t="s">
        <v>35</v>
      </c>
      <c r="D19" s="52" t="s">
        <v>57</v>
      </c>
      <c r="E19" s="52" t="s">
        <v>168</v>
      </c>
      <c r="F19" s="57">
        <v>1</v>
      </c>
      <c r="G19" s="52" t="s">
        <v>188</v>
      </c>
      <c r="H19" s="14">
        <v>5000</v>
      </c>
      <c r="I19" s="14">
        <v>32000</v>
      </c>
      <c r="J19" s="94">
        <f t="shared" si="1"/>
        <v>0.15625</v>
      </c>
    </row>
    <row r="20" spans="2:10" ht="14.45">
      <c r="C20" s="49"/>
    </row>
    <row r="21" spans="2:10" ht="14.45">
      <c r="C21" s="49"/>
    </row>
    <row r="23" spans="2:10" ht="14.45">
      <c r="B23" s="42" t="s">
        <v>189</v>
      </c>
      <c r="C23" s="42" t="s">
        <v>190</v>
      </c>
      <c r="D23" s="42" t="s">
        <v>191</v>
      </c>
    </row>
    <row r="24" spans="2:10" ht="14.45">
      <c r="B24" s="43" t="s">
        <v>192</v>
      </c>
      <c r="C24" s="43" t="s">
        <v>193</v>
      </c>
      <c r="D24" s="43" t="s">
        <v>194</v>
      </c>
    </row>
    <row r="25" spans="2:10" ht="14.45">
      <c r="B25" s="43" t="s">
        <v>195</v>
      </c>
      <c r="C25" s="43" t="s">
        <v>193</v>
      </c>
      <c r="D25" s="43" t="s">
        <v>196</v>
      </c>
    </row>
    <row r="26" spans="2:10" ht="14.45">
      <c r="B26" s="43" t="s">
        <v>197</v>
      </c>
      <c r="C26" s="43" t="s">
        <v>187</v>
      </c>
      <c r="D26" s="43" t="s">
        <v>198</v>
      </c>
    </row>
    <row r="27" spans="2:10" ht="14.45">
      <c r="B27" s="43" t="s">
        <v>199</v>
      </c>
      <c r="C27" s="43" t="s">
        <v>193</v>
      </c>
      <c r="D27" s="43" t="s">
        <v>200</v>
      </c>
    </row>
    <row r="28" spans="2:10" ht="14.45">
      <c r="B28" s="43" t="s">
        <v>201</v>
      </c>
      <c r="C28" s="43" t="s">
        <v>193</v>
      </c>
      <c r="D28" s="43" t="s">
        <v>202</v>
      </c>
    </row>
    <row r="29" spans="2:10" ht="14.45">
      <c r="B29" s="43" t="s">
        <v>203</v>
      </c>
      <c r="C29" s="43" t="s">
        <v>193</v>
      </c>
      <c r="D29" s="43" t="s">
        <v>202</v>
      </c>
    </row>
    <row r="30" spans="2:10" ht="14.45">
      <c r="B30" s="43" t="s">
        <v>204</v>
      </c>
      <c r="C30" s="43" t="s">
        <v>193</v>
      </c>
      <c r="D30" s="43" t="s">
        <v>202</v>
      </c>
    </row>
    <row r="31" spans="2:10" ht="14.45">
      <c r="B31" s="43" t="s">
        <v>205</v>
      </c>
      <c r="C31" s="43" t="s">
        <v>178</v>
      </c>
      <c r="D31" s="43" t="s">
        <v>206</v>
      </c>
    </row>
    <row r="32" spans="2:10" ht="14.45">
      <c r="B32" s="43" t="s">
        <v>207</v>
      </c>
      <c r="C32" s="43" t="s">
        <v>193</v>
      </c>
      <c r="D32" s="43" t="s">
        <v>196</v>
      </c>
    </row>
    <row r="33" spans="2:4" ht="14.45">
      <c r="B33" s="43" t="s">
        <v>208</v>
      </c>
      <c r="C33" s="43" t="s">
        <v>193</v>
      </c>
      <c r="D33" s="43" t="s">
        <v>196</v>
      </c>
    </row>
    <row r="34" spans="2:4" ht="14.45">
      <c r="B34" s="43" t="s">
        <v>209</v>
      </c>
      <c r="C34" s="43" t="s">
        <v>193</v>
      </c>
      <c r="D34" s="43" t="s">
        <v>210</v>
      </c>
    </row>
    <row r="35" spans="2:4" ht="14.45">
      <c r="B35" s="43" t="s">
        <v>211</v>
      </c>
      <c r="C35" s="43" t="s">
        <v>178</v>
      </c>
      <c r="D35" s="43" t="s">
        <v>212</v>
      </c>
    </row>
    <row r="36" spans="2:4" ht="14.45">
      <c r="B36" s="43" t="s">
        <v>213</v>
      </c>
      <c r="C36" s="43" t="s">
        <v>150</v>
      </c>
      <c r="D36" s="43" t="s">
        <v>214</v>
      </c>
    </row>
    <row r="37" spans="2:4" ht="14.45">
      <c r="B37" s="43" t="s">
        <v>215</v>
      </c>
      <c r="C37" s="43" t="s">
        <v>150</v>
      </c>
      <c r="D37" s="43" t="s">
        <v>214</v>
      </c>
    </row>
  </sheetData>
  <autoFilter ref="B23:D37" xr:uid="{00000000-0009-0000-0000-000004000000}"/>
  <mergeCells count="12">
    <mergeCell ref="B5:B6"/>
    <mergeCell ref="B7:B15"/>
    <mergeCell ref="B16:B18"/>
    <mergeCell ref="B2:J2"/>
    <mergeCell ref="B3:B4"/>
    <mergeCell ref="D3:D4"/>
    <mergeCell ref="C3:C4"/>
    <mergeCell ref="G3:G4"/>
    <mergeCell ref="J3:J4"/>
    <mergeCell ref="I3:I4"/>
    <mergeCell ref="H3:H4"/>
    <mergeCell ref="E3:F3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9"/>
  <sheetViews>
    <sheetView tabSelected="1" topLeftCell="G1" zoomScaleNormal="100" workbookViewId="0">
      <selection activeCell="O18" sqref="O18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C2" s="1" t="s">
        <v>216</v>
      </c>
      <c r="E2" s="1"/>
      <c r="F2" s="1"/>
      <c r="G2" s="1"/>
    </row>
    <row r="3" spans="2:13" ht="28.5" customHeight="1">
      <c r="B3" s="122" t="s">
        <v>140</v>
      </c>
      <c r="C3" s="122" t="s">
        <v>141</v>
      </c>
      <c r="D3" s="122" t="s">
        <v>142</v>
      </c>
      <c r="E3" s="127" t="s">
        <v>217</v>
      </c>
      <c r="F3" s="127" t="s">
        <v>218</v>
      </c>
      <c r="G3" s="127" t="s">
        <v>219</v>
      </c>
      <c r="I3" s="128" t="s">
        <v>141</v>
      </c>
      <c r="J3" s="128" t="s">
        <v>217</v>
      </c>
      <c r="K3" s="128" t="s">
        <v>218</v>
      </c>
      <c r="L3" s="128" t="s">
        <v>219</v>
      </c>
      <c r="M3" s="128" t="s">
        <v>220</v>
      </c>
    </row>
    <row r="4" spans="2:13" ht="15.75" customHeight="1">
      <c r="B4" s="122"/>
      <c r="C4" s="122"/>
      <c r="D4" s="122"/>
      <c r="E4" s="127"/>
      <c r="F4" s="127"/>
      <c r="G4" s="127"/>
      <c r="I4" s="129"/>
      <c r="J4" s="129"/>
      <c r="K4" s="129"/>
      <c r="L4" s="129"/>
      <c r="M4" s="129"/>
    </row>
    <row r="5" spans="2:13">
      <c r="B5" s="116" t="s">
        <v>150</v>
      </c>
      <c r="C5" s="3" t="s">
        <v>221</v>
      </c>
      <c r="D5" s="4" t="s">
        <v>222</v>
      </c>
      <c r="E5" s="11">
        <v>6000</v>
      </c>
      <c r="F5" s="11">
        <v>8500</v>
      </c>
      <c r="G5" s="10">
        <v>8000</v>
      </c>
      <c r="I5" s="3" t="s">
        <v>223</v>
      </c>
      <c r="J5" s="11">
        <v>6000</v>
      </c>
      <c r="K5" s="11">
        <v>8500</v>
      </c>
      <c r="L5" s="10">
        <v>8000</v>
      </c>
      <c r="M5" s="95">
        <f>K5/J5*100-100</f>
        <v>41.666666666666686</v>
      </c>
    </row>
    <row r="6" spans="2:13">
      <c r="B6" s="117"/>
      <c r="C6" s="21" t="s">
        <v>105</v>
      </c>
      <c r="D6" s="4" t="s">
        <v>105</v>
      </c>
      <c r="E6" s="11">
        <v>22000</v>
      </c>
      <c r="F6" s="11">
        <v>27000</v>
      </c>
      <c r="G6" s="10">
        <v>25000</v>
      </c>
      <c r="I6" s="21" t="s">
        <v>105</v>
      </c>
      <c r="J6" s="11">
        <v>22000</v>
      </c>
      <c r="K6" s="11">
        <v>27000</v>
      </c>
      <c r="L6" s="10">
        <v>25000</v>
      </c>
      <c r="M6" s="95">
        <f t="shared" ref="M6:M19" si="0">K6/J6*100-100</f>
        <v>22.727272727272734</v>
      </c>
    </row>
    <row r="7" spans="2:13" ht="14.45">
      <c r="B7" s="118" t="s">
        <v>160</v>
      </c>
      <c r="C7" s="50" t="s">
        <v>32</v>
      </c>
      <c r="D7" s="4" t="s">
        <v>76</v>
      </c>
      <c r="E7" s="10">
        <v>750</v>
      </c>
      <c r="F7" s="10">
        <v>2000</v>
      </c>
      <c r="G7" s="10">
        <v>1500</v>
      </c>
      <c r="I7" s="50" t="s">
        <v>32</v>
      </c>
      <c r="J7" s="10">
        <v>750</v>
      </c>
      <c r="K7" s="10">
        <v>2000</v>
      </c>
      <c r="L7" s="10">
        <v>1500</v>
      </c>
      <c r="M7" s="95">
        <f t="shared" si="0"/>
        <v>166.66666666666663</v>
      </c>
    </row>
    <row r="8" spans="2:13" ht="14.45">
      <c r="B8" s="119"/>
      <c r="C8" s="50" t="s">
        <v>38</v>
      </c>
      <c r="D8" s="7" t="s">
        <v>163</v>
      </c>
      <c r="E8" s="12">
        <v>22000</v>
      </c>
      <c r="F8" s="12">
        <v>27000</v>
      </c>
      <c r="G8" s="10">
        <v>24000</v>
      </c>
      <c r="I8" s="50" t="s">
        <v>38</v>
      </c>
      <c r="J8" s="12">
        <v>22000</v>
      </c>
      <c r="K8" s="12">
        <v>27000</v>
      </c>
      <c r="L8" s="10">
        <v>24000</v>
      </c>
      <c r="M8" s="95">
        <f t="shared" si="0"/>
        <v>22.727272727272734</v>
      </c>
    </row>
    <row r="9" spans="2:13" ht="14.45">
      <c r="B9" s="119"/>
      <c r="C9" s="50" t="s">
        <v>224</v>
      </c>
      <c r="D9" s="7" t="s">
        <v>57</v>
      </c>
      <c r="E9" s="11">
        <v>6400</v>
      </c>
      <c r="F9" s="11">
        <v>20800</v>
      </c>
      <c r="G9" s="10">
        <v>20000</v>
      </c>
      <c r="I9" s="50" t="s">
        <v>224</v>
      </c>
      <c r="J9" s="11">
        <v>6400</v>
      </c>
      <c r="K9" s="11">
        <v>20800</v>
      </c>
      <c r="L9" s="10">
        <v>20000</v>
      </c>
      <c r="M9" s="96">
        <f t="shared" si="0"/>
        <v>225</v>
      </c>
    </row>
    <row r="10" spans="2:13" ht="14.45">
      <c r="B10" s="119"/>
      <c r="C10" s="50" t="s">
        <v>167</v>
      </c>
      <c r="D10" s="4" t="s">
        <v>62</v>
      </c>
      <c r="E10" s="11">
        <v>4000</v>
      </c>
      <c r="F10" s="11">
        <v>4800</v>
      </c>
      <c r="G10" s="10">
        <v>4700</v>
      </c>
      <c r="I10" s="50" t="s">
        <v>167</v>
      </c>
      <c r="J10" s="11">
        <v>4000</v>
      </c>
      <c r="K10" s="11">
        <v>4800</v>
      </c>
      <c r="L10" s="10">
        <v>4700</v>
      </c>
      <c r="M10" s="97">
        <f t="shared" si="0"/>
        <v>20</v>
      </c>
    </row>
    <row r="11" spans="2:13" ht="14.45">
      <c r="B11" s="119"/>
      <c r="C11" s="50" t="s">
        <v>7</v>
      </c>
      <c r="D11" s="24" t="s">
        <v>76</v>
      </c>
      <c r="E11" s="11">
        <v>1000</v>
      </c>
      <c r="F11" s="35">
        <v>2500</v>
      </c>
      <c r="G11" s="10">
        <v>2000</v>
      </c>
      <c r="I11" s="50" t="s">
        <v>7</v>
      </c>
      <c r="J11" s="11">
        <v>1000</v>
      </c>
      <c r="K11" s="35">
        <v>2500</v>
      </c>
      <c r="L11" s="10">
        <v>2000</v>
      </c>
      <c r="M11" s="95">
        <f t="shared" si="0"/>
        <v>150</v>
      </c>
    </row>
    <row r="12" spans="2:13">
      <c r="B12" s="119"/>
      <c r="C12" s="51" t="s">
        <v>225</v>
      </c>
      <c r="D12" s="7" t="s">
        <v>72</v>
      </c>
      <c r="E12" s="11">
        <v>1500</v>
      </c>
      <c r="F12" s="35">
        <v>3125</v>
      </c>
      <c r="G12" s="10">
        <v>2500</v>
      </c>
      <c r="I12" s="51" t="s">
        <v>225</v>
      </c>
      <c r="J12" s="11">
        <v>1500</v>
      </c>
      <c r="K12" s="35">
        <v>3125</v>
      </c>
      <c r="L12" s="10">
        <v>2500</v>
      </c>
      <c r="M12" s="95">
        <f t="shared" si="0"/>
        <v>108.33333333333334</v>
      </c>
    </row>
    <row r="13" spans="2:13">
      <c r="B13" s="119"/>
      <c r="C13" s="51" t="s">
        <v>172</v>
      </c>
      <c r="D13" s="52" t="s">
        <v>71</v>
      </c>
      <c r="E13" s="14">
        <v>7000</v>
      </c>
      <c r="F13" s="14">
        <v>8500</v>
      </c>
      <c r="G13" s="14">
        <v>8000</v>
      </c>
      <c r="I13" s="51" t="s">
        <v>172</v>
      </c>
      <c r="J13" s="14">
        <v>7000</v>
      </c>
      <c r="K13" s="14">
        <v>8500</v>
      </c>
      <c r="L13" s="14">
        <v>8000</v>
      </c>
      <c r="M13" s="97">
        <f t="shared" si="0"/>
        <v>21.428571428571416</v>
      </c>
    </row>
    <row r="14" spans="2:13">
      <c r="B14" s="119"/>
      <c r="C14" s="51" t="s">
        <v>226</v>
      </c>
      <c r="D14" s="52" t="s">
        <v>227</v>
      </c>
      <c r="E14" s="14">
        <v>466</v>
      </c>
      <c r="F14" s="14">
        <v>533</v>
      </c>
      <c r="G14" s="14">
        <v>500</v>
      </c>
      <c r="I14" s="51" t="s">
        <v>175</v>
      </c>
      <c r="J14" s="14">
        <v>466</v>
      </c>
      <c r="K14" s="14">
        <v>533</v>
      </c>
      <c r="L14" s="14">
        <v>500</v>
      </c>
      <c r="M14" s="97">
        <f t="shared" si="0"/>
        <v>14.377682403433468</v>
      </c>
    </row>
    <row r="15" spans="2:13">
      <c r="B15" s="120"/>
      <c r="C15" s="51" t="s">
        <v>177</v>
      </c>
      <c r="D15" s="52" t="s">
        <v>36</v>
      </c>
      <c r="E15" s="14">
        <v>1500</v>
      </c>
      <c r="F15" s="14">
        <v>8500</v>
      </c>
      <c r="G15" s="14">
        <v>8000</v>
      </c>
      <c r="I15" s="51" t="s">
        <v>177</v>
      </c>
      <c r="J15" s="14">
        <v>1500</v>
      </c>
      <c r="K15" s="14">
        <v>8500</v>
      </c>
      <c r="L15" s="14">
        <v>8000</v>
      </c>
      <c r="M15" s="96">
        <f t="shared" si="0"/>
        <v>466.66666666666674</v>
      </c>
    </row>
    <row r="16" spans="2:13">
      <c r="B16" s="116" t="s">
        <v>178</v>
      </c>
      <c r="C16" s="61" t="s">
        <v>23</v>
      </c>
      <c r="D16" s="18" t="s">
        <v>179</v>
      </c>
      <c r="E16" s="14">
        <v>1500</v>
      </c>
      <c r="F16" s="14">
        <v>3000</v>
      </c>
      <c r="G16" s="63">
        <v>2000</v>
      </c>
      <c r="I16" s="61" t="s">
        <v>23</v>
      </c>
      <c r="J16" s="14">
        <v>1500</v>
      </c>
      <c r="K16" s="14">
        <v>3000</v>
      </c>
      <c r="L16" s="63">
        <v>2000</v>
      </c>
      <c r="M16" s="95">
        <f t="shared" si="0"/>
        <v>100</v>
      </c>
    </row>
    <row r="17" spans="2:13">
      <c r="B17" s="121"/>
      <c r="C17" s="51" t="s">
        <v>228</v>
      </c>
      <c r="D17" s="52" t="s">
        <v>36</v>
      </c>
      <c r="E17" s="14">
        <v>1500</v>
      </c>
      <c r="F17" s="14">
        <v>8500</v>
      </c>
      <c r="G17" s="14">
        <v>8000</v>
      </c>
      <c r="I17" s="51" t="s">
        <v>229</v>
      </c>
      <c r="J17" s="14">
        <v>1500</v>
      </c>
      <c r="K17" s="14">
        <v>8500</v>
      </c>
      <c r="L17" s="14">
        <v>8000</v>
      </c>
      <c r="M17" s="96">
        <f t="shared" si="0"/>
        <v>466.66666666666674</v>
      </c>
    </row>
    <row r="18" spans="2:13">
      <c r="B18" s="117"/>
      <c r="C18" s="51" t="s">
        <v>185</v>
      </c>
      <c r="D18" s="52" t="s">
        <v>186</v>
      </c>
      <c r="E18" s="14">
        <v>800</v>
      </c>
      <c r="F18" s="14">
        <v>2000</v>
      </c>
      <c r="G18" s="14">
        <v>1700</v>
      </c>
      <c r="I18" s="51" t="s">
        <v>230</v>
      </c>
      <c r="J18" s="14">
        <v>800</v>
      </c>
      <c r="K18" s="14">
        <v>2000</v>
      </c>
      <c r="L18" s="14">
        <v>1700</v>
      </c>
      <c r="M18" s="95">
        <f t="shared" si="0"/>
        <v>150</v>
      </c>
    </row>
    <row r="19" spans="2:13">
      <c r="B19" s="85" t="s">
        <v>187</v>
      </c>
      <c r="C19" s="51" t="s">
        <v>35</v>
      </c>
      <c r="D19" s="52" t="s">
        <v>57</v>
      </c>
      <c r="E19" s="14">
        <v>22000</v>
      </c>
      <c r="F19" s="14">
        <v>37000</v>
      </c>
      <c r="G19" s="14">
        <v>32000</v>
      </c>
      <c r="I19" s="51" t="s">
        <v>35</v>
      </c>
      <c r="J19" s="14">
        <v>22000</v>
      </c>
      <c r="K19" s="14">
        <v>37000</v>
      </c>
      <c r="L19" s="14">
        <v>32000</v>
      </c>
      <c r="M19" s="95">
        <f t="shared" si="0"/>
        <v>68.181818181818187</v>
      </c>
    </row>
  </sheetData>
  <mergeCells count="14">
    <mergeCell ref="L3:L4"/>
    <mergeCell ref="M3:M4"/>
    <mergeCell ref="J3:J4"/>
    <mergeCell ref="K3:K4"/>
    <mergeCell ref="I3:I4"/>
    <mergeCell ref="B5:B6"/>
    <mergeCell ref="B7:B15"/>
    <mergeCell ref="B16:B18"/>
    <mergeCell ref="G3:G4"/>
    <mergeCell ref="B3:B4"/>
    <mergeCell ref="C3:C4"/>
    <mergeCell ref="D3:D4"/>
    <mergeCell ref="E3:E4"/>
    <mergeCell ref="F3:F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51"/>
  <sheetViews>
    <sheetView zoomScaleNormal="100" workbookViewId="0">
      <selection activeCell="A43" sqref="A43"/>
    </sheetView>
  </sheetViews>
  <sheetFormatPr defaultColWidth="11.42578125" defaultRowHeight="13.9"/>
  <cols>
    <col min="1" max="1" width="27" customWidth="1"/>
    <col min="2" max="6" width="12.140625" bestFit="1" customWidth="1"/>
    <col min="7" max="7" width="11.5703125" bestFit="1" customWidth="1"/>
    <col min="8" max="8" width="11.42578125" bestFit="1" customWidth="1"/>
    <col min="9" max="9" width="12.140625" bestFit="1" customWidth="1"/>
  </cols>
  <sheetData>
    <row r="2" spans="1:9">
      <c r="A2" s="25" t="s">
        <v>231</v>
      </c>
      <c r="B2" s="23">
        <v>2019</v>
      </c>
      <c r="C2" s="23">
        <v>2020</v>
      </c>
      <c r="D2" s="23">
        <v>2021</v>
      </c>
      <c r="E2" s="23">
        <v>2022</v>
      </c>
      <c r="F2" s="23">
        <v>2023</v>
      </c>
      <c r="G2" s="23" t="s">
        <v>232</v>
      </c>
      <c r="H2" s="23" t="s">
        <v>233</v>
      </c>
    </row>
    <row r="3" spans="1:9" ht="14.45">
      <c r="A3" s="67" t="s">
        <v>32</v>
      </c>
      <c r="B3" s="14">
        <v>1411.25</v>
      </c>
      <c r="C3" s="14">
        <v>1779.333333333333</v>
      </c>
      <c r="D3" s="14">
        <v>1787.166666666667</v>
      </c>
      <c r="E3" s="14">
        <v>2033.5</v>
      </c>
      <c r="F3" s="14">
        <v>2215.188622754491</v>
      </c>
      <c r="G3" s="14">
        <f t="shared" ref="G3" si="0">AVERAGE(B3:F3)</f>
        <v>1845.2877245508982</v>
      </c>
      <c r="H3" s="14">
        <f>SUM(B3:F3)/5</f>
        <v>1845.2877245508982</v>
      </c>
      <c r="I3" s="39"/>
    </row>
    <row r="4" spans="1:9" ht="14.45">
      <c r="A4" s="65" t="s">
        <v>29</v>
      </c>
      <c r="B4" s="14">
        <v>16341.86904761905</v>
      </c>
      <c r="C4" s="14">
        <v>17348.923323471401</v>
      </c>
      <c r="D4" s="14">
        <v>17835.149085794659</v>
      </c>
      <c r="E4" s="14">
        <v>26827.35884563443</v>
      </c>
      <c r="F4" s="14">
        <v>33863.947101449266</v>
      </c>
      <c r="G4" s="14">
        <f t="shared" ref="G4:G11" si="1">AVERAGE(B4:F4)</f>
        <v>22443.449480793759</v>
      </c>
      <c r="H4" s="14">
        <f t="shared" ref="H4:H14" si="2">SUM(B4:F4)/5</f>
        <v>22443.449480793759</v>
      </c>
    </row>
    <row r="5" spans="1:9" ht="14.45">
      <c r="A5" s="67" t="s">
        <v>234</v>
      </c>
      <c r="B5" s="14">
        <v>2121.796175397069</v>
      </c>
      <c r="C5" s="14">
        <v>2959.331807630907</v>
      </c>
      <c r="D5" s="14">
        <v>3568.009011550485</v>
      </c>
      <c r="E5" s="14">
        <v>3174.1215383361618</v>
      </c>
      <c r="F5" s="14">
        <v>3214.3810869181739</v>
      </c>
      <c r="G5" s="14">
        <f t="shared" si="1"/>
        <v>3007.5279239665592</v>
      </c>
      <c r="H5" s="14">
        <f t="shared" si="2"/>
        <v>3007.5279239665592</v>
      </c>
    </row>
    <row r="6" spans="1:9" ht="14.45">
      <c r="A6" s="65" t="s">
        <v>7</v>
      </c>
      <c r="B6" s="14">
        <v>1354.013333560913</v>
      </c>
      <c r="C6" s="14">
        <v>1251.457373636769</v>
      </c>
      <c r="D6" s="14">
        <v>1299.769678286511</v>
      </c>
      <c r="E6" s="14">
        <v>1656.393225297365</v>
      </c>
      <c r="F6" s="14">
        <v>1890.4368682450149</v>
      </c>
      <c r="G6" s="14">
        <f t="shared" si="1"/>
        <v>1490.4140958053144</v>
      </c>
      <c r="H6" s="14">
        <f t="shared" si="2"/>
        <v>1490.4140958053144</v>
      </c>
    </row>
    <row r="7" spans="1:9">
      <c r="A7" s="70" t="s">
        <v>225</v>
      </c>
      <c r="B7" s="14">
        <v>1142.3812824956669</v>
      </c>
      <c r="C7" s="14">
        <v>1309.1302130724901</v>
      </c>
      <c r="D7" s="14">
        <v>1572.065517241379</v>
      </c>
      <c r="E7" s="14">
        <v>2224.077625570776</v>
      </c>
      <c r="F7" s="14">
        <v>2177</v>
      </c>
      <c r="G7" s="14">
        <f t="shared" si="1"/>
        <v>1684.9309276760625</v>
      </c>
      <c r="H7" s="14">
        <f t="shared" si="2"/>
        <v>1684.9309276760625</v>
      </c>
    </row>
    <row r="8" spans="1:9">
      <c r="A8" s="71" t="s">
        <v>235</v>
      </c>
      <c r="B8" s="14">
        <v>6578</v>
      </c>
      <c r="C8" s="14">
        <v>8083</v>
      </c>
      <c r="D8" s="14">
        <v>7795</v>
      </c>
      <c r="E8" s="14">
        <v>8802</v>
      </c>
      <c r="F8" s="14">
        <v>11985</v>
      </c>
      <c r="G8" s="14">
        <f t="shared" si="1"/>
        <v>8648.6</v>
      </c>
      <c r="H8" s="14">
        <f t="shared" si="2"/>
        <v>8648.6</v>
      </c>
    </row>
    <row r="9" spans="1:9">
      <c r="A9" s="73" t="s">
        <v>23</v>
      </c>
      <c r="B9" s="14">
        <v>2890.5232650374269</v>
      </c>
      <c r="C9" s="14">
        <v>2774.8076761523271</v>
      </c>
      <c r="D9" s="14">
        <v>3124.985559424761</v>
      </c>
      <c r="E9" s="14">
        <v>4259.9241751273939</v>
      </c>
      <c r="F9" s="14">
        <v>4400.0837287811719</v>
      </c>
      <c r="G9" s="14">
        <f t="shared" si="1"/>
        <v>3490.0648809046165</v>
      </c>
      <c r="H9" s="14">
        <f t="shared" si="2"/>
        <v>3490.0648809046165</v>
      </c>
      <c r="I9" s="39"/>
    </row>
    <row r="10" spans="1:9">
      <c r="A10" s="71" t="s">
        <v>236</v>
      </c>
      <c r="B10" s="14">
        <v>6411</v>
      </c>
      <c r="C10" s="14">
        <v>6628.5</v>
      </c>
      <c r="D10" s="14">
        <v>8406.9166666666661</v>
      </c>
      <c r="E10" s="14">
        <v>9786</v>
      </c>
      <c r="F10" s="14">
        <v>11087</v>
      </c>
      <c r="G10" s="14">
        <f t="shared" si="1"/>
        <v>8463.8833333333332</v>
      </c>
      <c r="H10" s="14">
        <f t="shared" si="2"/>
        <v>8463.8833333333332</v>
      </c>
      <c r="I10" s="39"/>
    </row>
    <row r="11" spans="1:9">
      <c r="A11" s="70" t="s">
        <v>237</v>
      </c>
      <c r="B11" s="14">
        <v>283.89406166920452</v>
      </c>
      <c r="C11" s="14">
        <v>281.35148756056088</v>
      </c>
      <c r="D11" s="14">
        <v>349.50802878108198</v>
      </c>
      <c r="E11" s="14">
        <v>486.76777845191867</v>
      </c>
      <c r="F11" s="14">
        <v>533.133363346181</v>
      </c>
      <c r="G11" s="14">
        <f t="shared" si="1"/>
        <v>386.93094396178941</v>
      </c>
      <c r="H11" s="14">
        <f t="shared" si="2"/>
        <v>386.93094396178941</v>
      </c>
      <c r="I11" s="39"/>
    </row>
    <row r="12" spans="1:9">
      <c r="A12" s="71" t="s">
        <v>238</v>
      </c>
      <c r="B12" s="14">
        <v>4383.916666666667</v>
      </c>
      <c r="C12" s="14">
        <v>4667.416666666667</v>
      </c>
      <c r="D12" s="14">
        <v>6470.166666666667</v>
      </c>
      <c r="E12" s="14">
        <v>8027.166666666667</v>
      </c>
      <c r="F12" s="14">
        <v>7834.25</v>
      </c>
      <c r="G12" s="14">
        <v>6277</v>
      </c>
      <c r="H12" s="14">
        <f t="shared" si="2"/>
        <v>6276.5833333333339</v>
      </c>
      <c r="I12" s="39"/>
    </row>
    <row r="13" spans="1:9">
      <c r="A13" s="75" t="s">
        <v>239</v>
      </c>
      <c r="B13" s="14">
        <v>5174</v>
      </c>
      <c r="C13" s="14">
        <v>5481</v>
      </c>
      <c r="D13" s="14">
        <v>7564</v>
      </c>
      <c r="E13" s="14">
        <v>8609</v>
      </c>
      <c r="F13" s="14">
        <v>9687</v>
      </c>
      <c r="G13" s="14">
        <v>7303</v>
      </c>
      <c r="H13" s="14">
        <f t="shared" si="2"/>
        <v>7303</v>
      </c>
      <c r="I13" s="39"/>
    </row>
    <row r="14" spans="1:9">
      <c r="A14" s="74" t="s">
        <v>240</v>
      </c>
      <c r="B14" s="14">
        <v>859.5909680992645</v>
      </c>
      <c r="C14" s="14">
        <v>963.53212214095515</v>
      </c>
      <c r="D14" s="14">
        <v>1056.922739205831</v>
      </c>
      <c r="E14" s="14">
        <v>1474.8736707875339</v>
      </c>
      <c r="F14" s="14">
        <v>1820.411518567739</v>
      </c>
      <c r="G14" s="14">
        <v>1235.0662037602647</v>
      </c>
      <c r="H14" s="14">
        <f t="shared" si="2"/>
        <v>1235.0662037602647</v>
      </c>
      <c r="I14" s="39"/>
    </row>
    <row r="15" spans="1:9">
      <c r="A15" s="16"/>
      <c r="B15" s="16"/>
      <c r="C15" s="16"/>
      <c r="D15" s="16"/>
      <c r="E15" s="16"/>
      <c r="F15" s="16"/>
      <c r="G15" s="16"/>
      <c r="H15" s="16"/>
      <c r="I15" s="39"/>
    </row>
    <row r="16" spans="1:9" ht="15" customHeight="1">
      <c r="A16" s="66" t="s">
        <v>241</v>
      </c>
      <c r="B16" s="16"/>
      <c r="C16" s="16"/>
      <c r="D16" s="16"/>
      <c r="E16" s="16"/>
      <c r="F16" s="16"/>
      <c r="G16" s="16"/>
      <c r="H16" s="16"/>
    </row>
    <row r="17" spans="1:8">
      <c r="A17" s="66" t="s">
        <v>242</v>
      </c>
      <c r="B17" s="16"/>
      <c r="C17" s="16"/>
      <c r="D17" s="16"/>
      <c r="E17" s="16"/>
      <c r="F17" s="16"/>
      <c r="G17" s="16"/>
      <c r="H17" s="16"/>
    </row>
    <row r="18" spans="1:8">
      <c r="A18" s="16"/>
      <c r="B18" s="16"/>
      <c r="C18" s="16"/>
      <c r="D18" s="16"/>
      <c r="E18" s="16"/>
      <c r="F18" s="16"/>
      <c r="G18" s="16"/>
      <c r="H18" s="16"/>
    </row>
    <row r="19" spans="1:8" ht="14.45" thickBot="1">
      <c r="A19" s="16"/>
      <c r="B19" s="16"/>
      <c r="C19" s="16"/>
      <c r="D19" s="16"/>
      <c r="E19" s="16"/>
      <c r="F19" s="16"/>
      <c r="G19" s="16"/>
      <c r="H19" s="16"/>
    </row>
    <row r="20" spans="1:8">
      <c r="A20" s="76" t="s">
        <v>243</v>
      </c>
      <c r="B20" s="16"/>
      <c r="C20" s="16"/>
      <c r="D20" s="16"/>
      <c r="E20" s="16"/>
      <c r="F20" s="16"/>
      <c r="G20" s="16"/>
      <c r="H20" s="16"/>
    </row>
    <row r="21" spans="1:8">
      <c r="A21" s="69" t="s">
        <v>244</v>
      </c>
      <c r="B21" s="16"/>
      <c r="C21" s="16"/>
      <c r="D21" s="16"/>
      <c r="E21" s="16"/>
      <c r="F21" s="16"/>
      <c r="G21" s="16"/>
      <c r="H21" s="16"/>
    </row>
    <row r="22" spans="1:8">
      <c r="A22" s="27" t="s">
        <v>245</v>
      </c>
      <c r="C22" s="16"/>
      <c r="D22" s="16"/>
      <c r="E22" s="16"/>
      <c r="F22" s="16"/>
      <c r="G22" s="16"/>
      <c r="H22" s="16"/>
    </row>
    <row r="23" spans="1:8" ht="34.9" thickBot="1">
      <c r="A23" s="72" t="s">
        <v>246</v>
      </c>
      <c r="C23" s="16"/>
      <c r="D23" s="16"/>
      <c r="E23" s="16"/>
      <c r="F23" s="16"/>
      <c r="G23" s="16"/>
      <c r="H23" s="16"/>
    </row>
    <row r="24" spans="1:8">
      <c r="C24" s="16"/>
      <c r="D24" s="16"/>
      <c r="E24" s="16"/>
      <c r="F24" s="16"/>
      <c r="G24" s="16"/>
      <c r="H24" s="16"/>
    </row>
    <row r="25" spans="1:8">
      <c r="C25" s="16"/>
      <c r="D25" s="16"/>
      <c r="E25" s="16"/>
      <c r="F25" s="16"/>
      <c r="G25" s="16"/>
      <c r="H25" s="16"/>
    </row>
    <row r="26" spans="1:8">
      <c r="C26" s="16"/>
      <c r="D26" s="16"/>
      <c r="E26" s="16"/>
      <c r="F26" s="16"/>
      <c r="G26" s="16"/>
      <c r="H26" s="16"/>
    </row>
    <row r="29" spans="1:8">
      <c r="A29" s="23" t="s">
        <v>247</v>
      </c>
      <c r="B29" s="23" t="s">
        <v>232</v>
      </c>
    </row>
    <row r="30" spans="1:8" ht="14.45">
      <c r="A30" s="68" t="s">
        <v>7</v>
      </c>
      <c r="B30" s="14">
        <v>1490.4140958053144</v>
      </c>
    </row>
    <row r="31" spans="1:8">
      <c r="A31" s="64" t="s">
        <v>225</v>
      </c>
      <c r="B31" s="14">
        <v>1684.9309276760625</v>
      </c>
    </row>
    <row r="32" spans="1:8" ht="13.9" customHeight="1">
      <c r="A32" s="68" t="s">
        <v>32</v>
      </c>
      <c r="B32" s="14">
        <v>1845.2877245508982</v>
      </c>
    </row>
    <row r="33" spans="1:2" ht="14.45">
      <c r="A33" s="68" t="s">
        <v>234</v>
      </c>
      <c r="B33" s="14">
        <v>3007.5279239665592</v>
      </c>
    </row>
    <row r="34" spans="1:2" ht="14.45" customHeight="1">
      <c r="A34" s="81" t="s">
        <v>23</v>
      </c>
      <c r="B34" s="14">
        <v>3490.0648809046165</v>
      </c>
    </row>
    <row r="35" spans="1:2">
      <c r="A35" s="64" t="s">
        <v>35</v>
      </c>
      <c r="B35" s="14">
        <v>8648.6</v>
      </c>
    </row>
    <row r="36" spans="1:2" ht="14.45">
      <c r="A36" s="68" t="s">
        <v>29</v>
      </c>
      <c r="B36" s="14">
        <v>22443.449480793759</v>
      </c>
    </row>
    <row r="37" spans="1:2">
      <c r="A37" s="64" t="s">
        <v>172</v>
      </c>
      <c r="B37" s="14">
        <v>8463.8833333333332</v>
      </c>
    </row>
    <row r="38" spans="1:2">
      <c r="A38" s="77" t="s">
        <v>105</v>
      </c>
      <c r="B38" s="14">
        <v>7303</v>
      </c>
    </row>
    <row r="39" spans="1:2">
      <c r="A39" s="64" t="s">
        <v>177</v>
      </c>
      <c r="B39" s="14">
        <v>6277</v>
      </c>
    </row>
    <row r="40" spans="1:2">
      <c r="A40" s="64" t="s">
        <v>240</v>
      </c>
      <c r="B40" s="14">
        <v>1235.0662037602647</v>
      </c>
    </row>
    <row r="41" spans="1:2">
      <c r="A41" s="64" t="s">
        <v>237</v>
      </c>
      <c r="B41" s="14">
        <v>386.93094396178941</v>
      </c>
    </row>
    <row r="42" spans="1:2">
      <c r="A42" s="79"/>
      <c r="B42" s="78"/>
    </row>
    <row r="47" spans="1:2">
      <c r="A47" s="80"/>
      <c r="B47" s="78"/>
    </row>
    <row r="48" spans="1:2">
      <c r="A48" s="80"/>
      <c r="B48" s="78"/>
    </row>
    <row r="49" spans="1:2">
      <c r="A49" s="80"/>
      <c r="B49" s="78"/>
    </row>
    <row r="50" spans="1:2">
      <c r="A50" s="80"/>
      <c r="B50" s="78"/>
    </row>
    <row r="51" spans="1:2">
      <c r="A51" s="79"/>
      <c r="B51" s="78"/>
    </row>
  </sheetData>
  <sortState xmlns:xlrd2="http://schemas.microsoft.com/office/spreadsheetml/2017/richdata2" ref="A37:B41">
    <sortCondition descending="1" ref="B37:B41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42"/>
  <sheetViews>
    <sheetView topLeftCell="B29" zoomScale="90" zoomScaleNormal="90" workbookViewId="0">
      <selection activeCell="H48" sqref="H48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9" ht="15" customHeight="1">
      <c r="B2" s="13" t="s">
        <v>231</v>
      </c>
      <c r="C2" s="13">
        <v>2019</v>
      </c>
      <c r="D2" s="13">
        <v>2020</v>
      </c>
      <c r="E2" s="13">
        <v>2021</v>
      </c>
      <c r="F2" s="13">
        <v>2022</v>
      </c>
      <c r="G2" s="13">
        <v>2023</v>
      </c>
      <c r="H2" s="13" t="s">
        <v>232</v>
      </c>
    </row>
    <row r="3" spans="2:9" ht="14.45">
      <c r="B3" s="67" t="s">
        <v>32</v>
      </c>
      <c r="C3" s="14">
        <v>1411.25</v>
      </c>
      <c r="D3" s="14">
        <v>1779.333333333333</v>
      </c>
      <c r="E3" s="14">
        <v>1787.166666666667</v>
      </c>
      <c r="F3" s="14">
        <v>2033.5</v>
      </c>
      <c r="G3" s="14">
        <v>2215.188622754491</v>
      </c>
      <c r="H3" s="14">
        <f t="shared" ref="H3:H11" si="0">AVERAGE(C3:G3)</f>
        <v>1845.2877245508982</v>
      </c>
    </row>
    <row r="4" spans="2:9" ht="14.45">
      <c r="B4" s="65" t="s">
        <v>29</v>
      </c>
      <c r="C4" s="14">
        <v>16341.86904761905</v>
      </c>
      <c r="D4" s="14">
        <v>17348.923323471401</v>
      </c>
      <c r="E4" s="14">
        <v>17835.149085794659</v>
      </c>
      <c r="F4" s="14">
        <v>26827.35884563443</v>
      </c>
      <c r="G4" s="14">
        <v>33863.947101449266</v>
      </c>
      <c r="H4" s="14">
        <f t="shared" si="0"/>
        <v>22443.449480793759</v>
      </c>
    </row>
    <row r="5" spans="2:9" ht="14.45">
      <c r="B5" s="67" t="s">
        <v>234</v>
      </c>
      <c r="C5" s="14">
        <v>2121.796175397069</v>
      </c>
      <c r="D5" s="14">
        <v>2959.331807630907</v>
      </c>
      <c r="E5" s="14">
        <v>3568.009011550485</v>
      </c>
      <c r="F5" s="14">
        <v>3174.1215383361618</v>
      </c>
      <c r="G5" s="14">
        <v>3214.3810869181739</v>
      </c>
      <c r="H5" s="14">
        <f t="shared" si="0"/>
        <v>3007.5279239665592</v>
      </c>
    </row>
    <row r="6" spans="2:9" ht="14.45">
      <c r="B6" s="65" t="s">
        <v>7</v>
      </c>
      <c r="C6" s="14">
        <v>1354.013333560913</v>
      </c>
      <c r="D6" s="14">
        <v>1251.457373636769</v>
      </c>
      <c r="E6" s="14">
        <v>1299.769678286511</v>
      </c>
      <c r="F6" s="14">
        <v>1656.393225297365</v>
      </c>
      <c r="G6" s="14">
        <v>1890.4368682450149</v>
      </c>
      <c r="H6" s="14">
        <f t="shared" si="0"/>
        <v>1490.4140958053144</v>
      </c>
    </row>
    <row r="7" spans="2:9">
      <c r="B7" s="70" t="s">
        <v>225</v>
      </c>
      <c r="C7" s="14">
        <v>1142.3812824956669</v>
      </c>
      <c r="D7" s="14">
        <v>1309.1302130724901</v>
      </c>
      <c r="E7" s="14">
        <v>1572.065517241379</v>
      </c>
      <c r="F7" s="14">
        <v>2224.077625570776</v>
      </c>
      <c r="G7" s="14">
        <v>2177</v>
      </c>
      <c r="H7" s="14">
        <f t="shared" si="0"/>
        <v>1684.9309276760625</v>
      </c>
    </row>
    <row r="8" spans="2:9">
      <c r="B8" s="71" t="s">
        <v>235</v>
      </c>
      <c r="C8" s="14">
        <v>6578</v>
      </c>
      <c r="D8" s="14">
        <v>8083</v>
      </c>
      <c r="E8" s="14">
        <v>7795</v>
      </c>
      <c r="F8" s="14">
        <v>8802</v>
      </c>
      <c r="G8" s="14">
        <v>11985</v>
      </c>
      <c r="H8" s="14">
        <f t="shared" si="0"/>
        <v>8648.6</v>
      </c>
    </row>
    <row r="9" spans="2:9">
      <c r="B9" s="73" t="s">
        <v>23</v>
      </c>
      <c r="C9" s="14">
        <v>2890.5232650374269</v>
      </c>
      <c r="D9" s="14">
        <v>2774.8076761523271</v>
      </c>
      <c r="E9" s="14">
        <v>3124.985559424761</v>
      </c>
      <c r="F9" s="14">
        <v>4259.9241751273939</v>
      </c>
      <c r="G9" s="14">
        <v>4400.0837287811719</v>
      </c>
      <c r="H9" s="14">
        <f t="shared" si="0"/>
        <v>3490.0648809046165</v>
      </c>
    </row>
    <row r="10" spans="2:9">
      <c r="B10" s="71" t="s">
        <v>236</v>
      </c>
      <c r="C10" s="14">
        <v>6411</v>
      </c>
      <c r="D10" s="14">
        <v>6628.5</v>
      </c>
      <c r="E10" s="14">
        <v>8406.9166666666661</v>
      </c>
      <c r="F10" s="14">
        <v>9786</v>
      </c>
      <c r="G10" s="14">
        <v>11087</v>
      </c>
      <c r="H10" s="14">
        <f t="shared" si="0"/>
        <v>8463.8833333333332</v>
      </c>
      <c r="I10" s="16"/>
    </row>
    <row r="11" spans="2:9">
      <c r="B11" s="70" t="s">
        <v>237</v>
      </c>
      <c r="C11" s="14">
        <v>283.89406166920452</v>
      </c>
      <c r="D11" s="14">
        <v>281.35148756056088</v>
      </c>
      <c r="E11" s="14">
        <v>349.50802878108198</v>
      </c>
      <c r="F11" s="14">
        <v>486.76777845191867</v>
      </c>
      <c r="G11" s="14">
        <v>533.133363346181</v>
      </c>
      <c r="H11" s="14">
        <f t="shared" si="0"/>
        <v>386.93094396178941</v>
      </c>
      <c r="I11" s="16"/>
    </row>
    <row r="12" spans="2:9">
      <c r="B12" s="71" t="s">
        <v>238</v>
      </c>
      <c r="C12" s="14">
        <v>4383.916666666667</v>
      </c>
      <c r="D12" s="14">
        <v>4667.416666666667</v>
      </c>
      <c r="E12" s="14">
        <v>6470.166666666667</v>
      </c>
      <c r="F12" s="14">
        <v>8027.166666666667</v>
      </c>
      <c r="G12" s="14">
        <v>7834.25</v>
      </c>
      <c r="H12" s="14">
        <v>6277</v>
      </c>
      <c r="I12" s="16"/>
    </row>
    <row r="13" spans="2:9">
      <c r="B13" s="75" t="s">
        <v>239</v>
      </c>
      <c r="C13" s="14">
        <v>5174</v>
      </c>
      <c r="D13" s="14">
        <v>5481</v>
      </c>
      <c r="E13" s="14">
        <v>7564</v>
      </c>
      <c r="F13" s="14">
        <v>8609</v>
      </c>
      <c r="G13" s="14">
        <v>9687</v>
      </c>
      <c r="H13" s="14">
        <v>7303</v>
      </c>
      <c r="I13" s="16"/>
    </row>
    <row r="14" spans="2:9">
      <c r="B14" s="74" t="s">
        <v>240</v>
      </c>
      <c r="C14" s="14">
        <v>859.5909680992645</v>
      </c>
      <c r="D14" s="14">
        <v>963.53212214095515</v>
      </c>
      <c r="E14" s="14">
        <v>1056.922739205831</v>
      </c>
      <c r="F14" s="14">
        <v>1474.8736707875339</v>
      </c>
      <c r="G14" s="14">
        <v>1820.411518567739</v>
      </c>
      <c r="H14" s="14">
        <v>1235.0662037602647</v>
      </c>
      <c r="I14" s="16"/>
    </row>
    <row r="15" spans="2:9">
      <c r="B15" s="16"/>
      <c r="C15" s="17"/>
      <c r="F15" s="17"/>
      <c r="H15" s="16"/>
    </row>
    <row r="16" spans="2:9">
      <c r="B16" s="16"/>
      <c r="C16" s="17"/>
      <c r="F16" s="17"/>
      <c r="H16" s="16"/>
    </row>
    <row r="17" spans="2:9">
      <c r="B17" s="16"/>
      <c r="C17" s="17"/>
      <c r="F17" s="17"/>
      <c r="H17" s="16"/>
    </row>
    <row r="18" spans="2:9">
      <c r="B18" s="16"/>
      <c r="C18" s="17"/>
      <c r="F18" s="17"/>
      <c r="H18" s="16"/>
    </row>
    <row r="19" spans="2:9" ht="17.25" customHeight="1">
      <c r="B19" s="16"/>
      <c r="C19" s="17"/>
      <c r="F19" s="17"/>
      <c r="H19" s="16"/>
    </row>
    <row r="20" spans="2:9">
      <c r="B20" s="16"/>
      <c r="C20" s="16"/>
      <c r="D20" s="16"/>
      <c r="E20" s="17"/>
      <c r="H20" s="17"/>
    </row>
    <row r="21" spans="2:9" ht="14.45" thickBot="1">
      <c r="B21" s="16"/>
      <c r="C21" s="16"/>
      <c r="D21" s="16"/>
      <c r="E21" s="17"/>
      <c r="H21" s="17"/>
    </row>
    <row r="22" spans="2:9">
      <c r="B22" s="29" t="s">
        <v>243</v>
      </c>
      <c r="C22" s="16"/>
      <c r="D22" s="16"/>
      <c r="E22" s="17"/>
      <c r="H22" s="17"/>
    </row>
    <row r="23" spans="2:9">
      <c r="B23" s="34" t="s">
        <v>244</v>
      </c>
      <c r="C23" s="16"/>
      <c r="D23" s="16"/>
      <c r="E23" s="17"/>
      <c r="H23" s="17"/>
    </row>
    <row r="24" spans="2:9">
      <c r="B24" s="27" t="s">
        <v>245</v>
      </c>
      <c r="C24" s="16"/>
      <c r="D24" s="89"/>
      <c r="E24" s="90"/>
      <c r="F24" s="91"/>
      <c r="G24" s="91"/>
      <c r="H24" s="90"/>
      <c r="I24" s="91"/>
    </row>
    <row r="25" spans="2:9" ht="23.45" thickBot="1">
      <c r="B25" s="28" t="s">
        <v>248</v>
      </c>
      <c r="C25" s="16"/>
      <c r="D25" s="16"/>
      <c r="E25" s="17"/>
      <c r="H25" s="17"/>
    </row>
    <row r="26" spans="2:9">
      <c r="B26" s="16"/>
      <c r="C26" s="16"/>
      <c r="D26" s="16"/>
      <c r="E26" s="17"/>
      <c r="H26" s="17"/>
    </row>
    <row r="27" spans="2:9">
      <c r="B27" s="15"/>
      <c r="C27" s="15"/>
      <c r="D27" s="16"/>
      <c r="E27" s="16"/>
      <c r="F27" s="16"/>
      <c r="G27" s="16"/>
      <c r="H27" s="17"/>
    </row>
    <row r="28" spans="2:9">
      <c r="B28" s="15"/>
      <c r="C28" s="15"/>
      <c r="D28" s="16"/>
      <c r="E28" s="16"/>
      <c r="F28" s="16"/>
      <c r="G28" s="16"/>
      <c r="H28" s="17"/>
    </row>
    <row r="29" spans="2:9">
      <c r="B29" s="15"/>
      <c r="C29" s="15"/>
      <c r="D29" s="16"/>
      <c r="E29" s="16"/>
      <c r="F29" s="16"/>
      <c r="G29" s="16"/>
      <c r="H29" s="17"/>
    </row>
    <row r="30" spans="2:9">
      <c r="B30" s="13" t="s">
        <v>231</v>
      </c>
      <c r="C30" s="13">
        <v>2020</v>
      </c>
      <c r="D30" s="13">
        <v>2021</v>
      </c>
      <c r="E30" s="13">
        <v>2022</v>
      </c>
      <c r="F30" s="13">
        <v>2023</v>
      </c>
      <c r="G30" s="14"/>
      <c r="H30" s="17"/>
    </row>
    <row r="31" spans="2:9" ht="14.45">
      <c r="B31" s="67" t="s">
        <v>32</v>
      </c>
      <c r="C31" s="26">
        <f>D3/C3*100-100</f>
        <v>26.082078535577182</v>
      </c>
      <c r="D31" s="26">
        <f t="shared" ref="D31:F31" si="1">E3/D3*100-100</f>
        <v>0.44023979018361103</v>
      </c>
      <c r="E31" s="26">
        <f t="shared" si="1"/>
        <v>13.783456122353812</v>
      </c>
      <c r="F31" s="26">
        <f t="shared" si="1"/>
        <v>8.9347736786078684</v>
      </c>
      <c r="G31" s="88" cm="1">
        <f t="array" ref="G31">+AVERAGE(ABS(C31:F31))</f>
        <v>12.310137031680618</v>
      </c>
      <c r="H31" s="17"/>
    </row>
    <row r="32" spans="2:9" ht="14.45">
      <c r="B32" s="65" t="s">
        <v>29</v>
      </c>
      <c r="C32" s="26">
        <f t="shared" ref="C32:F42" si="2">D4/C4*100-100</f>
        <v>6.1624179762906408</v>
      </c>
      <c r="D32" s="26">
        <f t="shared" si="2"/>
        <v>2.8026278821893413</v>
      </c>
      <c r="E32" s="26">
        <f t="shared" si="2"/>
        <v>50.418472627189232</v>
      </c>
      <c r="F32" s="26">
        <f t="shared" si="2"/>
        <v>26.229150235413073</v>
      </c>
      <c r="G32" s="87" cm="1">
        <f t="array" ref="G32">+AVERAGE(ABS(C32:F32))</f>
        <v>21.403167180270572</v>
      </c>
      <c r="H32" s="17"/>
    </row>
    <row r="33" spans="2:8" ht="14.45">
      <c r="B33" s="67" t="s">
        <v>234</v>
      </c>
      <c r="C33" s="26">
        <f t="shared" si="2"/>
        <v>39.472954185955359</v>
      </c>
      <c r="D33" s="26">
        <f t="shared" si="2"/>
        <v>20.568062099357974</v>
      </c>
      <c r="E33" s="26">
        <f t="shared" si="2"/>
        <v>-11.039419237429513</v>
      </c>
      <c r="F33" s="26">
        <f t="shared" si="2"/>
        <v>1.268368211354499</v>
      </c>
      <c r="G33" s="82" cm="1">
        <f t="array" ref="G33">+AVERAGE(ABS(C33:F33))</f>
        <v>18.087200933524336</v>
      </c>
      <c r="H33" s="17"/>
    </row>
    <row r="34" spans="2:8" ht="14.45">
      <c r="B34" s="65" t="s">
        <v>7</v>
      </c>
      <c r="C34" s="26">
        <f t="shared" si="2"/>
        <v>-7.5742208279760916</v>
      </c>
      <c r="D34" s="26">
        <f t="shared" si="2"/>
        <v>3.8604834385485276</v>
      </c>
      <c r="E34" s="26">
        <f t="shared" si="2"/>
        <v>27.437441645891568</v>
      </c>
      <c r="F34" s="26">
        <f t="shared" si="2"/>
        <v>14.129715056376966</v>
      </c>
      <c r="G34" s="88" cm="1">
        <f t="array" ref="G34">+AVERAGE(ABS(C34:F34))</f>
        <v>13.250465242198288</v>
      </c>
      <c r="H34" s="17"/>
    </row>
    <row r="35" spans="2:8">
      <c r="B35" s="70" t="s">
        <v>225</v>
      </c>
      <c r="C35" s="26">
        <f t="shared" si="2"/>
        <v>14.596609129706707</v>
      </c>
      <c r="D35" s="26">
        <f t="shared" si="2"/>
        <v>20.084732713622699</v>
      </c>
      <c r="E35" s="26">
        <f t="shared" si="2"/>
        <v>41.47486864755686</v>
      </c>
      <c r="F35" s="26">
        <f t="shared" si="2"/>
        <v>-2.1167258295984368</v>
      </c>
      <c r="G35" s="87" cm="1">
        <f t="array" ref="G35">+AVERAGE(ABS(C35:F35))</f>
        <v>19.568234080121176</v>
      </c>
      <c r="H35" s="17"/>
    </row>
    <row r="36" spans="2:8">
      <c r="B36" s="71" t="s">
        <v>35</v>
      </c>
      <c r="C36" s="26">
        <f t="shared" si="2"/>
        <v>22.879294618425064</v>
      </c>
      <c r="D36" s="26">
        <f t="shared" si="2"/>
        <v>-3.5630335271557527</v>
      </c>
      <c r="E36" s="26">
        <f t="shared" si="2"/>
        <v>12.918537524053875</v>
      </c>
      <c r="F36" s="26">
        <f t="shared" si="2"/>
        <v>36.162235855487381</v>
      </c>
      <c r="G36" s="82" cm="1">
        <f t="array" ref="G36">+AVERAGE(ABS(C36:F36))</f>
        <v>18.880775381280518</v>
      </c>
    </row>
    <row r="37" spans="2:8" ht="15" customHeight="1">
      <c r="B37" s="73" t="s">
        <v>23</v>
      </c>
      <c r="C37" s="26">
        <f t="shared" si="2"/>
        <v>-4.0032747802014796</v>
      </c>
      <c r="D37" s="26">
        <f t="shared" si="2"/>
        <v>12.619897453866287</v>
      </c>
      <c r="E37" s="26">
        <f t="shared" si="2"/>
        <v>36.318203528324432</v>
      </c>
      <c r="F37" s="26">
        <f t="shared" si="2"/>
        <v>3.2901889304071119</v>
      </c>
      <c r="G37" s="88" cm="1">
        <f t="array" ref="G37">+AVERAGE(ABS(C37:F37))</f>
        <v>14.057891173199828</v>
      </c>
    </row>
    <row r="38" spans="2:8">
      <c r="B38" s="71" t="s">
        <v>172</v>
      </c>
      <c r="C38" s="26">
        <f t="shared" si="2"/>
        <v>3.3926064576509134</v>
      </c>
      <c r="D38" s="26">
        <f t="shared" si="2"/>
        <v>26.829850896381771</v>
      </c>
      <c r="E38" s="26">
        <f t="shared" si="2"/>
        <v>16.404151343635704</v>
      </c>
      <c r="F38" s="26">
        <f t="shared" si="2"/>
        <v>13.294502350296341</v>
      </c>
      <c r="G38" s="82" cm="1">
        <f t="array" ref="G38">+AVERAGE(ABS(C38:F38))</f>
        <v>14.980277761991182</v>
      </c>
    </row>
    <row r="39" spans="2:8">
      <c r="B39" s="70" t="s">
        <v>237</v>
      </c>
      <c r="C39" s="26">
        <f t="shared" si="2"/>
        <v>-0.89560665471272216</v>
      </c>
      <c r="D39" s="26">
        <f t="shared" si="2"/>
        <v>24.224695526392196</v>
      </c>
      <c r="E39" s="26">
        <f t="shared" si="2"/>
        <v>39.27227370127477</v>
      </c>
      <c r="F39" s="26">
        <f t="shared" si="2"/>
        <v>9.5251959860038511</v>
      </c>
      <c r="G39" s="82" cm="1">
        <f t="array" ref="G39">+AVERAGE(ABS(C39:F39))</f>
        <v>18.479442967095885</v>
      </c>
    </row>
    <row r="40" spans="2:8">
      <c r="B40" s="71" t="s">
        <v>177</v>
      </c>
      <c r="C40" s="26">
        <f t="shared" si="2"/>
        <v>6.4668200049422921</v>
      </c>
      <c r="D40" s="26">
        <f t="shared" si="2"/>
        <v>38.624149690228364</v>
      </c>
      <c r="E40" s="26">
        <f t="shared" si="2"/>
        <v>24.064295098013957</v>
      </c>
      <c r="F40" s="26">
        <f t="shared" si="2"/>
        <v>-2.4032971368062732</v>
      </c>
      <c r="G40" s="82" cm="1">
        <f t="array" ref="G40">+AVERAGE(ABS(C40:F40))</f>
        <v>17.889640482497722</v>
      </c>
    </row>
    <row r="41" spans="2:8">
      <c r="B41" s="75" t="s">
        <v>105</v>
      </c>
      <c r="C41" s="26">
        <f t="shared" si="2"/>
        <v>5.9335137224584571</v>
      </c>
      <c r="D41" s="26">
        <f t="shared" si="2"/>
        <v>38.004013866082829</v>
      </c>
      <c r="E41" s="26">
        <f t="shared" si="2"/>
        <v>13.815441565309357</v>
      </c>
      <c r="F41" s="26">
        <f t="shared" si="2"/>
        <v>12.521779533046811</v>
      </c>
      <c r="G41" s="82" cm="1">
        <f t="array" ref="G41">+AVERAGE(ABS(C41:F41))</f>
        <v>17.568687171724363</v>
      </c>
    </row>
    <row r="42" spans="2:8">
      <c r="B42" s="74" t="s">
        <v>240</v>
      </c>
      <c r="C42" s="26">
        <f t="shared" si="2"/>
        <v>12.09193184887998</v>
      </c>
      <c r="D42" s="26">
        <f t="shared" si="2"/>
        <v>9.6925276198745962</v>
      </c>
      <c r="E42" s="26">
        <f t="shared" si="2"/>
        <v>39.544132799692647</v>
      </c>
      <c r="F42" s="26">
        <f t="shared" si="2"/>
        <v>23.428301326695959</v>
      </c>
      <c r="G42" s="87" cm="1">
        <f t="array" ref="G42">+AVERAGE(ABS(C42:F42))</f>
        <v>21.189223398785796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2025-07-31T19:20:30+00:00</FechayHora>
  </documentManagement>
</p:properties>
</file>

<file path=customXml/itemProps1.xml><?xml version="1.0" encoding="utf-8"?>
<ds:datastoreItem xmlns:ds="http://schemas.openxmlformats.org/officeDocument/2006/customXml" ds:itemID="{87E68877-684D-4E72-87DE-C6BC0FE711C5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Milena Numpaque Ricaurte</cp:lastModifiedBy>
  <cp:revision/>
  <dcterms:created xsi:type="dcterms:W3CDTF">2024-08-23T00:06:32Z</dcterms:created>
  <dcterms:modified xsi:type="dcterms:W3CDTF">2025-07-31T20:35:35Z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