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2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iana\Documents\2025 MERCADOS\MUNICIPIOS UAF 2025\2025\SINCELEJO\"/>
    </mc:Choice>
  </mc:AlternateContent>
  <xr:revisionPtr revIDLastSave="19" documentId="11_80F909C402D0329058283B3305CDC963AC4FAA53" xr6:coauthVersionLast="47" xr6:coauthVersionMax="47" xr10:uidLastSave="{DAC3C457-0990-48AF-B724-43ECC9CFED5C}"/>
  <bookViews>
    <workbookView xWindow="0" yWindow="0" windowWidth="20490" windowHeight="6255" xr2:uid="{00000000-000D-0000-FFFF-FFFF00000000}"/>
  </bookViews>
  <sheets>
    <sheet name="4.1. Area y producción (ha, t)" sheetId="20" r:id="rId1"/>
    <sheet name="OAF" sheetId="17" r:id="rId2"/>
    <sheet name="OAF PRESE" sheetId="18" r:id="rId3"/>
    <sheet name="4.2.4. AGENTES COMERCIALES 1" sheetId="14" r:id="rId4"/>
    <sheet name="4.2.5. AGENTES COMERCIALES 2" sheetId="15" r:id="rId5"/>
    <sheet name="4.3.1. % MERCADO FLETE PRODUCTO" sheetId="6" r:id="rId6"/>
    <sheet name="4.3.2. PRECIOS PAGAD PRODUCTOR" sheetId="7" r:id="rId7"/>
    <sheet name="4.3.3. PRECIOS PROMEDIO SIPSA" sheetId="8" r:id="rId8"/>
    <sheet name="4.3.4. VARIACION $ PLAZAS M (2" sheetId="19" r:id="rId9"/>
  </sheets>
  <externalReferences>
    <externalReference r:id="rId10"/>
  </externalReferences>
  <definedNames>
    <definedName name="_xlnm._FilterDatabase" localSheetId="5" hidden="1">'4.3.1. % MERCADO FLETE PRODUCTO'!$B$16:$D$22</definedName>
    <definedName name="_xlnm._FilterDatabase" localSheetId="6" hidden="1">'4.3.2. PRECIOS PAGAD PRODUCTOR'!$B$2:$G$12</definedName>
    <definedName name="_xlnm._FilterDatabase" localSheetId="7" hidden="1">'4.3.3. PRECIOS PROMEDIO SIPSA'!$M$2:$N$2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4" i="20" l="1"/>
  <c r="G24" i="20"/>
  <c r="F24" i="20"/>
  <c r="E24" i="20"/>
  <c r="D24" i="20"/>
  <c r="D15" i="17"/>
  <c r="D24" i="19" l="1"/>
  <c r="H11" i="19"/>
  <c r="H10" i="19"/>
  <c r="H9" i="19"/>
  <c r="H8" i="19"/>
  <c r="H7" i="19"/>
  <c r="H6" i="19"/>
  <c r="H5" i="19"/>
  <c r="H4" i="19"/>
  <c r="H3" i="19"/>
  <c r="H11" i="8"/>
  <c r="G11" i="8"/>
  <c r="J12" i="6" l="1"/>
  <c r="J6" i="6"/>
  <c r="J7" i="6"/>
  <c r="J8" i="6"/>
  <c r="J9" i="6"/>
  <c r="J10" i="6"/>
  <c r="J11" i="6"/>
  <c r="J13" i="6"/>
  <c r="F28" i="19" l="1"/>
  <c r="E28" i="19"/>
  <c r="D28" i="19"/>
  <c r="C28" i="19"/>
  <c r="G28" i="19" s="1" a="1"/>
  <c r="G28" i="19" s="1"/>
  <c r="F27" i="19"/>
  <c r="E27" i="19"/>
  <c r="D27" i="19"/>
  <c r="C27" i="19"/>
  <c r="G27" i="19" s="1" a="1"/>
  <c r="G27" i="19" s="1"/>
  <c r="F26" i="19"/>
  <c r="E26" i="19"/>
  <c r="D26" i="19"/>
  <c r="C26" i="19"/>
  <c r="G26" i="19" s="1" a="1"/>
  <c r="G26" i="19" s="1"/>
  <c r="F25" i="19"/>
  <c r="E25" i="19"/>
  <c r="D25" i="19"/>
  <c r="C25" i="19"/>
  <c r="F24" i="19"/>
  <c r="E24" i="19"/>
  <c r="C24" i="19"/>
  <c r="G24" i="19" s="1" a="1"/>
  <c r="G24" i="19" s="1"/>
  <c r="F23" i="19"/>
  <c r="E23" i="19"/>
  <c r="D23" i="19"/>
  <c r="C23" i="19"/>
  <c r="G23" i="19" s="1" a="1"/>
  <c r="G23" i="19" s="1"/>
  <c r="F22" i="19"/>
  <c r="E22" i="19"/>
  <c r="D22" i="19"/>
  <c r="C22" i="19"/>
  <c r="G22" i="19" s="1" a="1"/>
  <c r="G22" i="19" s="1"/>
  <c r="F21" i="19"/>
  <c r="E21" i="19"/>
  <c r="D21" i="19"/>
  <c r="C21" i="19"/>
  <c r="G21" i="19" s="1" a="1"/>
  <c r="G21" i="19" s="1"/>
  <c r="F20" i="19"/>
  <c r="E20" i="19"/>
  <c r="D20" i="19"/>
  <c r="C20" i="19"/>
  <c r="G20" i="19" s="1" a="1"/>
  <c r="G20" i="19" s="1"/>
  <c r="G25" i="19" l="1" a="1"/>
  <c r="G25" i="19"/>
  <c r="H4" i="8"/>
  <c r="H5" i="8"/>
  <c r="H6" i="8"/>
  <c r="K3" i="8" s="1"/>
  <c r="H7" i="8"/>
  <c r="H8" i="8"/>
  <c r="H9" i="8"/>
  <c r="H10" i="8"/>
  <c r="G4" i="8"/>
  <c r="G5" i="8"/>
  <c r="G6" i="8"/>
  <c r="G7" i="8"/>
  <c r="G8" i="8"/>
  <c r="G9" i="8"/>
  <c r="G10" i="8"/>
  <c r="G3" i="8"/>
  <c r="M7" i="7" l="1"/>
  <c r="H3" i="8" l="1"/>
  <c r="M6" i="7"/>
  <c r="M8" i="7"/>
  <c r="M9" i="7"/>
  <c r="M10" i="7"/>
  <c r="M11" i="7"/>
  <c r="M12" i="7"/>
  <c r="M13" i="7"/>
  <c r="M5" i="7"/>
  <c r="J5" i="6"/>
</calcChain>
</file>

<file path=xl/sharedStrings.xml><?xml version="1.0" encoding="utf-8"?>
<sst xmlns="http://schemas.openxmlformats.org/spreadsheetml/2006/main" count="453" uniqueCount="192">
  <si>
    <t>No</t>
  </si>
  <si>
    <t>Línea productiva</t>
  </si>
  <si>
    <t>Rendimiento Promedio (t/ha)</t>
  </si>
  <si>
    <t>Área Cosechada Promedio (ha)</t>
  </si>
  <si>
    <t>Índice de Participación ( %) Área Cosechada</t>
  </si>
  <si>
    <t>Producción Promedio (t)</t>
  </si>
  <si>
    <t>Índice de Participación ( %) Producción Promedio</t>
  </si>
  <si>
    <t>IP final (%)</t>
  </si>
  <si>
    <t>Nueva línea validada en campo</t>
  </si>
  <si>
    <t>Yuca</t>
  </si>
  <si>
    <t>Maíz</t>
  </si>
  <si>
    <t>Ñame</t>
  </si>
  <si>
    <t>Berenjena</t>
  </si>
  <si>
    <t>TOTAL</t>
  </si>
  <si>
    <t>Nombre y sigla asociación</t>
  </si>
  <si>
    <t>Principales productos comercializados</t>
  </si>
  <si>
    <t>No. de familias asociadas</t>
  </si>
  <si>
    <t>Servicios que presta la OAF</t>
  </si>
  <si>
    <t>Asociación De Productores Agropecuarios De Las Palmas</t>
  </si>
  <si>
    <t>Comercialización Colectiva</t>
  </si>
  <si>
    <t>Asociación De Campesinos De Productores Del Cerrito</t>
  </si>
  <si>
    <t>Asociación Campesina Labrando Esperanza</t>
  </si>
  <si>
    <t>Asociación Agropecuaria De Víctimas De Sincelejo</t>
  </si>
  <si>
    <t xml:space="preserve">Capacitación y Formación </t>
  </si>
  <si>
    <t>Asociación Campesina Sembrando Vida, Paz Y Esperanza</t>
  </si>
  <si>
    <t>Produccion Agropecuaria</t>
  </si>
  <si>
    <t>Asociación De Campesinos De El Salado Nueva Unión</t>
  </si>
  <si>
    <t>Comercialización Colectiva, Asistencia Técnica</t>
  </si>
  <si>
    <t xml:space="preserve">Asociación Sucreña De Ganaderos </t>
  </si>
  <si>
    <t>Leche Cruda</t>
  </si>
  <si>
    <t>Comercialización Colectiva, Capacitación Y Formación, Asistencia Técnica</t>
  </si>
  <si>
    <t>Ternero En Pie</t>
  </si>
  <si>
    <t>Asociación De Pequeños Productores Agropecuarios De Las Palmas</t>
  </si>
  <si>
    <t>Cerdo En Pie</t>
  </si>
  <si>
    <t xml:space="preserve">Pollo </t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</si>
  <si>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</si>
  <si>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</si>
  <si>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</si>
  <si>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</si>
  <si>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</si>
  <si>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</si>
  <si>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</si>
  <si>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Asociación de productores agropecuarios de Las Palmas</t>
  </si>
  <si>
    <t>Bulto de 50 kg</t>
  </si>
  <si>
    <t>Intermediario 100%</t>
  </si>
  <si>
    <t>Contado</t>
  </si>
  <si>
    <t>Finca 100%</t>
  </si>
  <si>
    <t>Bolsa de 40 kg</t>
  </si>
  <si>
    <t>kg</t>
  </si>
  <si>
    <t>Asociación de campesinos de productores del Cerrito</t>
  </si>
  <si>
    <t>Asociación campesina labrando esperanza</t>
  </si>
  <si>
    <t>Plaza de Mercado 100%</t>
  </si>
  <si>
    <t>Sincelejo 100%</t>
  </si>
  <si>
    <t>Asociación agropecuaria de víctimas de Sincelejo</t>
  </si>
  <si>
    <t>Minorista 100%</t>
  </si>
  <si>
    <t>Asociación campesina sembrando vida, paz y esperanza</t>
  </si>
  <si>
    <t>Asociación de campesinos de El Salado Nueva Unión</t>
  </si>
  <si>
    <t>Consumidor 70% Mercados Campesinos 30%</t>
  </si>
  <si>
    <t>Finca 70% Sincelejo 30%</t>
  </si>
  <si>
    <t xml:space="preserve">Asociación Sucreña de Ganaderos </t>
  </si>
  <si>
    <t>Leche cruda</t>
  </si>
  <si>
    <t>Cantina de 40 litros</t>
  </si>
  <si>
    <t>Ternero en pie</t>
  </si>
  <si>
    <t>Ternero de 170 kg</t>
  </si>
  <si>
    <t>Asociación de Pequeños productores agropecuarios de Las Palmas</t>
  </si>
  <si>
    <t>Cerdo en pie</t>
  </si>
  <si>
    <t>Kg en pie</t>
  </si>
  <si>
    <t>Kg de pollo</t>
  </si>
  <si>
    <t>Tabla 5. Información general de los agentes comercializadores.</t>
  </si>
  <si>
    <t xml:space="preserve">Nombre de la empresa y/o comerciante </t>
  </si>
  <si>
    <t xml:space="preserve">Tipo de comercializador </t>
  </si>
  <si>
    <t xml:space="preserve">Producto que demanda </t>
  </si>
  <si>
    <t xml:space="preserve">Ubicación de la empresa y/o comerciante </t>
  </si>
  <si>
    <t xml:space="preserve">Principal ubicación de los proveedores </t>
  </si>
  <si>
    <t>Asociación de Usuarios campesinos de la Arena</t>
  </si>
  <si>
    <t>Minoristas</t>
  </si>
  <si>
    <t>Ternero desteto de 170 kg en pie</t>
  </si>
  <si>
    <t>Corregimiento La Arena</t>
  </si>
  <si>
    <t>Sincelejo 90% Tolu 5% Tolu viejo 5%</t>
  </si>
  <si>
    <t>Maxicarnes</t>
  </si>
  <si>
    <t>Mayorista</t>
  </si>
  <si>
    <t>Pollo de 2 a 3 kg</t>
  </si>
  <si>
    <t>Mercado Nuevo Sincelejo</t>
  </si>
  <si>
    <t>Huevos El Mimi</t>
  </si>
  <si>
    <t>Huevo</t>
  </si>
  <si>
    <t>Sincelejo 50%, Since 25% Sahagun 25%</t>
  </si>
  <si>
    <t>Esquina de Oro</t>
  </si>
  <si>
    <t>Mercado El Papayo</t>
  </si>
  <si>
    <t>Sincelejo 70% Corozal 30%</t>
  </si>
  <si>
    <t>Res en pie</t>
  </si>
  <si>
    <t>Sincelejo 20% Sucre 80%</t>
  </si>
  <si>
    <t>Granos y granos</t>
  </si>
  <si>
    <t xml:space="preserve">Intermediario </t>
  </si>
  <si>
    <t>Sincelejo 10% Cordoba 20% Bolivar 20% Atlantico 20% Bogota 30%</t>
  </si>
  <si>
    <t>Productos El Mane</t>
  </si>
  <si>
    <t>Independiente</t>
  </si>
  <si>
    <t>Lácteos La Garita</t>
  </si>
  <si>
    <t>Vía Chochó, vereda La Garita</t>
  </si>
  <si>
    <t xml:space="preserve">Sincelejo 60% Corozal 20% Sampues 20% </t>
  </si>
  <si>
    <t>Tabla 6. Descripción de los agentes comerciales participantes de los encuentros territoriales del municipio de Sincelejo</t>
  </si>
  <si>
    <t xml:space="preserve">Nombre de la empresa </t>
  </si>
  <si>
    <t xml:space="preserve">Principal producto compra </t>
  </si>
  <si>
    <t xml:space="preserve">Presentación producto </t>
  </si>
  <si>
    <t>Frecuencia compra</t>
  </si>
  <si>
    <t xml:space="preserve">Modalidad de pago </t>
  </si>
  <si>
    <t xml:space="preserve">Sitio de compra del producto </t>
  </si>
  <si>
    <t>Ternero en pie de 170 kg en pie</t>
  </si>
  <si>
    <t xml:space="preserve">Mensual </t>
  </si>
  <si>
    <t xml:space="preserve">Finca </t>
  </si>
  <si>
    <t>Pollo entero</t>
  </si>
  <si>
    <t>Diario</t>
  </si>
  <si>
    <t>Mercado</t>
  </si>
  <si>
    <t>Cubeta de 30 huevos</t>
  </si>
  <si>
    <t>Credito</t>
  </si>
  <si>
    <t>Cerdo de 70 kg</t>
  </si>
  <si>
    <t>Bultos de 50 kg</t>
  </si>
  <si>
    <t xml:space="preserve">Semanal </t>
  </si>
  <si>
    <t>Cantina de 20 y 40 litros de leche cruda</t>
  </si>
  <si>
    <t>Tabla 7. Principales destinos y valor flete por producto – UFH de referencia.</t>
  </si>
  <si>
    <t>Símbolo Ufh De Referencia</t>
  </si>
  <si>
    <t>Línea Productiva</t>
  </si>
  <si>
    <t>Presentación Del Producto</t>
  </si>
  <si>
    <t xml:space="preserve">Principales Compradores </t>
  </si>
  <si>
    <t>Primer Mercado Destino</t>
  </si>
  <si>
    <t>Precio Promedio Flete ($/Kg)</t>
  </si>
  <si>
    <t>Precio Actual ($/Kg)</t>
  </si>
  <si>
    <t>% Precio Flete ($/kg)</t>
  </si>
  <si>
    <t xml:space="preserve">Tipo Cliente </t>
  </si>
  <si>
    <t>%</t>
  </si>
  <si>
    <t>Para las líneas agrícolas y pecuarias validadas en el municipio de Sincelejo,la avicultura (Huevo) presenta una mayor participación del valor del flete en el precio del producto con un 3 %.  Por otro lado, la avicultura (pollo de engorde) y porcicultura (cerdo en pie)  registran la participación más baja encontrándose en el 1%. La berenjena, yuca, maiz ñame, ganaderìa doble propósito (carne y leche ) presentan participación del flete en 0% sobre el valor del producto ya que es asumido por el comprador.</t>
  </si>
  <si>
    <t>06Wd-55</t>
  </si>
  <si>
    <t>Avicultura (Pollo de Engorde)</t>
  </si>
  <si>
    <t>Kilogramo</t>
  </si>
  <si>
    <t xml:space="preserve">Intermediarios
Consumidor Final </t>
  </si>
  <si>
    <t>65%
35%</t>
  </si>
  <si>
    <t>Cabecera Municipal 67%
Finca 33%</t>
  </si>
  <si>
    <t>06Wds1-55</t>
  </si>
  <si>
    <t>Avicultura (Huevo)</t>
  </si>
  <si>
    <t xml:space="preserve">Intermediario
Minorista </t>
  </si>
  <si>
    <t>70%
30%</t>
  </si>
  <si>
    <t>Finca 70%
Cabecera Municipal 30%</t>
  </si>
  <si>
    <t>04Wcs1-67</t>
  </si>
  <si>
    <t>Intermediarios</t>
  </si>
  <si>
    <t>04Wc-67</t>
  </si>
  <si>
    <t>Porcicultura_Ceba</t>
  </si>
  <si>
    <t>Cerdo en pie de 60 kg</t>
  </si>
  <si>
    <t>Cabecera Municipal 100%</t>
  </si>
  <si>
    <t xml:space="preserve">Bolsa de 40 kg </t>
  </si>
  <si>
    <t>80%
20%</t>
  </si>
  <si>
    <t>Maiz</t>
  </si>
  <si>
    <t>05Wcs1-61</t>
  </si>
  <si>
    <t>Ganaderìa DP (Res kg en pie)</t>
  </si>
  <si>
    <t>Ternero en pie 170 kg</t>
  </si>
  <si>
    <t>Ganaderìa DP (Leche)</t>
  </si>
  <si>
    <t>litro de leche cruda</t>
  </si>
  <si>
    <t>Símbolo UFH</t>
  </si>
  <si>
    <t>Polígono</t>
  </si>
  <si>
    <t>Vereda o corregimiento</t>
  </si>
  <si>
    <t>porcicultura_ceba</t>
  </si>
  <si>
    <t>CASTAÑEDA</t>
  </si>
  <si>
    <t>yuca_maiz_name</t>
  </si>
  <si>
    <t>CHOCHO</t>
  </si>
  <si>
    <t>berenjena</t>
  </si>
  <si>
    <t>ganaderia_dp</t>
  </si>
  <si>
    <t>LAS PALMAS</t>
  </si>
  <si>
    <t>avicultura_engorde</t>
  </si>
  <si>
    <t>avicultura_postura</t>
  </si>
  <si>
    <t>CERRITO LA PALMA</t>
  </si>
  <si>
    <t>Tabla 8. Precios pagados al productor reportados en las UFH de referencia.</t>
  </si>
  <si>
    <t>Símbolo UFH de referencia</t>
  </si>
  <si>
    <t>Presentación del producto</t>
  </si>
  <si>
    <t>Precio mínimo ($/kg)</t>
  </si>
  <si>
    <t>Precio máximo ($/kg)</t>
  </si>
  <si>
    <t>Precio actual ($/kg)</t>
  </si>
  <si>
    <t>Variación</t>
  </si>
  <si>
    <t>En cuanto al análisis de precios suministrados por los productores en los encuentros territoriales, se muestra una variación significativa en los últimos cinco (5) años (2019-2023), especialmente en el caso del ñame ganaderia doble proposito (leche) y yuca, que se encuentran entre 334% y 140%. En el caso del maiz y la berenjena muestran una variación del 85% y 71% respectivamente. Por otro lado, avicultura (pollo de engorde), avicultura (postura) y ganaderia doble proposito (res kg en pie) presentan variaciones del 50%, 45% y 35%  respectivamente. Finalmente, la porcicultura (ceba), registra la variación más baja con 8%,  lo cual resalta la inestabilidad en los precios en el municipio.</t>
  </si>
  <si>
    <t xml:space="preserve">Línea productiva </t>
  </si>
  <si>
    <t>Promedio</t>
  </si>
  <si>
    <t>Verificar</t>
  </si>
  <si>
    <t>Avicultura ( Pollo de engorde kg en pie)</t>
  </si>
  <si>
    <t>Porcicultura (Cerdo kg en pie)</t>
  </si>
  <si>
    <t>Ganaderìa DP (Res kg en pie)**</t>
  </si>
  <si>
    <t>,</t>
  </si>
  <si>
    <t>Ganaderìa DP (leche)</t>
  </si>
  <si>
    <t>Avicultura (Postura)</t>
  </si>
  <si>
    <t>Precios a escala nacional</t>
  </si>
  <si>
    <t>Precios a escala municipal</t>
  </si>
  <si>
    <t>Precios a escala departamental</t>
  </si>
  <si>
    <t>Precios escala nacional (PORKOLOMBIA*, FEDEGAN**, FENAV***I)</t>
  </si>
  <si>
    <t>Precios escala municipal</t>
  </si>
  <si>
    <t>Precio a escala departamental</t>
  </si>
  <si>
    <t>Precios gremios (FENAVI*, PORKOLOMBIA**)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</si>
</sst>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-* #,##0_-;\-* #,##0_-;_-* &quot;-&quot;_-;_-@_-"/>
    <numFmt numFmtId="43" formatCode="_-* #,##0.00_-;\-* #,##0.00_-;_-* &quot;-&quot;??_-;_-@_-"/>
    <numFmt numFmtId="164" formatCode="&quot;$&quot;\ #,##0;[Red]\-&quot;$&quot;\ #,##0"/>
    <numFmt numFmtId="165" formatCode="_-&quot;$&quot;\ * #,##0.00_-;\-&quot;$&quot;\ * #,##0.00_-;_-&quot;$&quot;\ * &quot;-&quot;??_-;_-@_-"/>
    <numFmt numFmtId="166" formatCode="_-&quot;$&quot;\ * #,##0_-;\-&quot;$&quot;\ * #,##0_-;_-&quot;$&quot;\ * &quot;-&quot;??_-;_-@_-"/>
    <numFmt numFmtId="167" formatCode="_-&quot;$&quot;* #,##0.00_-;\-&quot;$&quot;* #,##0.00_-;_-&quot;$&quot;* &quot;-&quot;??_-;_-@_-"/>
    <numFmt numFmtId="168" formatCode="_-&quot;$&quot;* #,##0_-;\-&quot;$&quot;* #,##0_-;_-&quot;$&quot;* &quot;-&quot;??_-;_-@_-"/>
    <numFmt numFmtId="169" formatCode="0.0"/>
    <numFmt numFmtId="170" formatCode="_-* #,##0_-;\-* #,##0_-;_-* &quot;-&quot;??_-;_-@_-"/>
    <numFmt numFmtId="171" formatCode="_-* #,##0.0_-;\-* #,##0.0_-;_-* &quot;-&quot;??_-;_-@_-"/>
    <numFmt numFmtId="172" formatCode="#,##0.0"/>
  </numFmts>
  <fonts count="1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i/>
      <sz val="9"/>
      <color rgb="FF44546A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9"/>
      <color rgb="FFFFFFFF"/>
      <name val="Arial"/>
      <family val="2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8E8E8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2666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38D4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D9E1F2"/>
        <bgColor rgb="FF000000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9">
    <xf numFmtId="0" fontId="0" fillId="0" borderId="0"/>
    <xf numFmtId="165" fontId="1" fillId="0" borderId="0" applyFont="0" applyFill="0" applyBorder="0" applyAlignment="0" applyProtection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36">
    <xf numFmtId="0" fontId="0" fillId="0" borderId="0" xfId="0"/>
    <xf numFmtId="0" fontId="4" fillId="0" borderId="0" xfId="0" applyFont="1"/>
    <xf numFmtId="0" fontId="10" fillId="0" borderId="2" xfId="0" applyFont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66" fontId="4" fillId="0" borderId="1" xfId="1" applyNumberFormat="1" applyFont="1" applyFill="1" applyBorder="1" applyAlignment="1">
      <alignment vertical="center" wrapText="1"/>
    </xf>
    <xf numFmtId="168" fontId="7" fillId="0" borderId="0" xfId="7" applyNumberFormat="1" applyFont="1" applyBorder="1" applyAlignment="1">
      <alignment horizontal="right" vertical="center"/>
    </xf>
    <xf numFmtId="166" fontId="4" fillId="0" borderId="0" xfId="1" applyNumberFormat="1" applyFont="1" applyBorder="1"/>
    <xf numFmtId="168" fontId="3" fillId="0" borderId="0" xfId="7" applyNumberFormat="1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9" fontId="3" fillId="0" borderId="0" xfId="5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6" fontId="3" fillId="0" borderId="0" xfId="6" applyNumberFormat="1" applyFont="1" applyFill="1" applyBorder="1" applyAlignment="1">
      <alignment horizontal="center" vertical="center" wrapText="1"/>
    </xf>
    <xf numFmtId="9" fontId="3" fillId="0" borderId="0" xfId="5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  <xf numFmtId="0" fontId="8" fillId="12" borderId="0" xfId="0" applyFont="1" applyFill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9" fillId="11" borderId="1" xfId="0" applyFont="1" applyFill="1" applyBorder="1" applyAlignment="1">
      <alignment horizontal="center" vertical="center" wrapText="1"/>
    </xf>
    <xf numFmtId="166" fontId="0" fillId="0" borderId="0" xfId="1" applyNumberFormat="1" applyFont="1"/>
    <xf numFmtId="166" fontId="0" fillId="0" borderId="1" xfId="1" applyNumberFormat="1" applyFont="1" applyBorder="1"/>
    <xf numFmtId="168" fontId="3" fillId="3" borderId="6" xfId="7" applyNumberFormat="1" applyFont="1" applyFill="1" applyBorder="1" applyAlignment="1">
      <alignment horizontal="center" vertical="center"/>
    </xf>
    <xf numFmtId="0" fontId="4" fillId="7" borderId="7" xfId="0" applyFont="1" applyFill="1" applyBorder="1" applyAlignment="1">
      <alignment horizontal="center"/>
    </xf>
    <xf numFmtId="0" fontId="4" fillId="15" borderId="8" xfId="0" applyFont="1" applyFill="1" applyBorder="1" applyAlignment="1">
      <alignment horizontal="center" vertical="top" wrapText="1"/>
    </xf>
    <xf numFmtId="170" fontId="4" fillId="6" borderId="1" xfId="0" applyNumberFormat="1" applyFont="1" applyFill="1" applyBorder="1" applyAlignment="1">
      <alignment horizontal="center" vertical="center"/>
    </xf>
    <xf numFmtId="171" fontId="4" fillId="6" borderId="9" xfId="0" applyNumberFormat="1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vertical="center"/>
    </xf>
    <xf numFmtId="0" fontId="5" fillId="16" borderId="1" xfId="0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171" fontId="4" fillId="12" borderId="9" xfId="0" applyNumberFormat="1" applyFont="1" applyFill="1" applyBorder="1" applyAlignment="1">
      <alignment horizontal="center" vertical="center"/>
    </xf>
    <xf numFmtId="0" fontId="2" fillId="13" borderId="10" xfId="0" applyFont="1" applyFill="1" applyBorder="1" applyAlignment="1">
      <alignment horizontal="center" vertical="center" wrapText="1"/>
    </xf>
    <xf numFmtId="0" fontId="2" fillId="13" borderId="1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3" fillId="4" borderId="9" xfId="0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9" fontId="3" fillId="7" borderId="1" xfId="5" applyFont="1" applyFill="1" applyBorder="1" applyAlignment="1">
      <alignment horizontal="center" vertical="center" wrapText="1"/>
    </xf>
    <xf numFmtId="9" fontId="3" fillId="10" borderId="1" xfId="5" applyFont="1" applyFill="1" applyBorder="1" applyAlignment="1">
      <alignment horizontal="center" vertical="center" wrapText="1"/>
    </xf>
    <xf numFmtId="9" fontId="3" fillId="12" borderId="1" xfId="5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3" fillId="17" borderId="0" xfId="0" applyFont="1" applyFill="1" applyAlignment="1">
      <alignment horizontal="center" vertical="center" wrapText="1"/>
    </xf>
    <xf numFmtId="0" fontId="3" fillId="7" borderId="0" xfId="0" applyFont="1" applyFill="1" applyAlignment="1">
      <alignment horizontal="center" vertical="center" wrapText="1"/>
    </xf>
    <xf numFmtId="0" fontId="14" fillId="14" borderId="0" xfId="0" applyFont="1" applyFill="1" applyAlignment="1">
      <alignment horizontal="center" vertical="center" wrapText="1"/>
    </xf>
    <xf numFmtId="0" fontId="3" fillId="10" borderId="0" xfId="0" applyFont="1" applyFill="1" applyAlignment="1">
      <alignment horizontal="center" vertical="center" wrapText="1"/>
    </xf>
    <xf numFmtId="0" fontId="3" fillId="18" borderId="0" xfId="0" applyFont="1" applyFill="1" applyAlignment="1">
      <alignment horizontal="center" vertical="center" wrapText="1"/>
    </xf>
    <xf numFmtId="166" fontId="3" fillId="0" borderId="1" xfId="6" applyNumberFormat="1" applyFont="1" applyFill="1" applyBorder="1" applyAlignment="1">
      <alignment horizontal="center" vertical="center"/>
    </xf>
    <xf numFmtId="166" fontId="3" fillId="0" borderId="0" xfId="6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3" fillId="4" borderId="1" xfId="0" applyFont="1" applyFill="1" applyBorder="1" applyAlignment="1">
      <alignment vertical="center" wrapText="1"/>
    </xf>
    <xf numFmtId="1" fontId="3" fillId="12" borderId="1" xfId="0" applyNumberFormat="1" applyFont="1" applyFill="1" applyBorder="1" applyAlignment="1">
      <alignment horizontal="center" vertical="center"/>
    </xf>
    <xf numFmtId="1" fontId="9" fillId="12" borderId="1" xfId="0" applyNumberFormat="1" applyFont="1" applyFill="1" applyBorder="1" applyAlignment="1">
      <alignment horizontal="center" vertical="center"/>
    </xf>
    <xf numFmtId="1" fontId="3" fillId="19" borderId="1" xfId="0" applyNumberFormat="1" applyFont="1" applyFill="1" applyBorder="1" applyAlignment="1">
      <alignment horizontal="center" vertical="center"/>
    </xf>
    <xf numFmtId="1" fontId="3" fillId="20" borderId="1" xfId="0" applyNumberFormat="1" applyFont="1" applyFill="1" applyBorder="1" applyAlignment="1">
      <alignment horizontal="center" vertical="center"/>
    </xf>
    <xf numFmtId="1" fontId="3" fillId="7" borderId="1" xfId="0" applyNumberFormat="1" applyFont="1" applyFill="1" applyBorder="1" applyAlignment="1">
      <alignment horizontal="center" vertical="center"/>
    </xf>
    <xf numFmtId="0" fontId="9" fillId="11" borderId="1" xfId="0" applyFont="1" applyFill="1" applyBorder="1" applyAlignment="1">
      <alignment vertical="center" wrapText="1"/>
    </xf>
    <xf numFmtId="166" fontId="4" fillId="0" borderId="1" xfId="1" applyNumberFormat="1" applyFont="1" applyFill="1" applyBorder="1" applyAlignment="1">
      <alignment horizontal="center" vertical="center" wrapText="1"/>
    </xf>
    <xf numFmtId="166" fontId="4" fillId="0" borderId="1" xfId="1" applyNumberFormat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vertical="center" wrapText="1"/>
    </xf>
    <xf numFmtId="1" fontId="0" fillId="0" borderId="0" xfId="0" applyNumberFormat="1"/>
    <xf numFmtId="1" fontId="0" fillId="0" borderId="1" xfId="0" applyNumberFormat="1" applyBorder="1"/>
    <xf numFmtId="171" fontId="4" fillId="7" borderId="9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41" fontId="4" fillId="0" borderId="1" xfId="8" applyFont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5" fillId="21" borderId="1" xfId="0" applyFont="1" applyFill="1" applyBorder="1" applyAlignment="1">
      <alignment horizontal="center" vertical="center" wrapText="1"/>
    </xf>
    <xf numFmtId="0" fontId="15" fillId="21" borderId="5" xfId="0" applyFont="1" applyFill="1" applyBorder="1" applyAlignment="1">
      <alignment horizontal="center" vertical="center" wrapText="1"/>
    </xf>
    <xf numFmtId="0" fontId="16" fillId="21" borderId="5" xfId="0" applyFont="1" applyFill="1" applyBorder="1" applyAlignment="1">
      <alignment horizontal="center" vertical="center" wrapText="1"/>
    </xf>
    <xf numFmtId="0" fontId="15" fillId="22" borderId="1" xfId="0" applyFont="1" applyFill="1" applyBorder="1" applyAlignment="1">
      <alignment horizontal="center"/>
    </xf>
    <xf numFmtId="0" fontId="17" fillId="22" borderId="1" xfId="0" applyFont="1" applyFill="1" applyBorder="1" applyAlignment="1">
      <alignment horizontal="center"/>
    </xf>
    <xf numFmtId="172" fontId="17" fillId="22" borderId="1" xfId="0" applyNumberFormat="1" applyFont="1" applyFill="1" applyBorder="1" applyAlignment="1">
      <alignment horizontal="center"/>
    </xf>
    <xf numFmtId="4" fontId="17" fillId="22" borderId="1" xfId="0" applyNumberFormat="1" applyFont="1" applyFill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4" fontId="17" fillId="0" borderId="1" xfId="0" applyNumberFormat="1" applyFont="1" applyBorder="1" applyAlignment="1">
      <alignment horizontal="center"/>
    </xf>
    <xf numFmtId="2" fontId="17" fillId="0" borderId="1" xfId="0" applyNumberFormat="1" applyFont="1" applyBorder="1" applyAlignment="1">
      <alignment horizontal="center"/>
    </xf>
    <xf numFmtId="43" fontId="17" fillId="0" borderId="1" xfId="0" applyNumberFormat="1" applyFont="1" applyBorder="1" applyAlignment="1">
      <alignment horizontal="center"/>
    </xf>
    <xf numFmtId="172" fontId="2" fillId="0" borderId="15" xfId="0" applyNumberFormat="1" applyFont="1" applyBorder="1" applyAlignment="1">
      <alignment horizontal="center" vertical="center"/>
    </xf>
    <xf numFmtId="4" fontId="2" fillId="0" borderId="15" xfId="0" applyNumberFormat="1" applyFont="1" applyBorder="1" applyAlignment="1">
      <alignment horizontal="center" vertical="center"/>
    </xf>
    <xf numFmtId="2" fontId="2" fillId="0" borderId="12" xfId="0" applyNumberFormat="1" applyFont="1" applyBorder="1" applyAlignment="1">
      <alignment horizontal="center" vertical="center"/>
    </xf>
    <xf numFmtId="2" fontId="2" fillId="0" borderId="13" xfId="0" applyNumberFormat="1" applyFont="1" applyBorder="1" applyAlignment="1">
      <alignment horizontal="center" vertical="center"/>
    </xf>
    <xf numFmtId="2" fontId="2" fillId="0" borderId="14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2" fillId="0" borderId="3" xfId="0" applyFont="1" applyBorder="1" applyAlignment="1" applyProtection="1">
      <alignment horizontal="center" vertical="center" wrapText="1"/>
      <protection locked="0"/>
    </xf>
    <xf numFmtId="0" fontId="12" fillId="0" borderId="9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2" fillId="13" borderId="6" xfId="0" applyFont="1" applyFill="1" applyBorder="1" applyAlignment="1">
      <alignment horizontal="center" vertical="center" wrapText="1"/>
    </xf>
    <xf numFmtId="0" fontId="2" fillId="13" borderId="8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5" fillId="16" borderId="1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11" borderId="0" xfId="0" applyFont="1" applyFill="1" applyAlignment="1">
      <alignment horizontal="center" wrapText="1"/>
    </xf>
    <xf numFmtId="169" fontId="9" fillId="3" borderId="0" xfId="0" applyNumberFormat="1" applyFont="1" applyFill="1" applyAlignment="1">
      <alignment horizontal="center" vertical="center" wrapText="1"/>
    </xf>
  </cellXfs>
  <cellStyles count="9">
    <cellStyle name="Millares [0]" xfId="8" builtinId="6"/>
    <cellStyle name="Moneda" xfId="1" builtinId="4"/>
    <cellStyle name="Moneda 2" xfId="6" xr:uid="{00000000-0005-0000-0000-000002000000}"/>
    <cellStyle name="Moneda 2 2" xfId="7" xr:uid="{00000000-0005-0000-0000-000003000000}"/>
    <cellStyle name="Normal" xfId="0" builtinId="0"/>
    <cellStyle name="Normal 2" xfId="2" xr:uid="{00000000-0005-0000-0000-000005000000}"/>
    <cellStyle name="Normal 2 2" xfId="3" xr:uid="{00000000-0005-0000-0000-000006000000}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'4.1. Area y producción (ha, t)'!$C$29</c:f>
              <c:strCache>
                <c:ptCount val="1"/>
                <c:pt idx="0">
                  <c:v>Área Cosechada Promedio (ha)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731-435E-9187-310E84B1EF3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F731-435E-9187-310E84B1EF3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731-435E-9187-310E84B1EF3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F731-435E-9187-310E84B1EF30}"/>
              </c:ext>
            </c:extLst>
          </c:dPt>
          <c:dLbls>
            <c:dLbl>
              <c:idx val="0"/>
              <c:layout>
                <c:manualLayout>
                  <c:x val="9.9142346128591172E-2"/>
                  <c:y val="8.888886833833123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731-435E-9187-310E84B1EF30}"/>
                </c:ext>
              </c:extLst>
            </c:dLbl>
            <c:dLbl>
              <c:idx val="1"/>
              <c:layout>
                <c:manualLayout>
                  <c:x val="-0.11903944064577079"/>
                  <c:y val="-1.4814588758680637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731-435E-9187-310E84B1EF30}"/>
                </c:ext>
              </c:extLst>
            </c:dLbl>
            <c:dLbl>
              <c:idx val="2"/>
              <c:layout>
                <c:manualLayout>
                  <c:x val="-0.14408233276157806"/>
                  <c:y val="-1.885523940577651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731-435E-9187-310E84B1EF30}"/>
                </c:ext>
              </c:extLst>
            </c:dLbl>
            <c:dLbl>
              <c:idx val="3"/>
              <c:layout>
                <c:manualLayout>
                  <c:x val="0.1183533447684391"/>
                  <c:y val="-5.589227644281357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731-435E-9187-310E84B1EF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'4.1. Area y producción (ha, t)'!$B$30:$B$33</c:f>
              <c:strCache>
                <c:ptCount val="4"/>
                <c:pt idx="0">
                  <c:v>Yuca</c:v>
                </c:pt>
                <c:pt idx="1">
                  <c:v>Maíz</c:v>
                </c:pt>
                <c:pt idx="2">
                  <c:v>Ñame</c:v>
                </c:pt>
                <c:pt idx="3">
                  <c:v>Berenjena</c:v>
                </c:pt>
              </c:strCache>
            </c:strRef>
          </c:cat>
          <c:val>
            <c:numRef>
              <c:f>'4.1. Area y producción (ha, t)'!$C$30:$C$33</c:f>
              <c:numCache>
                <c:formatCode>#,##0.0</c:formatCode>
                <c:ptCount val="4"/>
                <c:pt idx="0">
                  <c:v>1251.4000000000001</c:v>
                </c:pt>
                <c:pt idx="1">
                  <c:v>1048.5999999999999</c:v>
                </c:pt>
                <c:pt idx="2">
                  <c:v>236.2</c:v>
                </c:pt>
                <c:pt idx="3">
                  <c:v>25.2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31-435E-9187-310E84B1EF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'4.1. Area y producción (ha, t)'!$C$37</c:f>
              <c:strCache>
                <c:ptCount val="1"/>
                <c:pt idx="0">
                  <c:v>Producción Promedio (t)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208-4D9D-97C1-1AB982C53F6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208-4D9D-97C1-1AB982C53F6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208-4D9D-97C1-1AB982C53F6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E208-4D9D-97C1-1AB982C53F6D}"/>
              </c:ext>
            </c:extLst>
          </c:dPt>
          <c:dLbls>
            <c:dLbl>
              <c:idx val="0"/>
              <c:layout>
                <c:manualLayout>
                  <c:x val="0.11595203537065815"/>
                  <c:y val="3.0303030303030137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208-4D9D-97C1-1AB982C53F6D}"/>
                </c:ext>
              </c:extLst>
            </c:dLbl>
            <c:dLbl>
              <c:idx val="1"/>
              <c:layout>
                <c:manualLayout>
                  <c:x val="-0.12178387650085767"/>
                  <c:y val="-5.3872259377631291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208-4D9D-97C1-1AB982C53F6D}"/>
                </c:ext>
              </c:extLst>
            </c:dLbl>
            <c:dLbl>
              <c:idx val="2"/>
              <c:layout>
                <c:manualLayout>
                  <c:x val="-0.17324185248713556"/>
                  <c:y val="-2.15488009982639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208-4D9D-97C1-1AB982C53F6D}"/>
                </c:ext>
              </c:extLst>
            </c:dLbl>
            <c:dLbl>
              <c:idx val="3"/>
              <c:layout>
                <c:manualLayout>
                  <c:x val="0.16535167137918097"/>
                  <c:y val="-4.579126634180347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208-4D9D-97C1-1AB982C53F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'4.1. Area y producción (ha, t)'!$B$38:$B$41</c:f>
              <c:strCache>
                <c:ptCount val="4"/>
                <c:pt idx="0">
                  <c:v>Yuca</c:v>
                </c:pt>
                <c:pt idx="1">
                  <c:v>Maíz</c:v>
                </c:pt>
                <c:pt idx="2">
                  <c:v>Ñame</c:v>
                </c:pt>
                <c:pt idx="3">
                  <c:v>Berenjena</c:v>
                </c:pt>
              </c:strCache>
            </c:strRef>
          </c:cat>
          <c:val>
            <c:numRef>
              <c:f>'4.1. Area y producción (ha, t)'!$C$38:$C$41</c:f>
              <c:numCache>
                <c:formatCode>#,##0.0</c:formatCode>
                <c:ptCount val="4"/>
                <c:pt idx="0">
                  <c:v>15076</c:v>
                </c:pt>
                <c:pt idx="1">
                  <c:v>2720.2</c:v>
                </c:pt>
                <c:pt idx="2">
                  <c:v>2664.6</c:v>
                </c:pt>
                <c:pt idx="3">
                  <c:v>287.8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208-4D9D-97C1-1AB982C53F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SIPSA'!$B$21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8"/>
              <c:layout>
                <c:manualLayout>
                  <c:x val="2.509696554871093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2B3-41FE-8980-8B65C13135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SIPSA'!$A$22:$A$30</c:f>
              <c:strCache>
                <c:ptCount val="9"/>
                <c:pt idx="0">
                  <c:v>Berenjena</c:v>
                </c:pt>
                <c:pt idx="1">
                  <c:v>Yuca</c:v>
                </c:pt>
                <c:pt idx="2">
                  <c:v>Maiz</c:v>
                </c:pt>
                <c:pt idx="3">
                  <c:v>Ñame</c:v>
                </c:pt>
                <c:pt idx="4">
                  <c:v>Avicultura ( Pollo de engorde kg en pie)</c:v>
                </c:pt>
                <c:pt idx="5">
                  <c:v>Porcicultura (Cerdo kg en pie)</c:v>
                </c:pt>
                <c:pt idx="6">
                  <c:v>Ganaderìa DP (Res kg en pie)**</c:v>
                </c:pt>
                <c:pt idx="7">
                  <c:v>Ganaderìa DP (leche)</c:v>
                </c:pt>
                <c:pt idx="8">
                  <c:v>Avicultura (Postura)</c:v>
                </c:pt>
              </c:strCache>
            </c:strRef>
          </c:cat>
          <c:val>
            <c:numRef>
              <c:f>'4.3.3. PRECIOS PROMEDIO SIPSA'!$B$22:$B$30</c:f>
              <c:numCache>
                <c:formatCode>_-"$"\ * #,##0_-;\-"$"\ * #,##0_-;_-"$"\ * "-"??_-;_-@_-</c:formatCode>
                <c:ptCount val="9"/>
                <c:pt idx="0">
                  <c:v>1333</c:v>
                </c:pt>
                <c:pt idx="1">
                  <c:v>1515.3681930076154</c:v>
                </c:pt>
                <c:pt idx="2">
                  <c:v>1585.8546370023673</c:v>
                </c:pt>
                <c:pt idx="3">
                  <c:v>2221.3897718882426</c:v>
                </c:pt>
                <c:pt idx="4">
                  <c:v>8464</c:v>
                </c:pt>
                <c:pt idx="5">
                  <c:v>7303</c:v>
                </c:pt>
                <c:pt idx="6">
                  <c:v>6276.6</c:v>
                </c:pt>
                <c:pt idx="7">
                  <c:v>1346.2497275579503</c:v>
                </c:pt>
                <c:pt idx="8" formatCode="0">
                  <c:v>372.13333333333333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B3-41FE-8980-8B65C13135F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843760912"/>
        <c:axId val="1843761456"/>
      </c:barChart>
      <c:catAx>
        <c:axId val="18437609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Lìnea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43761456"/>
        <c:crosses val="autoZero"/>
        <c:auto val="1"/>
        <c:lblAlgn val="ctr"/>
        <c:lblOffset val="100"/>
        <c:noMultiLvlLbl val="0"/>
      </c:catAx>
      <c:valAx>
        <c:axId val="1843761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4376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900" b="1" i="0" baseline="0">
                <a:effectLst/>
              </a:rPr>
              <a:t>Variación anual  precios mayoristas líneas productivas del municipio de Sincelejo.</a:t>
            </a:r>
            <a:endParaRPr lang="es-CO" sz="900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 sz="900" b="1" i="0" baseline="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4083923572028328"/>
          <c:y val="3.00936197662032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9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6528215223097111E-2"/>
          <c:y val="0.18375"/>
          <c:w val="0.87291622922134737"/>
          <c:h val="0.55682050160396612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 (2'!$B$20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(2'!$C$20:$F$20</c:f>
              <c:numCache>
                <c:formatCode>_-* #,##0_-;\-* #,##0_-;_-* "-"??_-;_-@_-</c:formatCode>
                <c:ptCount val="4"/>
                <c:pt idx="0">
                  <c:v>-62.729293798503768</c:v>
                </c:pt>
                <c:pt idx="1">
                  <c:v>42.945271559545887</c:v>
                </c:pt>
                <c:pt idx="2">
                  <c:v>198.34247924736491</c:v>
                </c:pt>
                <c:pt idx="3">
                  <c:v>-30.276309429688041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9F-4E00-B420-A7252F6799BB}"/>
            </c:ext>
          </c:extLst>
        </c:ser>
        <c:ser>
          <c:idx val="1"/>
          <c:order val="1"/>
          <c:tx>
            <c:strRef>
              <c:f>'4.3.4. VARIACION $ PLAZAS M (2'!$B$21</c:f>
              <c:strCache>
                <c:ptCount val="1"/>
                <c:pt idx="0">
                  <c:v>Maiz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(2'!$C$21:$F$21</c:f>
              <c:numCache>
                <c:formatCode>_-* #,##0_-;\-* #,##0_-;_-* "-"??_-;_-@_-</c:formatCode>
                <c:ptCount val="4"/>
                <c:pt idx="0">
                  <c:v>13.761732851985514</c:v>
                </c:pt>
                <c:pt idx="1">
                  <c:v>15.648104427164895</c:v>
                </c:pt>
                <c:pt idx="2">
                  <c:v>36.814981796297587</c:v>
                </c:pt>
                <c:pt idx="3">
                  <c:v>-10.171628579592877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9F-4E00-B420-A7252F6799BB}"/>
            </c:ext>
          </c:extLst>
        </c:ser>
        <c:ser>
          <c:idx val="2"/>
          <c:order val="2"/>
          <c:tx>
            <c:strRef>
              <c:f>'4.3.4. VARIACION $ PLAZAS M (2'!$B$22</c:f>
              <c:strCache>
                <c:ptCount val="1"/>
                <c:pt idx="0">
                  <c:v>Ñame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(2'!$C$22:$F$22</c:f>
              <c:numCache>
                <c:formatCode>_-* #,##0_-;\-* #,##0_-;_-* "-"??_-;_-@_-</c:formatCode>
                <c:ptCount val="4"/>
                <c:pt idx="0">
                  <c:v>-9.8698795180722811</c:v>
                </c:pt>
                <c:pt idx="1">
                  <c:v>-50.049905535949812</c:v>
                </c:pt>
                <c:pt idx="2">
                  <c:v>76.458669402022821</c:v>
                </c:pt>
                <c:pt idx="3">
                  <c:v>81.535084898831002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9F-4E00-B420-A7252F6799BB}"/>
            </c:ext>
          </c:extLst>
        </c:ser>
        <c:ser>
          <c:idx val="3"/>
          <c:order val="3"/>
          <c:tx>
            <c:strRef>
              <c:f>'4.3.4. VARIACION $ PLAZAS M (2'!$B$23</c:f>
              <c:strCache>
                <c:ptCount val="1"/>
                <c:pt idx="0">
                  <c:v>Berenjena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(2'!$C$23:$F$23</c:f>
              <c:numCache>
                <c:formatCode>_-* #,##0_-;\-* #,##0_-;_-* "-"??_-;_-@_-</c:formatCode>
                <c:ptCount val="4"/>
                <c:pt idx="0">
                  <c:v>8.7121212121211897</c:v>
                </c:pt>
                <c:pt idx="1">
                  <c:v>-6.1590117199873191</c:v>
                </c:pt>
                <c:pt idx="2">
                  <c:v>50.129617627997447</c:v>
                </c:pt>
                <c:pt idx="3">
                  <c:v>-7.2154471544715477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9F-4E00-B420-A7252F6799BB}"/>
            </c:ext>
          </c:extLst>
        </c:ser>
        <c:ser>
          <c:idx val="4"/>
          <c:order val="4"/>
          <c:tx>
            <c:strRef>
              <c:f>'4.3.4. VARIACION $ PLAZAS M (2'!$B$24</c:f>
              <c:strCache>
                <c:ptCount val="1"/>
                <c:pt idx="0">
                  <c:v>Porcicultura (Cerdo kg en pie)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(2'!$C$24:$F$24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69F-4E00-B420-A7252F6799BB}"/>
            </c:ext>
          </c:extLst>
        </c:ser>
        <c:ser>
          <c:idx val="5"/>
          <c:order val="5"/>
          <c:tx>
            <c:strRef>
              <c:f>'4.3.4. VARIACION $ PLAZAS M (2'!$B$25</c:f>
              <c:strCache>
                <c:ptCount val="1"/>
                <c:pt idx="0">
                  <c:v>Ganaderìa DP (Res kg en pie)**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(2'!$C$25:$F$25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69F-4E00-B420-A7252F6799BB}"/>
            </c:ext>
          </c:extLst>
        </c:ser>
        <c:ser>
          <c:idx val="6"/>
          <c:order val="6"/>
          <c:tx>
            <c:strRef>
              <c:f>'4.3.4. VARIACION $ PLAZAS M (2'!$B$26</c:f>
              <c:strCache>
                <c:ptCount val="1"/>
                <c:pt idx="0">
                  <c:v>Ganaderìa DP (leche)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(2'!$C$26:$F$26</c:f>
              <c:numCache>
                <c:formatCode>_-* #,##0_-;\-* #,##0_-;_-* "-"??_-;_-@_-</c:formatCode>
                <c:ptCount val="4"/>
                <c:pt idx="0">
                  <c:v>9.0633476520966383</c:v>
                </c:pt>
                <c:pt idx="1">
                  <c:v>9.4238400647860487</c:v>
                </c:pt>
                <c:pt idx="2">
                  <c:v>33.714121637646684</c:v>
                </c:pt>
                <c:pt idx="3">
                  <c:v>27.794413934021449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35-4D03-9377-98E9697A941C}"/>
            </c:ext>
          </c:extLst>
        </c:ser>
        <c:ser>
          <c:idx val="7"/>
          <c:order val="7"/>
          <c:tx>
            <c:strRef>
              <c:f>'4.3.4. VARIACION $ PLAZAS M (2'!$B$27</c:f>
              <c:strCache>
                <c:ptCount val="1"/>
                <c:pt idx="0">
                  <c:v>Avicultura ( Pollo de engorde kg en pie)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(2'!$C$27:$F$27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35-4D03-9377-98E9697A941C}"/>
            </c:ext>
          </c:extLst>
        </c:ser>
        <c:ser>
          <c:idx val="8"/>
          <c:order val="8"/>
          <c:tx>
            <c:strRef>
              <c:f>'4.3.4. VARIACION $ PLAZAS M (2'!$B$28</c:f>
              <c:strCache>
                <c:ptCount val="1"/>
                <c:pt idx="0">
                  <c:v>Avicultura (Postura)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(2'!$C$28:$F$28</c:f>
              <c:numCache>
                <c:formatCode>_-* #,##0_-;\-* #,##0_-;_-* "-"??_-;_-@_-</c:formatCode>
                <c:ptCount val="4"/>
                <c:pt idx="0">
                  <c:v>-9.1283055827620103</c:v>
                </c:pt>
                <c:pt idx="1">
                  <c:v>31.11661996119858</c:v>
                </c:pt>
                <c:pt idx="2">
                  <c:v>39.186189889025883</c:v>
                </c:pt>
                <c:pt idx="3">
                  <c:v>8.6640680368532941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35-4D03-9377-98E9697A94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43751120"/>
        <c:axId val="1843764176"/>
      </c:lineChart>
      <c:catAx>
        <c:axId val="184375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843764176"/>
        <c:crosses val="autoZero"/>
        <c:auto val="1"/>
        <c:lblAlgn val="ctr"/>
        <c:lblOffset val="100"/>
        <c:noMultiLvlLbl val="0"/>
      </c:catAx>
      <c:valAx>
        <c:axId val="1843764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843751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1151574803149586E-2"/>
          <c:y val="0.74908719743365415"/>
          <c:w val="0.94529163368161617"/>
          <c:h val="0.2198191463276059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371475</xdr:colOff>
      <xdr:row>25</xdr:row>
      <xdr:rowOff>0</xdr:rowOff>
    </xdr:from>
    <xdr:to>
      <xdr:col>13</xdr:col>
      <xdr:colOff>438150</xdr:colOff>
      <xdr:row>35</xdr:row>
      <xdr:rowOff>142875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C8E7FA6-9E92-C7AC-BD5A-8830AD2B5E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390525</xdr:colOff>
      <xdr:row>36</xdr:row>
      <xdr:rowOff>85725</xdr:rowOff>
    </xdr:from>
    <xdr:to>
      <xdr:col>13</xdr:col>
      <xdr:colOff>523875</xdr:colOff>
      <xdr:row>49</xdr:row>
      <xdr:rowOff>47625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A519053-2862-4A6A-A8AC-A85AD40D6311}"/>
            </a:ext>
            <a:ext uri="{147F2762-F138-4A5C-976F-8EAC2B608ADB}">
              <a16:predDERef xmlns:a16="http://schemas.microsoft.com/office/drawing/2014/main" pred="{4C8E7FA6-9E92-C7AC-BD5A-8830AD2B5E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438150</xdr:colOff>
      <xdr:row>15</xdr:row>
      <xdr:rowOff>91440</xdr:rowOff>
    </xdr:from>
    <xdr:to>
      <xdr:col>10</xdr:col>
      <xdr:colOff>701040</xdr:colOff>
      <xdr:row>36</xdr:row>
      <xdr:rowOff>53340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9D1B4D0-6809-4EBF-8B09-FC017CC803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160098</xdr:colOff>
      <xdr:row>0</xdr:row>
      <xdr:rowOff>127769</xdr:rowOff>
    </xdr:from>
    <xdr:to>
      <xdr:col>15</xdr:col>
      <xdr:colOff>402552</xdr:colOff>
      <xdr:row>20</xdr:row>
      <xdr:rowOff>52915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902B74-A005-496B-901B-A81DFF8F1E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UAFpoint/Documentos%20compartidos/MUNICIPIOS%20PRIORIZADOS/Sucre/Sincelejo%20-%20Sucre/10.%20DTS%20consolidado/ANEXOS/20241105_IT_OFERTA_DEMANDA_PRODUCTO_SINCELEJ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023ED-7BEE-4E49-9D40-7809747F382E}">
  <dimension ref="A1:I41"/>
  <sheetViews>
    <sheetView tabSelected="1" topLeftCell="A30" workbookViewId="0">
      <selection activeCell="M39" sqref="M39"/>
    </sheetView>
  </sheetViews>
  <sheetFormatPr defaultRowHeight="15"/>
  <cols>
    <col min="3" max="3" width="11.85546875" customWidth="1"/>
  </cols>
  <sheetData>
    <row r="1" spans="1:9" ht="106.5">
      <c r="A1" s="87" t="s">
        <v>0</v>
      </c>
      <c r="B1" s="88" t="s">
        <v>1</v>
      </c>
      <c r="C1" s="88" t="s">
        <v>2</v>
      </c>
      <c r="D1" s="88" t="s">
        <v>3</v>
      </c>
      <c r="E1" s="88" t="s">
        <v>4</v>
      </c>
      <c r="F1" s="88" t="s">
        <v>5</v>
      </c>
      <c r="G1" s="88" t="s">
        <v>6</v>
      </c>
      <c r="H1" s="88" t="s">
        <v>7</v>
      </c>
      <c r="I1" s="89" t="s">
        <v>8</v>
      </c>
    </row>
    <row r="2" spans="1:9">
      <c r="A2" s="90">
        <v>1</v>
      </c>
      <c r="B2" s="91" t="s">
        <v>9</v>
      </c>
      <c r="C2" s="92">
        <v>14.9</v>
      </c>
      <c r="D2" s="92">
        <v>1251.4000000000001</v>
      </c>
      <c r="E2" s="92">
        <v>46.372192988957259</v>
      </c>
      <c r="F2" s="92">
        <v>15076</v>
      </c>
      <c r="G2" s="92">
        <v>71.215125797958038</v>
      </c>
      <c r="H2" s="92">
        <v>58.793659393457645</v>
      </c>
      <c r="I2" s="93"/>
    </row>
    <row r="3" spans="1:9">
      <c r="A3" s="90">
        <v>2</v>
      </c>
      <c r="B3" s="91" t="s">
        <v>10</v>
      </c>
      <c r="C3" s="92">
        <v>2.1</v>
      </c>
      <c r="D3" s="92">
        <v>1048.5999999999999</v>
      </c>
      <c r="E3" s="92">
        <v>38.834951456310691</v>
      </c>
      <c r="F3" s="92">
        <v>2720.2</v>
      </c>
      <c r="G3" s="92">
        <v>12.849521437755733</v>
      </c>
      <c r="H3" s="92">
        <v>25.842236447033212</v>
      </c>
      <c r="I3" s="93"/>
    </row>
    <row r="4" spans="1:9">
      <c r="A4" s="90">
        <v>3</v>
      </c>
      <c r="B4" s="91" t="s">
        <v>11</v>
      </c>
      <c r="C4" s="92">
        <v>13.3</v>
      </c>
      <c r="D4" s="92">
        <v>236.2</v>
      </c>
      <c r="E4" s="92">
        <v>8.7526865782257506</v>
      </c>
      <c r="F4" s="92">
        <v>2664.6</v>
      </c>
      <c r="G4" s="92">
        <v>12.586881414250396</v>
      </c>
      <c r="H4" s="92">
        <v>10.669783996238074</v>
      </c>
      <c r="I4" s="93"/>
    </row>
    <row r="5" spans="1:9">
      <c r="A5" s="90">
        <v>4</v>
      </c>
      <c r="B5" s="91" t="s">
        <v>12</v>
      </c>
      <c r="C5" s="92">
        <v>11.33</v>
      </c>
      <c r="D5" s="92">
        <v>25.2</v>
      </c>
      <c r="E5" s="92">
        <v>0.9338175350181579</v>
      </c>
      <c r="F5" s="92">
        <v>287.8</v>
      </c>
      <c r="G5" s="92">
        <v>1.3594927835402177</v>
      </c>
      <c r="H5" s="92">
        <v>1.1466551592791878</v>
      </c>
      <c r="I5" s="93"/>
    </row>
    <row r="6" spans="1:9" hidden="1">
      <c r="A6" s="94">
        <v>5</v>
      </c>
      <c r="B6" s="95"/>
      <c r="C6" s="96"/>
      <c r="D6" s="96"/>
      <c r="E6" s="96"/>
      <c r="F6" s="96"/>
      <c r="G6" s="96"/>
      <c r="H6" s="96"/>
      <c r="I6" s="96"/>
    </row>
    <row r="7" spans="1:9" hidden="1">
      <c r="A7" s="94">
        <v>6</v>
      </c>
      <c r="B7" s="95"/>
      <c r="C7" s="96"/>
      <c r="D7" s="96"/>
      <c r="E7" s="96"/>
      <c r="F7" s="96"/>
      <c r="G7" s="96"/>
      <c r="H7" s="96"/>
      <c r="I7" s="96"/>
    </row>
    <row r="8" spans="1:9" hidden="1">
      <c r="A8" s="94">
        <v>7</v>
      </c>
      <c r="B8" s="95"/>
      <c r="C8" s="96"/>
      <c r="D8" s="96"/>
      <c r="E8" s="96"/>
      <c r="F8" s="96"/>
      <c r="G8" s="96"/>
      <c r="H8" s="96"/>
      <c r="I8" s="96"/>
    </row>
    <row r="9" spans="1:9" hidden="1">
      <c r="A9" s="94">
        <v>8</v>
      </c>
      <c r="B9" s="95"/>
      <c r="C9" s="96"/>
      <c r="D9" s="96"/>
      <c r="E9" s="96"/>
      <c r="F9" s="96"/>
      <c r="G9" s="96"/>
      <c r="H9" s="96"/>
      <c r="I9" s="96"/>
    </row>
    <row r="10" spans="1:9" hidden="1">
      <c r="A10" s="94">
        <v>9</v>
      </c>
      <c r="B10" s="95"/>
      <c r="C10" s="96"/>
      <c r="D10" s="96"/>
      <c r="E10" s="96"/>
      <c r="F10" s="96"/>
      <c r="G10" s="96"/>
      <c r="H10" s="96"/>
      <c r="I10" s="96"/>
    </row>
    <row r="11" spans="1:9" hidden="1">
      <c r="A11" s="94">
        <v>10</v>
      </c>
      <c r="B11" s="95"/>
      <c r="C11" s="96"/>
      <c r="D11" s="96"/>
      <c r="E11" s="96"/>
      <c r="F11" s="96"/>
      <c r="G11" s="96"/>
      <c r="H11" s="96"/>
      <c r="I11" s="96"/>
    </row>
    <row r="12" spans="1:9" hidden="1">
      <c r="A12" s="94">
        <v>11</v>
      </c>
      <c r="B12" s="95"/>
      <c r="C12" s="96"/>
      <c r="D12" s="96"/>
      <c r="E12" s="96"/>
      <c r="F12" s="96"/>
      <c r="G12" s="96"/>
      <c r="H12" s="96"/>
      <c r="I12" s="96"/>
    </row>
    <row r="13" spans="1:9" hidden="1">
      <c r="A13" s="94">
        <v>12</v>
      </c>
      <c r="B13" s="95"/>
      <c r="C13" s="96"/>
      <c r="D13" s="96"/>
      <c r="E13" s="96"/>
      <c r="F13" s="96"/>
      <c r="G13" s="96"/>
      <c r="H13" s="96"/>
      <c r="I13" s="96"/>
    </row>
    <row r="14" spans="1:9" hidden="1">
      <c r="A14" s="94">
        <v>13</v>
      </c>
      <c r="B14" s="95"/>
      <c r="C14" s="96"/>
      <c r="D14" s="96"/>
      <c r="E14" s="96"/>
      <c r="F14" s="96"/>
      <c r="G14" s="96"/>
      <c r="H14" s="96"/>
      <c r="I14" s="96"/>
    </row>
    <row r="15" spans="1:9" hidden="1">
      <c r="A15" s="94">
        <v>14</v>
      </c>
      <c r="B15" s="95"/>
      <c r="C15" s="96"/>
      <c r="D15" s="96"/>
      <c r="E15" s="96"/>
      <c r="F15" s="96"/>
      <c r="G15" s="96"/>
      <c r="H15" s="96"/>
      <c r="I15" s="96"/>
    </row>
    <row r="16" spans="1:9" hidden="1">
      <c r="A16" s="94">
        <v>15</v>
      </c>
      <c r="B16" s="95"/>
      <c r="C16" s="96"/>
      <c r="D16" s="96"/>
      <c r="E16" s="96"/>
      <c r="F16" s="96"/>
      <c r="G16" s="96"/>
      <c r="H16" s="96"/>
      <c r="I16" s="96"/>
    </row>
    <row r="17" spans="1:9" hidden="1">
      <c r="A17" s="94">
        <v>16</v>
      </c>
      <c r="B17" s="95"/>
      <c r="C17" s="96"/>
      <c r="D17" s="96"/>
      <c r="E17" s="96"/>
      <c r="F17" s="96"/>
      <c r="G17" s="96"/>
      <c r="H17" s="96"/>
      <c r="I17" s="96"/>
    </row>
    <row r="18" spans="1:9" hidden="1">
      <c r="A18" s="94">
        <v>17</v>
      </c>
      <c r="B18" s="95"/>
      <c r="C18" s="97"/>
      <c r="D18" s="98"/>
      <c r="E18" s="97"/>
      <c r="F18" s="98"/>
      <c r="G18" s="97"/>
      <c r="H18" s="97"/>
      <c r="I18" s="97"/>
    </row>
    <row r="19" spans="1:9" hidden="1">
      <c r="A19" s="94">
        <v>18</v>
      </c>
      <c r="B19" s="95"/>
      <c r="C19" s="97"/>
      <c r="D19" s="98"/>
      <c r="E19" s="97"/>
      <c r="F19" s="98"/>
      <c r="G19" s="97"/>
      <c r="H19" s="97"/>
      <c r="I19" s="97"/>
    </row>
    <row r="20" spans="1:9" hidden="1">
      <c r="A20" s="94">
        <v>19</v>
      </c>
      <c r="B20" s="95"/>
      <c r="C20" s="97"/>
      <c r="D20" s="98"/>
      <c r="E20" s="97"/>
      <c r="F20" s="98"/>
      <c r="G20" s="97"/>
      <c r="H20" s="97"/>
      <c r="I20" s="97"/>
    </row>
    <row r="21" spans="1:9" hidden="1">
      <c r="A21" s="94">
        <v>20</v>
      </c>
      <c r="B21" s="95"/>
      <c r="C21" s="97"/>
      <c r="D21" s="98"/>
      <c r="E21" s="97"/>
      <c r="F21" s="98"/>
      <c r="G21" s="97"/>
      <c r="H21" s="97"/>
      <c r="I21" s="97"/>
    </row>
    <row r="22" spans="1:9" hidden="1">
      <c r="A22" s="94">
        <v>21</v>
      </c>
      <c r="B22" s="95"/>
      <c r="C22" s="97"/>
      <c r="D22" s="98"/>
      <c r="E22" s="97"/>
      <c r="F22" s="98"/>
      <c r="G22" s="97"/>
      <c r="H22" s="97"/>
      <c r="I22" s="97"/>
    </row>
    <row r="23" spans="1:9" hidden="1">
      <c r="A23" s="94">
        <v>22</v>
      </c>
      <c r="B23" s="95"/>
      <c r="C23" s="97"/>
      <c r="D23" s="98"/>
      <c r="E23" s="97"/>
      <c r="F23" s="98"/>
      <c r="G23" s="97"/>
      <c r="H23" s="97"/>
      <c r="I23" s="97"/>
    </row>
    <row r="24" spans="1:9">
      <c r="A24" s="101" t="s">
        <v>13</v>
      </c>
      <c r="B24" s="102"/>
      <c r="C24" s="103"/>
      <c r="D24" s="99">
        <f>SUM(D2:D23)</f>
        <v>2561.3999999999996</v>
      </c>
      <c r="E24" s="99">
        <f>SUM(E2:E23)</f>
        <v>94.893648558511856</v>
      </c>
      <c r="F24" s="99">
        <f>SUM(F2:F23)</f>
        <v>20748.599999999999</v>
      </c>
      <c r="G24" s="99">
        <f>SUM(G2:G23)</f>
        <v>98.011021433504396</v>
      </c>
      <c r="H24" s="99">
        <f>SUM(H2:H23)</f>
        <v>96.452334996008119</v>
      </c>
      <c r="I24" s="100"/>
    </row>
    <row r="29" spans="1:9" ht="76.5">
      <c r="B29" s="88" t="s">
        <v>1</v>
      </c>
      <c r="C29" s="88" t="s">
        <v>3</v>
      </c>
    </row>
    <row r="30" spans="1:9">
      <c r="B30" s="91" t="s">
        <v>9</v>
      </c>
      <c r="C30" s="92">
        <v>1251.4000000000001</v>
      </c>
    </row>
    <row r="31" spans="1:9">
      <c r="B31" s="91" t="s">
        <v>10</v>
      </c>
      <c r="C31" s="92">
        <v>1048.5999999999999</v>
      </c>
    </row>
    <row r="32" spans="1:9">
      <c r="B32" s="91" t="s">
        <v>11</v>
      </c>
      <c r="C32" s="92">
        <v>236.2</v>
      </c>
    </row>
    <row r="33" spans="2:3">
      <c r="B33" s="91" t="s">
        <v>12</v>
      </c>
      <c r="C33" s="92">
        <v>25.2</v>
      </c>
    </row>
    <row r="37" spans="2:3" ht="45.75">
      <c r="B37" s="88" t="s">
        <v>1</v>
      </c>
      <c r="C37" s="88" t="s">
        <v>5</v>
      </c>
    </row>
    <row r="38" spans="2:3">
      <c r="B38" s="91" t="s">
        <v>9</v>
      </c>
      <c r="C38" s="92">
        <v>15076</v>
      </c>
    </row>
    <row r="39" spans="2:3">
      <c r="B39" s="91" t="s">
        <v>10</v>
      </c>
      <c r="C39" s="92">
        <v>2720.2</v>
      </c>
    </row>
    <row r="40" spans="2:3">
      <c r="B40" s="91" t="s">
        <v>11</v>
      </c>
      <c r="C40" s="92">
        <v>2664.6</v>
      </c>
    </row>
    <row r="41" spans="2:3">
      <c r="B41" s="91" t="s">
        <v>12</v>
      </c>
      <c r="C41" s="92">
        <v>287.8</v>
      </c>
    </row>
  </sheetData>
  <mergeCells count="1">
    <mergeCell ref="A24:C24"/>
  </mergeCells>
  <dataValidations count="1">
    <dataValidation type="list" allowBlank="1" showInputMessage="1" showErrorMessage="1" sqref="I2:I23" xr:uid="{8F56E395-90EA-4FC4-9B67-F1BC513F60F5}">
      <formula1>"X"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15"/>
  <sheetViews>
    <sheetView zoomScale="80" zoomScaleNormal="80" workbookViewId="0">
      <selection activeCell="A11" sqref="A11"/>
    </sheetView>
  </sheetViews>
  <sheetFormatPr defaultColWidth="11.42578125" defaultRowHeight="14.25"/>
  <cols>
    <col min="2" max="2" width="20.5703125" style="26" customWidth="1"/>
    <col min="3" max="3" width="18.42578125" customWidth="1"/>
    <col min="5" max="5" width="26.42578125" style="26" customWidth="1"/>
  </cols>
  <sheetData>
    <row r="2" spans="2:7" ht="36">
      <c r="B2" s="35" t="s">
        <v>14</v>
      </c>
      <c r="C2" s="35" t="s">
        <v>15</v>
      </c>
      <c r="D2" s="35" t="s">
        <v>16</v>
      </c>
      <c r="E2" s="35" t="s">
        <v>17</v>
      </c>
    </row>
    <row r="3" spans="2:7" ht="14.25" customHeight="1">
      <c r="B3" s="106" t="s">
        <v>18</v>
      </c>
      <c r="C3" s="83" t="s">
        <v>11</v>
      </c>
      <c r="D3" s="109">
        <v>25</v>
      </c>
      <c r="E3" s="106" t="s">
        <v>19</v>
      </c>
    </row>
    <row r="4" spans="2:7" ht="24.75" customHeight="1">
      <c r="B4" s="107"/>
      <c r="C4" s="83" t="s">
        <v>9</v>
      </c>
      <c r="D4" s="110"/>
      <c r="E4" s="107"/>
    </row>
    <row r="5" spans="2:7" ht="14.25" customHeight="1">
      <c r="B5" s="108"/>
      <c r="C5" s="83" t="s">
        <v>12</v>
      </c>
      <c r="D5" s="111"/>
      <c r="E5" s="108"/>
    </row>
    <row r="6" spans="2:7" ht="34.5" customHeight="1">
      <c r="B6" s="46" t="s">
        <v>20</v>
      </c>
      <c r="C6" s="83" t="s">
        <v>11</v>
      </c>
      <c r="D6" s="83">
        <v>35</v>
      </c>
      <c r="E6" s="46" t="s">
        <v>19</v>
      </c>
    </row>
    <row r="7" spans="2:7" ht="24">
      <c r="B7" s="46" t="s">
        <v>21</v>
      </c>
      <c r="C7" s="83" t="s">
        <v>10</v>
      </c>
      <c r="D7" s="83">
        <v>27</v>
      </c>
      <c r="E7" s="46" t="s">
        <v>19</v>
      </c>
    </row>
    <row r="8" spans="2:7" ht="24">
      <c r="B8" s="46" t="s">
        <v>22</v>
      </c>
      <c r="C8" s="83" t="s">
        <v>9</v>
      </c>
      <c r="D8" s="83">
        <v>20</v>
      </c>
      <c r="E8" s="46" t="s">
        <v>23</v>
      </c>
    </row>
    <row r="9" spans="2:7" ht="36">
      <c r="B9" s="46" t="s">
        <v>24</v>
      </c>
      <c r="C9" s="83" t="s">
        <v>11</v>
      </c>
      <c r="D9" s="83">
        <v>53</v>
      </c>
      <c r="E9" s="46" t="s">
        <v>19</v>
      </c>
      <c r="G9" s="46" t="s">
        <v>25</v>
      </c>
    </row>
    <row r="10" spans="2:7" ht="24">
      <c r="B10" s="46" t="s">
        <v>26</v>
      </c>
      <c r="C10" s="83" t="s">
        <v>10</v>
      </c>
      <c r="D10" s="83">
        <v>100</v>
      </c>
      <c r="E10" s="46" t="s">
        <v>27</v>
      </c>
    </row>
    <row r="11" spans="2:7" ht="36" customHeight="1">
      <c r="B11" s="106" t="s">
        <v>28</v>
      </c>
      <c r="C11" s="83" t="s">
        <v>29</v>
      </c>
      <c r="D11" s="109">
        <v>319</v>
      </c>
      <c r="E11" s="106" t="s">
        <v>30</v>
      </c>
    </row>
    <row r="12" spans="2:7">
      <c r="B12" s="108"/>
      <c r="C12" s="83" t="s">
        <v>31</v>
      </c>
      <c r="D12" s="111"/>
      <c r="E12" s="108"/>
    </row>
    <row r="13" spans="2:7" ht="25.5" customHeight="1">
      <c r="B13" s="104" t="s">
        <v>32</v>
      </c>
      <c r="C13" s="83" t="s">
        <v>33</v>
      </c>
      <c r="D13" s="105">
        <v>12</v>
      </c>
      <c r="E13" s="104" t="s">
        <v>19</v>
      </c>
    </row>
    <row r="14" spans="2:7" ht="25.5" customHeight="1">
      <c r="B14" s="104"/>
      <c r="C14" s="83" t="s">
        <v>34</v>
      </c>
      <c r="D14" s="105"/>
      <c r="E14" s="104"/>
    </row>
    <row r="15" spans="2:7">
      <c r="D15">
        <f>SUM(D3:D14)</f>
        <v>591</v>
      </c>
    </row>
  </sheetData>
  <mergeCells count="9">
    <mergeCell ref="B13:B14"/>
    <mergeCell ref="D13:D14"/>
    <mergeCell ref="E13:E14"/>
    <mergeCell ref="B3:B5"/>
    <mergeCell ref="B11:B12"/>
    <mergeCell ref="D3:D5"/>
    <mergeCell ref="D11:D12"/>
    <mergeCell ref="E3:E5"/>
    <mergeCell ref="E11:E1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H15"/>
  <sheetViews>
    <sheetView topLeftCell="C7" zoomScale="90" zoomScaleNormal="90" workbookViewId="0">
      <selection activeCell="E16" sqref="E16"/>
    </sheetView>
  </sheetViews>
  <sheetFormatPr defaultColWidth="11.42578125" defaultRowHeight="14.25"/>
  <cols>
    <col min="2" max="2" width="14.42578125" customWidth="1"/>
    <col min="6" max="6" width="16.42578125" customWidth="1"/>
    <col min="8" max="8" width="16.42578125" customWidth="1"/>
  </cols>
  <sheetData>
    <row r="1" spans="2:8" ht="15" thickBot="1"/>
    <row r="2" spans="2:8" ht="24" customHeight="1" thickBot="1">
      <c r="B2" s="115" t="s">
        <v>14</v>
      </c>
      <c r="C2" s="115" t="s">
        <v>35</v>
      </c>
      <c r="D2" s="115" t="s">
        <v>36</v>
      </c>
      <c r="E2" s="44" t="s">
        <v>37</v>
      </c>
      <c r="F2" s="115" t="s">
        <v>38</v>
      </c>
      <c r="G2" s="115" t="s">
        <v>39</v>
      </c>
      <c r="H2" s="44" t="s">
        <v>40</v>
      </c>
    </row>
    <row r="3" spans="2:8" ht="15" customHeight="1" thickBot="1">
      <c r="B3" s="116"/>
      <c r="C3" s="116"/>
      <c r="D3" s="116"/>
      <c r="E3" s="45" t="s">
        <v>41</v>
      </c>
      <c r="F3" s="116"/>
      <c r="G3" s="116"/>
      <c r="H3" s="45" t="s">
        <v>41</v>
      </c>
    </row>
    <row r="4" spans="2:8" ht="36" customHeight="1">
      <c r="B4" s="112" t="s">
        <v>42</v>
      </c>
      <c r="C4" s="49" t="s">
        <v>11</v>
      </c>
      <c r="D4" s="49" t="s">
        <v>43</v>
      </c>
      <c r="E4" s="36" t="s">
        <v>44</v>
      </c>
      <c r="F4" s="49" t="s">
        <v>0</v>
      </c>
      <c r="G4" s="49" t="s">
        <v>45</v>
      </c>
      <c r="H4" s="36" t="s">
        <v>46</v>
      </c>
    </row>
    <row r="5" spans="2:8" ht="25.5">
      <c r="B5" s="113"/>
      <c r="C5" s="49" t="s">
        <v>9</v>
      </c>
      <c r="D5" s="49" t="s">
        <v>47</v>
      </c>
      <c r="E5" s="36" t="s">
        <v>44</v>
      </c>
      <c r="F5" s="49" t="s">
        <v>0</v>
      </c>
      <c r="G5" s="49" t="s">
        <v>45</v>
      </c>
      <c r="H5" s="36" t="s">
        <v>46</v>
      </c>
    </row>
    <row r="6" spans="2:8" ht="24">
      <c r="B6" s="114"/>
      <c r="C6" s="49" t="s">
        <v>12</v>
      </c>
      <c r="D6" s="49" t="s">
        <v>48</v>
      </c>
      <c r="E6" s="36" t="s">
        <v>44</v>
      </c>
      <c r="F6" s="49" t="s">
        <v>0</v>
      </c>
      <c r="G6" s="49" t="s">
        <v>45</v>
      </c>
      <c r="H6" s="36" t="s">
        <v>46</v>
      </c>
    </row>
    <row r="7" spans="2:8" ht="51">
      <c r="B7" s="49" t="s">
        <v>49</v>
      </c>
      <c r="C7" s="49" t="s">
        <v>11</v>
      </c>
      <c r="D7" s="49" t="s">
        <v>43</v>
      </c>
      <c r="E7" s="36" t="s">
        <v>44</v>
      </c>
      <c r="F7" s="49" t="s">
        <v>0</v>
      </c>
      <c r="G7" s="49" t="s">
        <v>45</v>
      </c>
      <c r="H7" s="36" t="s">
        <v>46</v>
      </c>
    </row>
    <row r="8" spans="2:8" ht="51">
      <c r="B8" s="49" t="s">
        <v>50</v>
      </c>
      <c r="C8" s="49" t="s">
        <v>10</v>
      </c>
      <c r="D8" s="49" t="s">
        <v>48</v>
      </c>
      <c r="E8" s="36" t="s">
        <v>51</v>
      </c>
      <c r="F8" s="49" t="s">
        <v>0</v>
      </c>
      <c r="G8" s="49" t="s">
        <v>45</v>
      </c>
      <c r="H8" s="36" t="s">
        <v>52</v>
      </c>
    </row>
    <row r="9" spans="2:8" ht="51">
      <c r="B9" s="49" t="s">
        <v>53</v>
      </c>
      <c r="C9" s="49" t="s">
        <v>9</v>
      </c>
      <c r="D9" s="49" t="s">
        <v>47</v>
      </c>
      <c r="E9" s="50" t="s">
        <v>54</v>
      </c>
      <c r="F9" s="49" t="s">
        <v>0</v>
      </c>
      <c r="G9" s="49" t="s">
        <v>45</v>
      </c>
      <c r="H9" s="36" t="s">
        <v>52</v>
      </c>
    </row>
    <row r="10" spans="2:8" ht="51">
      <c r="B10" s="49" t="s">
        <v>55</v>
      </c>
      <c r="C10" s="49" t="s">
        <v>11</v>
      </c>
      <c r="D10" s="49" t="s">
        <v>43</v>
      </c>
      <c r="E10" s="36" t="s">
        <v>51</v>
      </c>
      <c r="F10" s="49" t="s">
        <v>0</v>
      </c>
      <c r="G10" s="49" t="s">
        <v>45</v>
      </c>
      <c r="H10" s="36" t="s">
        <v>52</v>
      </c>
    </row>
    <row r="11" spans="2:8" ht="60">
      <c r="B11" s="49" t="s">
        <v>56</v>
      </c>
      <c r="C11" s="49" t="s">
        <v>10</v>
      </c>
      <c r="D11" s="49" t="s">
        <v>43</v>
      </c>
      <c r="E11" s="50" t="s">
        <v>57</v>
      </c>
      <c r="F11" s="49" t="s">
        <v>0</v>
      </c>
      <c r="G11" s="49" t="s">
        <v>45</v>
      </c>
      <c r="H11" s="36" t="s">
        <v>58</v>
      </c>
    </row>
    <row r="12" spans="2:8" ht="25.5">
      <c r="B12" s="112" t="s">
        <v>59</v>
      </c>
      <c r="C12" s="49" t="s">
        <v>60</v>
      </c>
      <c r="D12" s="49" t="s">
        <v>61</v>
      </c>
      <c r="E12" s="36" t="s">
        <v>44</v>
      </c>
      <c r="F12" s="49" t="s">
        <v>0</v>
      </c>
      <c r="G12" s="49" t="s">
        <v>45</v>
      </c>
      <c r="H12" s="36" t="s">
        <v>46</v>
      </c>
    </row>
    <row r="13" spans="2:8" ht="25.5">
      <c r="B13" s="114"/>
      <c r="C13" s="49" t="s">
        <v>62</v>
      </c>
      <c r="D13" s="49" t="s">
        <v>63</v>
      </c>
      <c r="E13" s="36" t="s">
        <v>44</v>
      </c>
      <c r="F13" s="49" t="s">
        <v>0</v>
      </c>
      <c r="G13" s="49" t="s">
        <v>45</v>
      </c>
      <c r="H13" s="36" t="s">
        <v>46</v>
      </c>
    </row>
    <row r="14" spans="2:8" ht="24">
      <c r="B14" s="112" t="s">
        <v>64</v>
      </c>
      <c r="C14" s="49" t="s">
        <v>65</v>
      </c>
      <c r="D14" s="49" t="s">
        <v>66</v>
      </c>
      <c r="E14" s="36" t="s">
        <v>44</v>
      </c>
      <c r="F14" s="49" t="s">
        <v>0</v>
      </c>
      <c r="G14" s="49" t="s">
        <v>45</v>
      </c>
      <c r="H14" s="36" t="s">
        <v>52</v>
      </c>
    </row>
    <row r="15" spans="2:8" ht="24">
      <c r="B15" s="114"/>
      <c r="C15" s="49" t="s">
        <v>34</v>
      </c>
      <c r="D15" s="49" t="s">
        <v>67</v>
      </c>
      <c r="E15" s="36" t="s">
        <v>44</v>
      </c>
      <c r="F15" s="49" t="s">
        <v>0</v>
      </c>
      <c r="G15" s="49" t="s">
        <v>45</v>
      </c>
      <c r="H15" s="36" t="s">
        <v>52</v>
      </c>
    </row>
  </sheetData>
  <mergeCells count="8">
    <mergeCell ref="B4:B6"/>
    <mergeCell ref="B12:B13"/>
    <mergeCell ref="G2:G3"/>
    <mergeCell ref="B14:B15"/>
    <mergeCell ref="B2:B3"/>
    <mergeCell ref="C2:C3"/>
    <mergeCell ref="D2:D3"/>
    <mergeCell ref="F2:F3"/>
  </mergeCells>
  <dataValidations count="1">
    <dataValidation type="textLength" allowBlank="1" showInputMessage="1" showErrorMessage="1" sqref="D4:D15" xr:uid="{00000000-0002-0000-0100-000000000000}">
      <formula1>0</formula1>
      <formula2>20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'https://agenciadetierras.sharepoint.com/sites/UAFpoint/Documentos compartidos/MUNICIPIOS PRIORIZADOS/Sucre/Sincelejo - Sucre/10. DTS consolidado/ANEXOS/[20241105_IT_OFERTA_DEMANDA_PRODUCTO_SINCELEJO.xlsx]Hoja1'!#REF!</xm:f>
          </x14:formula1>
          <xm:sqref>F4:G15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F17"/>
  <sheetViews>
    <sheetView topLeftCell="A2" zoomScale="70" zoomScaleNormal="70" workbookViewId="0">
      <selection activeCell="B3" sqref="B3:F13"/>
    </sheetView>
  </sheetViews>
  <sheetFormatPr defaultColWidth="11.42578125" defaultRowHeight="14.25"/>
  <cols>
    <col min="1" max="1" width="5.5703125" customWidth="1"/>
    <col min="2" max="2" width="23" customWidth="1"/>
    <col min="3" max="3" width="18.42578125" customWidth="1"/>
    <col min="4" max="4" width="15.42578125" customWidth="1"/>
    <col min="5" max="5" width="16.42578125" customWidth="1"/>
    <col min="6" max="6" width="29.7109375" customWidth="1"/>
  </cols>
  <sheetData>
    <row r="2" spans="2:6">
      <c r="B2" s="9"/>
      <c r="C2" s="117" t="s">
        <v>68</v>
      </c>
      <c r="D2" s="117"/>
      <c r="E2" s="117"/>
      <c r="F2" s="9"/>
    </row>
    <row r="3" spans="2:6" ht="36">
      <c r="B3" s="39" t="s">
        <v>69</v>
      </c>
      <c r="C3" s="39" t="s">
        <v>70</v>
      </c>
      <c r="D3" s="39" t="s">
        <v>71</v>
      </c>
      <c r="E3" s="39" t="s">
        <v>72</v>
      </c>
      <c r="F3" s="39" t="s">
        <v>73</v>
      </c>
    </row>
    <row r="4" spans="2:6" ht="28.5">
      <c r="B4" s="51" t="s">
        <v>74</v>
      </c>
      <c r="C4" s="51" t="s">
        <v>75</v>
      </c>
      <c r="D4" s="51" t="s">
        <v>76</v>
      </c>
      <c r="E4" s="51" t="s">
        <v>77</v>
      </c>
      <c r="F4" s="48" t="s">
        <v>78</v>
      </c>
    </row>
    <row r="5" spans="2:6" ht="28.5">
      <c r="B5" s="51" t="s">
        <v>79</v>
      </c>
      <c r="C5" s="51" t="s">
        <v>80</v>
      </c>
      <c r="D5" s="79" t="s">
        <v>81</v>
      </c>
      <c r="E5" s="51" t="s">
        <v>82</v>
      </c>
      <c r="F5" s="48" t="s">
        <v>52</v>
      </c>
    </row>
    <row r="6" spans="2:6" ht="28.5">
      <c r="B6" s="51" t="s">
        <v>83</v>
      </c>
      <c r="C6" s="51" t="s">
        <v>75</v>
      </c>
      <c r="D6" s="79" t="s">
        <v>84</v>
      </c>
      <c r="E6" s="51" t="s">
        <v>82</v>
      </c>
      <c r="F6" s="48" t="s">
        <v>85</v>
      </c>
    </row>
    <row r="7" spans="2:6" ht="28.5">
      <c r="B7" s="118" t="s">
        <v>86</v>
      </c>
      <c r="C7" s="51" t="s">
        <v>75</v>
      </c>
      <c r="D7" s="79" t="s">
        <v>65</v>
      </c>
      <c r="E7" s="51" t="s">
        <v>87</v>
      </c>
      <c r="F7" s="48" t="s">
        <v>88</v>
      </c>
    </row>
    <row r="8" spans="2:6" ht="24.75" customHeight="1">
      <c r="B8" s="119"/>
      <c r="C8" s="51" t="s">
        <v>75</v>
      </c>
      <c r="D8" s="79" t="s">
        <v>89</v>
      </c>
      <c r="E8" s="51" t="s">
        <v>87</v>
      </c>
      <c r="F8" s="48" t="s">
        <v>90</v>
      </c>
    </row>
    <row r="9" spans="2:6" ht="28.5">
      <c r="B9" s="51" t="s">
        <v>91</v>
      </c>
      <c r="C9" s="51" t="s">
        <v>92</v>
      </c>
      <c r="D9" s="79" t="s">
        <v>10</v>
      </c>
      <c r="E9" s="51" t="s">
        <v>82</v>
      </c>
      <c r="F9" s="48" t="s">
        <v>93</v>
      </c>
    </row>
    <row r="10" spans="2:6" ht="28.5">
      <c r="B10" s="51" t="s">
        <v>94</v>
      </c>
      <c r="C10" s="51" t="s">
        <v>75</v>
      </c>
      <c r="D10" s="79" t="s">
        <v>12</v>
      </c>
      <c r="E10" s="51" t="s">
        <v>87</v>
      </c>
      <c r="F10" s="48" t="s">
        <v>52</v>
      </c>
    </row>
    <row r="11" spans="2:6" ht="28.5">
      <c r="B11" s="51" t="s">
        <v>95</v>
      </c>
      <c r="C11" s="51" t="s">
        <v>80</v>
      </c>
      <c r="D11" s="79" t="s">
        <v>9</v>
      </c>
      <c r="E11" s="51" t="s">
        <v>82</v>
      </c>
      <c r="F11" s="48" t="s">
        <v>52</v>
      </c>
    </row>
    <row r="12" spans="2:6" ht="28.5">
      <c r="B12" s="51" t="s">
        <v>95</v>
      </c>
      <c r="C12" s="51" t="s">
        <v>80</v>
      </c>
      <c r="D12" s="79" t="s">
        <v>11</v>
      </c>
      <c r="E12" s="51" t="s">
        <v>82</v>
      </c>
      <c r="F12" s="48" t="s">
        <v>52</v>
      </c>
    </row>
    <row r="13" spans="2:6" ht="28.5">
      <c r="B13" s="51" t="s">
        <v>96</v>
      </c>
      <c r="C13" s="51" t="s">
        <v>75</v>
      </c>
      <c r="D13" s="79" t="s">
        <v>60</v>
      </c>
      <c r="E13" s="51" t="s">
        <v>97</v>
      </c>
      <c r="F13" s="48" t="s">
        <v>98</v>
      </c>
    </row>
    <row r="14" spans="2:6">
      <c r="B14" s="80"/>
      <c r="C14" s="80"/>
      <c r="D14" s="80"/>
      <c r="E14" s="80"/>
      <c r="F14" s="80"/>
    </row>
    <row r="17" spans="2:6">
      <c r="B17" s="24"/>
      <c r="C17" s="24"/>
      <c r="D17" s="24"/>
      <c r="E17" s="24"/>
      <c r="F17" s="24"/>
    </row>
  </sheetData>
  <mergeCells count="2">
    <mergeCell ref="C2:E2"/>
    <mergeCell ref="B7:B8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200-000000000000}">
          <x14:formula1>
            <xm:f>'https://agenciadetierras.sharepoint.com/sites/UAFpoint/Documentos compartidos/MUNICIPIOS PRIORIZADOS/Sucre/Sincelejo - Sucre/10. DTS consolidado/ANEXOS/[20241105_IT_OFERTA_DEMANDA_PRODUCTO_SINCELEJO.xlsx]Hoja1'!#REF!</xm:f>
          </x14:formula1>
          <xm:sqref>C4 C6:C10 C13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G15"/>
  <sheetViews>
    <sheetView topLeftCell="E1" workbookViewId="0">
      <selection activeCell="I10" sqref="I10"/>
    </sheetView>
  </sheetViews>
  <sheetFormatPr defaultColWidth="11.42578125" defaultRowHeight="14.25"/>
  <cols>
    <col min="1" max="1" width="6.140625" customWidth="1"/>
    <col min="2" max="2" width="17.5703125" customWidth="1"/>
    <col min="3" max="3" width="14.5703125" customWidth="1"/>
    <col min="4" max="4" width="15.140625" customWidth="1"/>
    <col min="5" max="5" width="15" customWidth="1"/>
    <col min="7" max="7" width="15.7109375" customWidth="1"/>
  </cols>
  <sheetData>
    <row r="3" spans="2:7">
      <c r="B3" s="38" t="s">
        <v>99</v>
      </c>
      <c r="C3" s="38"/>
      <c r="D3" s="38"/>
      <c r="E3" s="38"/>
      <c r="F3" s="38"/>
      <c r="G3" s="38"/>
    </row>
    <row r="4" spans="2:7" ht="24">
      <c r="B4" s="39" t="s">
        <v>100</v>
      </c>
      <c r="C4" s="39" t="s">
        <v>101</v>
      </c>
      <c r="D4" s="39" t="s">
        <v>102</v>
      </c>
      <c r="E4" s="39" t="s">
        <v>103</v>
      </c>
      <c r="F4" s="39" t="s">
        <v>104</v>
      </c>
      <c r="G4" s="39" t="s">
        <v>105</v>
      </c>
    </row>
    <row r="5" spans="2:7" ht="36">
      <c r="B5" s="84" t="s">
        <v>74</v>
      </c>
      <c r="C5" s="84" t="s">
        <v>76</v>
      </c>
      <c r="D5" s="84" t="s">
        <v>106</v>
      </c>
      <c r="E5" s="37" t="s">
        <v>107</v>
      </c>
      <c r="F5" s="37" t="s">
        <v>45</v>
      </c>
      <c r="G5" s="46" t="s">
        <v>108</v>
      </c>
    </row>
    <row r="6" spans="2:7">
      <c r="B6" s="84" t="s">
        <v>79</v>
      </c>
      <c r="C6" s="84" t="s">
        <v>81</v>
      </c>
      <c r="D6" s="84" t="s">
        <v>109</v>
      </c>
      <c r="E6" s="37" t="s">
        <v>110</v>
      </c>
      <c r="F6" s="37" t="s">
        <v>45</v>
      </c>
      <c r="G6" s="46" t="s">
        <v>111</v>
      </c>
    </row>
    <row r="7" spans="2:7" ht="24">
      <c r="B7" s="84" t="s">
        <v>83</v>
      </c>
      <c r="C7" s="84" t="s">
        <v>84</v>
      </c>
      <c r="D7" s="84" t="s">
        <v>112</v>
      </c>
      <c r="E7" s="37" t="s">
        <v>110</v>
      </c>
      <c r="F7" s="85" t="s">
        <v>113</v>
      </c>
      <c r="G7" s="46" t="s">
        <v>111</v>
      </c>
    </row>
    <row r="8" spans="2:7">
      <c r="B8" s="120" t="s">
        <v>86</v>
      </c>
      <c r="C8" s="84" t="s">
        <v>65</v>
      </c>
      <c r="D8" s="84" t="s">
        <v>114</v>
      </c>
      <c r="E8" s="37" t="s">
        <v>107</v>
      </c>
      <c r="F8" s="37" t="s">
        <v>45</v>
      </c>
      <c r="G8" s="46" t="s">
        <v>111</v>
      </c>
    </row>
    <row r="9" spans="2:7" ht="24">
      <c r="B9" s="121"/>
      <c r="C9" s="84" t="s">
        <v>89</v>
      </c>
      <c r="D9" s="84" t="s">
        <v>106</v>
      </c>
      <c r="E9" s="37" t="s">
        <v>110</v>
      </c>
      <c r="F9" s="37" t="s">
        <v>45</v>
      </c>
      <c r="G9" s="46" t="s">
        <v>111</v>
      </c>
    </row>
    <row r="10" spans="2:7">
      <c r="B10" s="84" t="s">
        <v>91</v>
      </c>
      <c r="C10" s="84" t="s">
        <v>10</v>
      </c>
      <c r="D10" s="84"/>
      <c r="E10" s="37" t="s">
        <v>110</v>
      </c>
      <c r="F10" s="37" t="s">
        <v>45</v>
      </c>
      <c r="G10" s="46" t="s">
        <v>111</v>
      </c>
    </row>
    <row r="11" spans="2:7">
      <c r="B11" s="84" t="s">
        <v>94</v>
      </c>
      <c r="C11" s="84" t="s">
        <v>12</v>
      </c>
      <c r="D11" s="84" t="s">
        <v>115</v>
      </c>
      <c r="E11" s="37" t="s">
        <v>116</v>
      </c>
      <c r="F11" s="37" t="s">
        <v>45</v>
      </c>
      <c r="G11" s="46" t="s">
        <v>111</v>
      </c>
    </row>
    <row r="12" spans="2:7">
      <c r="B12" s="84" t="s">
        <v>95</v>
      </c>
      <c r="C12" s="84" t="s">
        <v>9</v>
      </c>
      <c r="D12" s="84" t="s">
        <v>47</v>
      </c>
      <c r="E12" s="37" t="s">
        <v>110</v>
      </c>
      <c r="F12" s="37" t="s">
        <v>45</v>
      </c>
      <c r="G12" s="46" t="s">
        <v>111</v>
      </c>
    </row>
    <row r="13" spans="2:7">
      <c r="B13" s="84" t="s">
        <v>95</v>
      </c>
      <c r="C13" s="84" t="s">
        <v>11</v>
      </c>
      <c r="D13" s="84" t="s">
        <v>43</v>
      </c>
      <c r="E13" s="37" t="s">
        <v>110</v>
      </c>
      <c r="F13" s="37" t="s">
        <v>45</v>
      </c>
      <c r="G13" s="46" t="s">
        <v>111</v>
      </c>
    </row>
    <row r="14" spans="2:7" ht="24">
      <c r="B14" s="84" t="s">
        <v>96</v>
      </c>
      <c r="C14" s="84" t="s">
        <v>60</v>
      </c>
      <c r="D14" s="84" t="s">
        <v>117</v>
      </c>
      <c r="E14" s="37" t="s">
        <v>110</v>
      </c>
      <c r="F14" s="85" t="s">
        <v>113</v>
      </c>
      <c r="G14" s="46" t="s">
        <v>108</v>
      </c>
    </row>
    <row r="15" spans="2:7">
      <c r="B15" s="24"/>
      <c r="C15" s="24"/>
      <c r="D15" s="24"/>
      <c r="E15" s="24"/>
      <c r="F15" s="24"/>
      <c r="G15" s="24"/>
    </row>
  </sheetData>
  <mergeCells count="1">
    <mergeCell ref="B8:B9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0000000}">
          <x14:formula1>
            <xm:f>'https://agenciadetierras.sharepoint.com/sites/UAFpoint/Documentos compartidos/MUNICIPIOS PRIORIZADOS/Sucre/Sincelejo - Sucre/10. DTS consolidado/ANEXOS/[20241105_IT_OFERTA_DEMANDA_PRODUCTO_SINCELEJO.xlsx]Hoja1'!#REF!</xm:f>
          </x14:formula1>
          <xm:sqref>E5:E14 F5:F6 F8:F13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R22"/>
  <sheetViews>
    <sheetView zoomScale="70" zoomScaleNormal="70" workbookViewId="0">
      <selection activeCell="B3" sqref="B3:I13"/>
    </sheetView>
  </sheetViews>
  <sheetFormatPr defaultColWidth="11.42578125" defaultRowHeight="12"/>
  <cols>
    <col min="1" max="1" width="5" style="11" customWidth="1"/>
    <col min="2" max="2" width="17.5703125" style="11" customWidth="1"/>
    <col min="3" max="3" width="25" style="11" customWidth="1"/>
    <col min="4" max="4" width="15.5703125" style="64" customWidth="1"/>
    <col min="5" max="5" width="14.140625" style="11" customWidth="1"/>
    <col min="6" max="6" width="8.5703125" style="11" customWidth="1"/>
    <col min="7" max="7" width="19.140625" style="11" customWidth="1"/>
    <col min="8" max="8" width="9.5703125" style="11" customWidth="1"/>
    <col min="9" max="9" width="12" style="11" bestFit="1" customWidth="1"/>
    <col min="10" max="12" width="10.42578125" style="11" customWidth="1"/>
    <col min="13" max="13" width="4.42578125" style="11" customWidth="1"/>
    <col min="14" max="15" width="11.42578125" style="11"/>
    <col min="16" max="16" width="25.7109375" style="11" customWidth="1"/>
    <col min="17" max="16384" width="11.42578125" style="11"/>
  </cols>
  <sheetData>
    <row r="2" spans="2:18">
      <c r="C2" s="122" t="s">
        <v>118</v>
      </c>
      <c r="D2" s="122"/>
      <c r="E2" s="122"/>
      <c r="F2" s="122"/>
      <c r="G2" s="47"/>
    </row>
    <row r="3" spans="2:18" ht="28.5" customHeight="1">
      <c r="B3" s="125" t="s">
        <v>119</v>
      </c>
      <c r="C3" s="125" t="s">
        <v>120</v>
      </c>
      <c r="D3" s="125" t="s">
        <v>121</v>
      </c>
      <c r="E3" s="125" t="s">
        <v>122</v>
      </c>
      <c r="F3" s="125"/>
      <c r="G3" s="125" t="s">
        <v>123</v>
      </c>
      <c r="H3" s="125" t="s">
        <v>124</v>
      </c>
      <c r="I3" s="125" t="s">
        <v>125</v>
      </c>
      <c r="J3" s="126" t="s">
        <v>126</v>
      </c>
      <c r="K3" s="25"/>
      <c r="L3" s="25"/>
    </row>
    <row r="4" spans="2:18" ht="37.5" customHeight="1">
      <c r="B4" s="125"/>
      <c r="C4" s="125"/>
      <c r="D4" s="125"/>
      <c r="E4" s="39" t="s">
        <v>127</v>
      </c>
      <c r="F4" s="39" t="s">
        <v>128</v>
      </c>
      <c r="G4" s="125"/>
      <c r="H4" s="125"/>
      <c r="I4" s="125"/>
      <c r="J4" s="126"/>
      <c r="K4" s="25"/>
      <c r="L4" s="25"/>
      <c r="N4" s="123" t="s">
        <v>129</v>
      </c>
      <c r="O4" s="123"/>
      <c r="P4" s="123"/>
      <c r="Q4" s="123"/>
      <c r="R4" s="123"/>
    </row>
    <row r="5" spans="2:18" ht="37.5" customHeight="1">
      <c r="B5" s="46" t="s">
        <v>130</v>
      </c>
      <c r="C5" s="36" t="s">
        <v>131</v>
      </c>
      <c r="D5" s="37" t="s">
        <v>132</v>
      </c>
      <c r="E5" s="46" t="s">
        <v>133</v>
      </c>
      <c r="F5" s="10" t="s">
        <v>134</v>
      </c>
      <c r="G5" s="46" t="s">
        <v>135</v>
      </c>
      <c r="H5" s="41">
        <v>171</v>
      </c>
      <c r="I5" s="40">
        <v>11666</v>
      </c>
      <c r="J5" s="53">
        <f t="shared" ref="J5:J13" si="0">H5/I5</f>
        <v>1.4657980456026058E-2</v>
      </c>
      <c r="K5" s="62">
        <v>8000</v>
      </c>
      <c r="L5" s="62">
        <v>12000</v>
      </c>
      <c r="N5" s="123"/>
      <c r="O5" s="123"/>
      <c r="P5" s="123"/>
      <c r="Q5" s="123"/>
      <c r="R5" s="123"/>
    </row>
    <row r="6" spans="2:18" ht="37.5" customHeight="1">
      <c r="B6" s="46" t="s">
        <v>136</v>
      </c>
      <c r="C6" s="36" t="s">
        <v>137</v>
      </c>
      <c r="D6" s="37" t="s">
        <v>112</v>
      </c>
      <c r="E6" s="46" t="s">
        <v>138</v>
      </c>
      <c r="F6" s="10" t="s">
        <v>139</v>
      </c>
      <c r="G6" s="46" t="s">
        <v>140</v>
      </c>
      <c r="H6" s="40">
        <v>13</v>
      </c>
      <c r="I6" s="40">
        <v>450</v>
      </c>
      <c r="J6" s="54">
        <f t="shared" si="0"/>
        <v>2.8888888888888888E-2</v>
      </c>
      <c r="K6" s="62">
        <v>392</v>
      </c>
      <c r="L6" s="62">
        <v>567</v>
      </c>
      <c r="N6" s="123"/>
      <c r="O6" s="123"/>
      <c r="P6" s="123"/>
      <c r="Q6" s="123"/>
      <c r="R6" s="123"/>
    </row>
    <row r="7" spans="2:18" ht="22.5" customHeight="1">
      <c r="B7" s="46" t="s">
        <v>141</v>
      </c>
      <c r="C7" s="36" t="s">
        <v>12</v>
      </c>
      <c r="D7" s="46" t="s">
        <v>132</v>
      </c>
      <c r="E7" s="46" t="s">
        <v>142</v>
      </c>
      <c r="F7" s="10">
        <v>1</v>
      </c>
      <c r="G7" s="46" t="s">
        <v>46</v>
      </c>
      <c r="H7" s="40">
        <v>0</v>
      </c>
      <c r="I7" s="40">
        <v>1000</v>
      </c>
      <c r="J7" s="52">
        <f t="shared" si="0"/>
        <v>0</v>
      </c>
      <c r="K7" s="62">
        <v>700</v>
      </c>
      <c r="L7" s="62">
        <v>1200</v>
      </c>
    </row>
    <row r="8" spans="2:18" ht="22.5" customHeight="1">
      <c r="B8" s="104" t="s">
        <v>143</v>
      </c>
      <c r="C8" s="36" t="s">
        <v>144</v>
      </c>
      <c r="D8" s="37" t="s">
        <v>145</v>
      </c>
      <c r="E8" s="46" t="s">
        <v>142</v>
      </c>
      <c r="F8" s="10">
        <v>1</v>
      </c>
      <c r="G8" s="46" t="s">
        <v>146</v>
      </c>
      <c r="H8" s="40">
        <v>115</v>
      </c>
      <c r="I8" s="40">
        <v>13500</v>
      </c>
      <c r="J8" s="53">
        <f t="shared" si="0"/>
        <v>8.518518518518519E-3</v>
      </c>
      <c r="K8" s="62">
        <v>13000</v>
      </c>
      <c r="L8" s="62">
        <v>14000</v>
      </c>
    </row>
    <row r="9" spans="2:18" ht="22.5" customHeight="1">
      <c r="B9" s="104"/>
      <c r="C9" s="36" t="s">
        <v>9</v>
      </c>
      <c r="D9" s="37" t="s">
        <v>147</v>
      </c>
      <c r="E9" s="46" t="s">
        <v>133</v>
      </c>
      <c r="F9" s="10" t="s">
        <v>148</v>
      </c>
      <c r="G9" s="46" t="s">
        <v>46</v>
      </c>
      <c r="H9" s="48">
        <v>0</v>
      </c>
      <c r="I9" s="40">
        <v>1131</v>
      </c>
      <c r="J9" s="52">
        <f t="shared" si="0"/>
        <v>0</v>
      </c>
      <c r="K9" s="62">
        <v>738</v>
      </c>
      <c r="L9" s="62">
        <v>1769</v>
      </c>
    </row>
    <row r="10" spans="2:18" ht="22.5" customHeight="1">
      <c r="B10" s="104"/>
      <c r="C10" s="36" t="s">
        <v>149</v>
      </c>
      <c r="D10" s="37" t="s">
        <v>43</v>
      </c>
      <c r="E10" s="46" t="s">
        <v>142</v>
      </c>
      <c r="F10" s="10">
        <v>1</v>
      </c>
      <c r="G10" s="46" t="s">
        <v>46</v>
      </c>
      <c r="H10" s="48">
        <v>0</v>
      </c>
      <c r="I10" s="40">
        <v>1200</v>
      </c>
      <c r="J10" s="52">
        <f t="shared" si="0"/>
        <v>0</v>
      </c>
      <c r="K10" s="62">
        <v>850</v>
      </c>
      <c r="L10" s="62">
        <v>1575</v>
      </c>
    </row>
    <row r="11" spans="2:18" ht="22.5" customHeight="1">
      <c r="B11" s="104"/>
      <c r="C11" s="36" t="s">
        <v>11</v>
      </c>
      <c r="D11" s="37" t="s">
        <v>43</v>
      </c>
      <c r="E11" s="46" t="s">
        <v>142</v>
      </c>
      <c r="F11" s="10">
        <v>1</v>
      </c>
      <c r="G11" s="46" t="s">
        <v>46</v>
      </c>
      <c r="H11" s="48">
        <v>0</v>
      </c>
      <c r="I11" s="40">
        <v>3350</v>
      </c>
      <c r="J11" s="52">
        <f t="shared" si="0"/>
        <v>0</v>
      </c>
      <c r="K11" s="62">
        <v>950</v>
      </c>
      <c r="L11" s="62">
        <v>4125</v>
      </c>
    </row>
    <row r="12" spans="2:18" ht="22.5" customHeight="1">
      <c r="B12" s="124" t="s">
        <v>150</v>
      </c>
      <c r="C12" s="36" t="s">
        <v>151</v>
      </c>
      <c r="D12" s="37" t="s">
        <v>152</v>
      </c>
      <c r="E12" s="46" t="s">
        <v>142</v>
      </c>
      <c r="F12" s="42">
        <v>1</v>
      </c>
      <c r="G12" s="46" t="s">
        <v>46</v>
      </c>
      <c r="H12" s="46">
        <v>0</v>
      </c>
      <c r="I12" s="40">
        <v>8233</v>
      </c>
      <c r="J12" s="52">
        <f>H12/I12</f>
        <v>0</v>
      </c>
      <c r="K12" s="62">
        <v>7200</v>
      </c>
      <c r="L12" s="62">
        <v>9733</v>
      </c>
    </row>
    <row r="13" spans="2:18" ht="22.5" customHeight="1">
      <c r="B13" s="124"/>
      <c r="C13" s="36" t="s">
        <v>153</v>
      </c>
      <c r="D13" s="37" t="s">
        <v>154</v>
      </c>
      <c r="E13" s="46" t="s">
        <v>142</v>
      </c>
      <c r="F13" s="42">
        <v>1</v>
      </c>
      <c r="G13" s="46" t="s">
        <v>46</v>
      </c>
      <c r="H13" s="46">
        <v>0</v>
      </c>
      <c r="I13" s="40">
        <v>1733</v>
      </c>
      <c r="J13" s="52">
        <f t="shared" si="0"/>
        <v>0</v>
      </c>
      <c r="K13" s="62">
        <v>883</v>
      </c>
      <c r="L13" s="62">
        <v>2200</v>
      </c>
    </row>
    <row r="14" spans="2:18">
      <c r="B14" s="12"/>
      <c r="C14" s="13"/>
      <c r="D14" s="14"/>
      <c r="E14" s="15"/>
      <c r="F14" s="16"/>
      <c r="G14" s="17"/>
      <c r="H14" s="63"/>
      <c r="I14" s="18"/>
      <c r="J14" s="19"/>
      <c r="K14" s="19"/>
      <c r="L14" s="19"/>
    </row>
    <row r="16" spans="2:18" ht="24">
      <c r="B16" s="55" t="s">
        <v>1</v>
      </c>
      <c r="C16" s="55" t="s">
        <v>155</v>
      </c>
      <c r="D16" s="55" t="s">
        <v>156</v>
      </c>
      <c r="E16" s="55" t="s">
        <v>157</v>
      </c>
    </row>
    <row r="17" spans="2:5" ht="14.25" customHeight="1">
      <c r="B17" s="56" t="s">
        <v>158</v>
      </c>
      <c r="C17" s="57" t="s">
        <v>143</v>
      </c>
      <c r="D17" s="56">
        <v>141426</v>
      </c>
      <c r="E17" s="56" t="s">
        <v>159</v>
      </c>
    </row>
    <row r="18" spans="2:5" ht="14.25" customHeight="1">
      <c r="B18" s="56" t="s">
        <v>160</v>
      </c>
      <c r="C18" s="57" t="s">
        <v>143</v>
      </c>
      <c r="D18" s="56">
        <v>141410</v>
      </c>
      <c r="E18" s="56" t="s">
        <v>161</v>
      </c>
    </row>
    <row r="19" spans="2:5">
      <c r="B19" s="56" t="s">
        <v>162</v>
      </c>
      <c r="C19" s="58" t="s">
        <v>141</v>
      </c>
      <c r="D19" s="56">
        <v>141432</v>
      </c>
      <c r="E19" s="56" t="s">
        <v>161</v>
      </c>
    </row>
    <row r="20" spans="2:5" ht="14.25" customHeight="1">
      <c r="B20" s="56" t="s">
        <v>163</v>
      </c>
      <c r="C20" s="59" t="s">
        <v>150</v>
      </c>
      <c r="D20" s="56">
        <v>141385</v>
      </c>
      <c r="E20" s="56" t="s">
        <v>164</v>
      </c>
    </row>
    <row r="21" spans="2:5">
      <c r="B21" s="56" t="s">
        <v>165</v>
      </c>
      <c r="C21" s="60" t="s">
        <v>130</v>
      </c>
      <c r="D21" s="56">
        <v>141386</v>
      </c>
      <c r="E21" s="56" t="s">
        <v>159</v>
      </c>
    </row>
    <row r="22" spans="2:5" ht="24">
      <c r="B22" s="56" t="s">
        <v>166</v>
      </c>
      <c r="C22" s="61" t="s">
        <v>136</v>
      </c>
      <c r="D22" s="56">
        <v>141404</v>
      </c>
      <c r="E22" s="56" t="s">
        <v>167</v>
      </c>
    </row>
  </sheetData>
  <autoFilter ref="B16:D22" xr:uid="{00000000-0009-0000-0000-000004000000}"/>
  <mergeCells count="12">
    <mergeCell ref="C2:F2"/>
    <mergeCell ref="N4:R6"/>
    <mergeCell ref="B12:B13"/>
    <mergeCell ref="B3:B4"/>
    <mergeCell ref="C3:C4"/>
    <mergeCell ref="D3:D4"/>
    <mergeCell ref="E3:F3"/>
    <mergeCell ref="G3:G4"/>
    <mergeCell ref="H3:H4"/>
    <mergeCell ref="I3:I4"/>
    <mergeCell ref="J3:J4"/>
    <mergeCell ref="B8:B11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S13"/>
  <sheetViews>
    <sheetView zoomScale="70" zoomScaleNormal="70" workbookViewId="0">
      <selection activeCell="B3" sqref="B3:G13"/>
    </sheetView>
  </sheetViews>
  <sheetFormatPr defaultColWidth="11.42578125" defaultRowHeight="14.25"/>
  <cols>
    <col min="1" max="1" width="8.85546875" customWidth="1"/>
    <col min="2" max="2" width="14.42578125" customWidth="1"/>
    <col min="3" max="3" width="21.85546875" customWidth="1"/>
    <col min="4" max="4" width="18.5703125" customWidth="1"/>
    <col min="5" max="5" width="14.140625" customWidth="1"/>
    <col min="6" max="6" width="15" customWidth="1"/>
    <col min="7" max="7" width="11.7109375" customWidth="1"/>
    <col min="8" max="8" width="4.42578125" customWidth="1"/>
    <col min="9" max="9" width="21.28515625" customWidth="1"/>
    <col min="11" max="11" width="14.7109375" customWidth="1"/>
    <col min="13" max="13" width="8.5703125" customWidth="1"/>
  </cols>
  <sheetData>
    <row r="2" spans="2:19">
      <c r="C2" s="2" t="s">
        <v>168</v>
      </c>
      <c r="E2" s="2"/>
      <c r="F2" s="2"/>
      <c r="G2" s="2"/>
    </row>
    <row r="3" spans="2:19" ht="28.5" customHeight="1">
      <c r="B3" s="132" t="s">
        <v>169</v>
      </c>
      <c r="C3" s="132" t="s">
        <v>120</v>
      </c>
      <c r="D3" s="132" t="s">
        <v>170</v>
      </c>
      <c r="E3" s="133" t="s">
        <v>171</v>
      </c>
      <c r="F3" s="133" t="s">
        <v>172</v>
      </c>
      <c r="G3" s="133" t="s">
        <v>173</v>
      </c>
      <c r="I3" s="127" t="s">
        <v>120</v>
      </c>
      <c r="J3" s="127" t="s">
        <v>171</v>
      </c>
      <c r="K3" s="127" t="s">
        <v>172</v>
      </c>
      <c r="L3" s="127" t="s">
        <v>173</v>
      </c>
      <c r="M3" s="127" t="s">
        <v>174</v>
      </c>
    </row>
    <row r="4" spans="2:19" ht="15.75" customHeight="1">
      <c r="B4" s="132"/>
      <c r="C4" s="132"/>
      <c r="D4" s="132"/>
      <c r="E4" s="133"/>
      <c r="F4" s="133"/>
      <c r="G4" s="133"/>
      <c r="I4" s="128"/>
      <c r="J4" s="128"/>
      <c r="K4" s="128"/>
      <c r="L4" s="128"/>
      <c r="M4" s="128"/>
      <c r="O4" s="129" t="s">
        <v>175</v>
      </c>
      <c r="P4" s="129"/>
      <c r="Q4" s="129"/>
      <c r="R4" s="129"/>
      <c r="S4" s="129"/>
    </row>
    <row r="5" spans="2:19" ht="29.25" customHeight="1">
      <c r="B5" s="86" t="s">
        <v>130</v>
      </c>
      <c r="C5" s="36" t="s">
        <v>131</v>
      </c>
      <c r="D5" s="37" t="s">
        <v>132</v>
      </c>
      <c r="E5" s="62">
        <v>8000</v>
      </c>
      <c r="F5" s="62">
        <v>12000</v>
      </c>
      <c r="G5" s="40">
        <v>11666</v>
      </c>
      <c r="I5" s="36" t="s">
        <v>131</v>
      </c>
      <c r="J5" s="62">
        <v>8000</v>
      </c>
      <c r="K5" s="62">
        <v>12000</v>
      </c>
      <c r="L5" s="40">
        <v>11666</v>
      </c>
      <c r="M5" s="68">
        <f>K5/J5*100-100</f>
        <v>50</v>
      </c>
      <c r="O5" s="129"/>
      <c r="P5" s="129"/>
      <c r="Q5" s="129"/>
      <c r="R5" s="129"/>
      <c r="S5" s="129"/>
    </row>
    <row r="6" spans="2:19" ht="35.25" customHeight="1">
      <c r="B6" s="86" t="s">
        <v>136</v>
      </c>
      <c r="C6" s="36" t="s">
        <v>137</v>
      </c>
      <c r="D6" s="37" t="s">
        <v>112</v>
      </c>
      <c r="E6" s="62">
        <v>392</v>
      </c>
      <c r="F6" s="62">
        <v>567</v>
      </c>
      <c r="G6" s="40">
        <v>450</v>
      </c>
      <c r="I6" s="36" t="s">
        <v>137</v>
      </c>
      <c r="J6" s="62">
        <v>392</v>
      </c>
      <c r="K6" s="62">
        <v>567</v>
      </c>
      <c r="L6" s="40">
        <v>450</v>
      </c>
      <c r="M6" s="68">
        <f t="shared" ref="M6:M11" si="0">K6/J6*100-100</f>
        <v>44.642857142857139</v>
      </c>
      <c r="O6" s="129"/>
      <c r="P6" s="129"/>
      <c r="Q6" s="129"/>
      <c r="R6" s="129"/>
      <c r="S6" s="129"/>
    </row>
    <row r="7" spans="2:19" ht="18" customHeight="1">
      <c r="B7" s="86" t="s">
        <v>141</v>
      </c>
      <c r="C7" s="36" t="s">
        <v>12</v>
      </c>
      <c r="D7" s="46" t="s">
        <v>132</v>
      </c>
      <c r="E7" s="62">
        <v>700</v>
      </c>
      <c r="F7" s="62">
        <v>1200</v>
      </c>
      <c r="G7" s="40">
        <v>1000</v>
      </c>
      <c r="I7" s="36" t="s">
        <v>12</v>
      </c>
      <c r="J7" s="62">
        <v>700</v>
      </c>
      <c r="K7" s="62">
        <v>1200</v>
      </c>
      <c r="L7" s="40">
        <v>1000</v>
      </c>
      <c r="M7" s="69">
        <f>K7/J7*100-100</f>
        <v>71.428571428571416</v>
      </c>
      <c r="O7" s="129"/>
      <c r="P7" s="129"/>
      <c r="Q7" s="129"/>
      <c r="R7" s="129"/>
      <c r="S7" s="129"/>
    </row>
    <row r="8" spans="2:19" ht="14.25" customHeight="1">
      <c r="B8" s="130" t="s">
        <v>143</v>
      </c>
      <c r="C8" s="36" t="s">
        <v>144</v>
      </c>
      <c r="D8" s="37" t="s">
        <v>145</v>
      </c>
      <c r="E8" s="62">
        <v>13000</v>
      </c>
      <c r="F8" s="62">
        <v>14000</v>
      </c>
      <c r="G8" s="40">
        <v>13500</v>
      </c>
      <c r="I8" s="36" t="s">
        <v>144</v>
      </c>
      <c r="J8" s="62">
        <v>13000</v>
      </c>
      <c r="K8" s="62">
        <v>14000</v>
      </c>
      <c r="L8" s="40">
        <v>13500</v>
      </c>
      <c r="M8" s="70">
        <f t="shared" si="0"/>
        <v>7.6923076923076934</v>
      </c>
      <c r="O8" s="129"/>
      <c r="P8" s="129"/>
      <c r="Q8" s="129"/>
      <c r="R8" s="129"/>
      <c r="S8" s="129"/>
    </row>
    <row r="9" spans="2:19" ht="13.9" customHeight="1">
      <c r="B9" s="130"/>
      <c r="C9" s="36" t="s">
        <v>9</v>
      </c>
      <c r="D9" s="37" t="s">
        <v>147</v>
      </c>
      <c r="E9" s="62">
        <v>738</v>
      </c>
      <c r="F9" s="62">
        <v>1769</v>
      </c>
      <c r="G9" s="40">
        <v>1131</v>
      </c>
      <c r="I9" s="36" t="s">
        <v>9</v>
      </c>
      <c r="J9" s="62">
        <v>738</v>
      </c>
      <c r="K9" s="62">
        <v>1769</v>
      </c>
      <c r="L9" s="40">
        <v>1131</v>
      </c>
      <c r="M9" s="67">
        <f t="shared" si="0"/>
        <v>139.70189701897021</v>
      </c>
      <c r="O9" s="129"/>
      <c r="P9" s="129"/>
      <c r="Q9" s="129"/>
      <c r="R9" s="129"/>
      <c r="S9" s="129"/>
    </row>
    <row r="10" spans="2:19">
      <c r="B10" s="130"/>
      <c r="C10" s="36" t="s">
        <v>149</v>
      </c>
      <c r="D10" s="37" t="s">
        <v>43</v>
      </c>
      <c r="E10" s="62">
        <v>850</v>
      </c>
      <c r="F10" s="62">
        <v>1575</v>
      </c>
      <c r="G10" s="40">
        <v>1200</v>
      </c>
      <c r="I10" s="36" t="s">
        <v>149</v>
      </c>
      <c r="J10" s="62">
        <v>850</v>
      </c>
      <c r="K10" s="62">
        <v>1575</v>
      </c>
      <c r="L10" s="40">
        <v>1200</v>
      </c>
      <c r="M10" s="69">
        <f t="shared" si="0"/>
        <v>85.29411764705884</v>
      </c>
    </row>
    <row r="11" spans="2:19">
      <c r="B11" s="130"/>
      <c r="C11" s="36" t="s">
        <v>11</v>
      </c>
      <c r="D11" s="37" t="s">
        <v>43</v>
      </c>
      <c r="E11" s="62">
        <v>950</v>
      </c>
      <c r="F11" s="62">
        <v>4125</v>
      </c>
      <c r="G11" s="40">
        <v>3350</v>
      </c>
      <c r="I11" s="36" t="s">
        <v>11</v>
      </c>
      <c r="J11" s="62">
        <v>950</v>
      </c>
      <c r="K11" s="62">
        <v>4125</v>
      </c>
      <c r="L11" s="40">
        <v>3350</v>
      </c>
      <c r="M11" s="66">
        <f t="shared" si="0"/>
        <v>334.21052631578948</v>
      </c>
    </row>
    <row r="12" spans="2:19" ht="24">
      <c r="B12" s="131" t="s">
        <v>150</v>
      </c>
      <c r="C12" s="36" t="s">
        <v>151</v>
      </c>
      <c r="D12" s="37" t="s">
        <v>152</v>
      </c>
      <c r="E12" s="62">
        <v>7200</v>
      </c>
      <c r="F12" s="62">
        <v>9733</v>
      </c>
      <c r="G12" s="40">
        <v>8233</v>
      </c>
      <c r="I12" s="36" t="s">
        <v>151</v>
      </c>
      <c r="J12" s="62">
        <v>7200</v>
      </c>
      <c r="K12" s="62">
        <v>9733</v>
      </c>
      <c r="L12" s="40">
        <v>8233</v>
      </c>
      <c r="M12" s="68">
        <f>K12/J12*100-100</f>
        <v>35.180555555555543</v>
      </c>
    </row>
    <row r="13" spans="2:19">
      <c r="B13" s="131"/>
      <c r="C13" s="36" t="s">
        <v>153</v>
      </c>
      <c r="D13" s="37" t="s">
        <v>154</v>
      </c>
      <c r="E13" s="62">
        <v>883</v>
      </c>
      <c r="F13" s="62">
        <v>2200</v>
      </c>
      <c r="G13" s="40">
        <v>1733</v>
      </c>
      <c r="I13" s="36" t="s">
        <v>153</v>
      </c>
      <c r="J13" s="62">
        <v>883</v>
      </c>
      <c r="K13" s="62">
        <v>2200</v>
      </c>
      <c r="L13" s="40">
        <v>1733</v>
      </c>
      <c r="M13" s="67">
        <f>K13/J13*100-100</f>
        <v>149.15062287655721</v>
      </c>
    </row>
  </sheetData>
  <mergeCells count="14">
    <mergeCell ref="B8:B11"/>
    <mergeCell ref="B12:B13"/>
    <mergeCell ref="I3:I4"/>
    <mergeCell ref="B3:B4"/>
    <mergeCell ref="C3:C4"/>
    <mergeCell ref="D3:D4"/>
    <mergeCell ref="E3:E4"/>
    <mergeCell ref="F3:F4"/>
    <mergeCell ref="G3:G4"/>
    <mergeCell ref="L3:L4"/>
    <mergeCell ref="M3:M4"/>
    <mergeCell ref="O4:S9"/>
    <mergeCell ref="J3:J4"/>
    <mergeCell ref="K3:K4"/>
  </mergeCells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N30"/>
  <sheetViews>
    <sheetView topLeftCell="A3" zoomScale="80" zoomScaleNormal="80" workbookViewId="0">
      <selection activeCell="A9" sqref="A9"/>
    </sheetView>
  </sheetViews>
  <sheetFormatPr defaultColWidth="11.42578125" defaultRowHeight="17.25" customHeight="1"/>
  <cols>
    <col min="1" max="1" width="27.42578125" customWidth="1"/>
    <col min="2" max="2" width="12" bestFit="1" customWidth="1"/>
    <col min="3" max="3" width="10.5703125" customWidth="1"/>
    <col min="4" max="6" width="12" bestFit="1" customWidth="1"/>
    <col min="13" max="13" width="11.42578125" style="26"/>
  </cols>
  <sheetData>
    <row r="2" spans="1:14" ht="17.25" customHeight="1">
      <c r="A2" s="4" t="s">
        <v>176</v>
      </c>
      <c r="B2" s="4">
        <v>2019</v>
      </c>
      <c r="C2" s="4">
        <v>2020</v>
      </c>
      <c r="D2" s="4">
        <v>2021</v>
      </c>
      <c r="E2" s="4">
        <v>2022</v>
      </c>
      <c r="F2" s="4">
        <v>2023</v>
      </c>
      <c r="G2" s="4" t="s">
        <v>177</v>
      </c>
      <c r="H2" s="4" t="s">
        <v>178</v>
      </c>
      <c r="J2" s="24"/>
    </row>
    <row r="3" spans="1:14" ht="17.25" customHeight="1">
      <c r="A3" s="36" t="s">
        <v>9</v>
      </c>
      <c r="B3" s="81">
        <v>1646.000588739028</v>
      </c>
      <c r="C3" s="81">
        <v>613.4760435038213</v>
      </c>
      <c r="D3" s="81">
        <v>876.93499633929514</v>
      </c>
      <c r="E3" s="81">
        <v>2616.269609466442</v>
      </c>
      <c r="F3" s="81">
        <v>1824.159726989491</v>
      </c>
      <c r="G3" s="72">
        <f>AVERAGE(B3:F3)</f>
        <v>1515.3681930076154</v>
      </c>
      <c r="H3" s="72">
        <f t="shared" ref="H3:H11" si="0">(+B3+C3+D3+E3+F3)/5</f>
        <v>1515.3681930076154</v>
      </c>
      <c r="I3" s="36"/>
      <c r="J3" s="65" t="s">
        <v>12</v>
      </c>
      <c r="K3" s="5">
        <f>H6</f>
        <v>1333.1818181818182</v>
      </c>
      <c r="M3" s="71" t="s">
        <v>179</v>
      </c>
      <c r="N3" s="28">
        <v>8464</v>
      </c>
    </row>
    <row r="4" spans="1:14" ht="17.25" customHeight="1">
      <c r="A4" s="36" t="s">
        <v>149</v>
      </c>
      <c r="B4" s="81">
        <v>1154.166666666667</v>
      </c>
      <c r="C4" s="81">
        <v>1313</v>
      </c>
      <c r="D4" s="81">
        <v>1518.4596111286751</v>
      </c>
      <c r="E4" s="81">
        <v>2077.4802405498281</v>
      </c>
      <c r="F4" s="81">
        <v>1866.166666666667</v>
      </c>
      <c r="G4" s="72">
        <f t="shared" ref="G4:G11" si="1">AVERAGE(B4:F4)</f>
        <v>1585.8546370023673</v>
      </c>
      <c r="H4" s="72">
        <f t="shared" si="0"/>
        <v>1585.8546370023673</v>
      </c>
      <c r="J4" s="65" t="s">
        <v>9</v>
      </c>
      <c r="K4" s="5">
        <v>1515.3681930076154</v>
      </c>
      <c r="M4" s="71" t="s">
        <v>180</v>
      </c>
      <c r="N4" s="28">
        <v>7303</v>
      </c>
    </row>
    <row r="5" spans="1:14" ht="17.25" customHeight="1">
      <c r="A5" s="36" t="s">
        <v>11</v>
      </c>
      <c r="B5" s="81">
        <v>2420.833333333333</v>
      </c>
      <c r="C5" s="81">
        <v>2181.9</v>
      </c>
      <c r="D5" s="81">
        <v>1089.8611111111111</v>
      </c>
      <c r="E5" s="81">
        <v>1923.1544149967681</v>
      </c>
      <c r="F5" s="81">
        <v>3491.2</v>
      </c>
      <c r="G5" s="72">
        <f t="shared" si="1"/>
        <v>2221.3897718882426</v>
      </c>
      <c r="H5" s="72">
        <f t="shared" si="0"/>
        <v>2221.3897718882426</v>
      </c>
      <c r="J5" s="65" t="s">
        <v>149</v>
      </c>
      <c r="K5" s="5">
        <v>1585.8546370023673</v>
      </c>
      <c r="M5" s="71" t="s">
        <v>181</v>
      </c>
      <c r="N5" s="28">
        <v>6276.6</v>
      </c>
    </row>
    <row r="6" spans="1:14" ht="17.25" customHeight="1">
      <c r="A6" s="36" t="s">
        <v>12</v>
      </c>
      <c r="B6" s="73">
        <v>1100</v>
      </c>
      <c r="C6" s="81">
        <v>1195.833333333333</v>
      </c>
      <c r="D6" s="81">
        <v>1122.181818181818</v>
      </c>
      <c r="E6" s="81">
        <v>1684.727272727273</v>
      </c>
      <c r="F6" s="81">
        <v>1563.166666666667</v>
      </c>
      <c r="G6" s="72">
        <f t="shared" si="1"/>
        <v>1333.1818181818182</v>
      </c>
      <c r="H6" s="72">
        <f t="shared" si="0"/>
        <v>1333.1818181818182</v>
      </c>
      <c r="I6" s="36"/>
      <c r="J6" s="65" t="s">
        <v>11</v>
      </c>
      <c r="K6" s="5">
        <v>2221.3897718882426</v>
      </c>
      <c r="L6" t="s">
        <v>182</v>
      </c>
      <c r="M6" s="75" t="s">
        <v>183</v>
      </c>
      <c r="N6" s="28">
        <v>1346.2497275579503</v>
      </c>
    </row>
    <row r="7" spans="1:14" ht="17.25" customHeight="1">
      <c r="A7" s="27" t="s">
        <v>180</v>
      </c>
      <c r="B7" s="73">
        <v>5174</v>
      </c>
      <c r="C7" s="73">
        <v>5481</v>
      </c>
      <c r="D7" s="73">
        <v>7564</v>
      </c>
      <c r="E7" s="73">
        <v>8609</v>
      </c>
      <c r="F7" s="73">
        <v>9687</v>
      </c>
      <c r="G7" s="72">
        <f t="shared" si="1"/>
        <v>7303</v>
      </c>
      <c r="H7" s="72">
        <f t="shared" si="0"/>
        <v>7303</v>
      </c>
      <c r="J7" s="24"/>
      <c r="M7" s="75" t="s">
        <v>184</v>
      </c>
      <c r="N7" s="76">
        <v>372.13333333333333</v>
      </c>
    </row>
    <row r="8" spans="1:14" ht="17.25" customHeight="1">
      <c r="A8" s="27" t="s">
        <v>181</v>
      </c>
      <c r="B8" s="73">
        <v>4384</v>
      </c>
      <c r="C8" s="73">
        <v>4667</v>
      </c>
      <c r="D8" s="73">
        <v>6470</v>
      </c>
      <c r="E8" s="73">
        <v>8027</v>
      </c>
      <c r="F8" s="73">
        <v>7835</v>
      </c>
      <c r="G8" s="72">
        <f t="shared" si="1"/>
        <v>6276.6</v>
      </c>
      <c r="H8" s="72">
        <f t="shared" si="0"/>
        <v>6276.6</v>
      </c>
      <c r="J8" s="24"/>
    </row>
    <row r="9" spans="1:14" ht="17.25" customHeight="1">
      <c r="A9" s="74" t="s">
        <v>183</v>
      </c>
      <c r="B9" s="73">
        <v>972.84994741819742</v>
      </c>
      <c r="C9" s="73">
        <v>1061.022720285948</v>
      </c>
      <c r="D9" s="73">
        <v>1161.011804496738</v>
      </c>
      <c r="E9" s="73">
        <v>1552.436736492205</v>
      </c>
      <c r="F9" s="73">
        <v>1983.9274290966621</v>
      </c>
      <c r="G9" s="73">
        <f t="shared" si="1"/>
        <v>1346.2497275579503</v>
      </c>
      <c r="H9" s="72">
        <f t="shared" si="0"/>
        <v>1346.2497275579503</v>
      </c>
      <c r="I9" s="36"/>
      <c r="J9" s="24"/>
    </row>
    <row r="10" spans="1:14" ht="24" customHeight="1">
      <c r="A10" s="27" t="s">
        <v>179</v>
      </c>
      <c r="B10" s="73">
        <v>6411</v>
      </c>
      <c r="C10" s="73">
        <v>6629</v>
      </c>
      <c r="D10" s="73">
        <v>8407</v>
      </c>
      <c r="E10" s="73">
        <v>9786</v>
      </c>
      <c r="F10" s="73">
        <v>11087</v>
      </c>
      <c r="G10" s="73">
        <f t="shared" si="1"/>
        <v>8464</v>
      </c>
      <c r="H10" s="72">
        <f t="shared" si="0"/>
        <v>8464</v>
      </c>
      <c r="I10" s="36"/>
      <c r="J10" s="24"/>
    </row>
    <row r="11" spans="1:14" ht="17.25" customHeight="1">
      <c r="A11" s="82" t="s">
        <v>137</v>
      </c>
      <c r="B11" s="73">
        <v>283.61111111111109</v>
      </c>
      <c r="C11" s="73">
        <v>257.72222222222217</v>
      </c>
      <c r="D11" s="73">
        <v>337.91666666666669</v>
      </c>
      <c r="E11" s="73">
        <v>470.33333333333331</v>
      </c>
      <c r="F11" s="73">
        <v>511.08333333333331</v>
      </c>
      <c r="G11" s="73">
        <f t="shared" si="1"/>
        <v>372.13333333333333</v>
      </c>
      <c r="H11" s="72">
        <f t="shared" si="0"/>
        <v>372.13333333333333</v>
      </c>
      <c r="J11" s="3"/>
    </row>
    <row r="13" spans="1:14" ht="17.25" customHeight="1">
      <c r="A13" s="23"/>
    </row>
    <row r="14" spans="1:14" ht="17.25" customHeight="1">
      <c r="A14" s="31" t="s">
        <v>185</v>
      </c>
    </row>
    <row r="15" spans="1:14" ht="17.25" customHeight="1">
      <c r="A15" s="21" t="s">
        <v>186</v>
      </c>
    </row>
    <row r="16" spans="1:14" ht="17.25" customHeight="1">
      <c r="A16" s="22" t="s">
        <v>187</v>
      </c>
    </row>
    <row r="17" spans="1:2" ht="17.25" customHeight="1">
      <c r="A17" s="134" t="s">
        <v>188</v>
      </c>
    </row>
    <row r="18" spans="1:2" ht="17.25" customHeight="1">
      <c r="A18" s="134"/>
    </row>
    <row r="19" spans="1:2" ht="17.25" customHeight="1">
      <c r="A19" s="1"/>
    </row>
    <row r="21" spans="1:2" ht="17.25" customHeight="1">
      <c r="A21" s="4" t="s">
        <v>176</v>
      </c>
      <c r="B21" s="4" t="s">
        <v>177</v>
      </c>
    </row>
    <row r="22" spans="1:2" ht="17.25" customHeight="1">
      <c r="A22" s="65" t="s">
        <v>12</v>
      </c>
      <c r="B22" s="5">
        <v>1333</v>
      </c>
    </row>
    <row r="23" spans="1:2" ht="17.25" customHeight="1">
      <c r="A23" s="65" t="s">
        <v>9</v>
      </c>
      <c r="B23" s="5">
        <v>1515.3681930076154</v>
      </c>
    </row>
    <row r="24" spans="1:2" ht="17.25" customHeight="1">
      <c r="A24" s="65" t="s">
        <v>149</v>
      </c>
      <c r="B24" s="5">
        <v>1585.8546370023673</v>
      </c>
    </row>
    <row r="25" spans="1:2" ht="17.25" customHeight="1">
      <c r="A25" s="65" t="s">
        <v>11</v>
      </c>
      <c r="B25" s="5">
        <v>2221.3897718882426</v>
      </c>
    </row>
    <row r="26" spans="1:2" ht="17.25" customHeight="1">
      <c r="A26" s="71" t="s">
        <v>179</v>
      </c>
      <c r="B26" s="29">
        <v>8464</v>
      </c>
    </row>
    <row r="27" spans="1:2" ht="17.25" customHeight="1">
      <c r="A27" s="71" t="s">
        <v>180</v>
      </c>
      <c r="B27" s="29">
        <v>7303</v>
      </c>
    </row>
    <row r="28" spans="1:2" ht="17.25" customHeight="1">
      <c r="A28" s="71" t="s">
        <v>181</v>
      </c>
      <c r="B28" s="29">
        <v>6276.6</v>
      </c>
    </row>
    <row r="29" spans="1:2" ht="17.25" customHeight="1">
      <c r="A29" s="75" t="s">
        <v>183</v>
      </c>
      <c r="B29" s="29">
        <v>1346.2497275579503</v>
      </c>
    </row>
    <row r="30" spans="1:2" ht="17.25" customHeight="1">
      <c r="A30" s="75" t="s">
        <v>184</v>
      </c>
      <c r="B30" s="77">
        <v>372.13333333333333</v>
      </c>
    </row>
  </sheetData>
  <autoFilter ref="M2:N2" xr:uid="{00000000-0009-0000-0000-000006000000}">
    <sortState xmlns:xlrd2="http://schemas.microsoft.com/office/spreadsheetml/2017/richdata2" ref="M3:N7">
      <sortCondition descending="1" ref="N2"/>
    </sortState>
  </autoFilter>
  <sortState xmlns:xlrd2="http://schemas.microsoft.com/office/spreadsheetml/2017/richdata2" ref="A27:B28">
    <sortCondition descending="1" ref="B27:B28"/>
  </sortState>
  <mergeCells count="1">
    <mergeCell ref="A17:A18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41"/>
  <sheetViews>
    <sheetView topLeftCell="K1" zoomScale="90" zoomScaleNormal="90" workbookViewId="0">
      <selection activeCell="Q15" sqref="Q15"/>
    </sheetView>
  </sheetViews>
  <sheetFormatPr defaultColWidth="11.42578125" defaultRowHeight="14.25"/>
  <cols>
    <col min="1" max="1" width="6.42578125" customWidth="1"/>
    <col min="2" max="2" width="25" customWidth="1"/>
    <col min="3" max="8" width="11.42578125" customWidth="1"/>
  </cols>
  <sheetData>
    <row r="2" spans="2:9" ht="15" customHeight="1">
      <c r="B2" s="4" t="s">
        <v>176</v>
      </c>
      <c r="C2" s="4">
        <v>2019</v>
      </c>
      <c r="D2" s="4">
        <v>2020</v>
      </c>
      <c r="E2" s="4">
        <v>2021</v>
      </c>
      <c r="F2" s="4">
        <v>2022</v>
      </c>
      <c r="G2" s="4">
        <v>2023</v>
      </c>
      <c r="H2" s="4" t="s">
        <v>177</v>
      </c>
      <c r="I2" s="6"/>
    </row>
    <row r="3" spans="2:9">
      <c r="B3" s="36" t="s">
        <v>9</v>
      </c>
      <c r="C3" s="81">
        <v>1646.000588739028</v>
      </c>
      <c r="D3" s="81">
        <v>613.4760435038213</v>
      </c>
      <c r="E3" s="81">
        <v>876.93499633929514</v>
      </c>
      <c r="F3" s="81">
        <v>2616.269609466442</v>
      </c>
      <c r="G3" s="81">
        <v>1824.159726989491</v>
      </c>
      <c r="H3" s="72">
        <f>AVERAGE(C3:G3)</f>
        <v>1515.3681930076154</v>
      </c>
      <c r="I3" s="6"/>
    </row>
    <row r="4" spans="2:9">
      <c r="B4" s="36" t="s">
        <v>149</v>
      </c>
      <c r="C4" s="81">
        <v>1154.166666666667</v>
      </c>
      <c r="D4" s="81">
        <v>1313</v>
      </c>
      <c r="E4" s="81">
        <v>1518.4596111286751</v>
      </c>
      <c r="F4" s="81">
        <v>2077.4802405498281</v>
      </c>
      <c r="G4" s="81">
        <v>1866.166666666667</v>
      </c>
      <c r="H4" s="72">
        <f t="shared" ref="H4:H11" si="0">AVERAGE(C4:G4)</f>
        <v>1585.8546370023673</v>
      </c>
      <c r="I4" s="6"/>
    </row>
    <row r="5" spans="2:9">
      <c r="B5" s="36" t="s">
        <v>11</v>
      </c>
      <c r="C5" s="81">
        <v>2420.833333333333</v>
      </c>
      <c r="D5" s="81">
        <v>2181.9</v>
      </c>
      <c r="E5" s="81">
        <v>1089.8611111111111</v>
      </c>
      <c r="F5" s="81">
        <v>1923.1544149967681</v>
      </c>
      <c r="G5" s="81">
        <v>3491.2</v>
      </c>
      <c r="H5" s="72">
        <f t="shared" si="0"/>
        <v>2221.3897718882426</v>
      </c>
      <c r="I5" s="6"/>
    </row>
    <row r="6" spans="2:9">
      <c r="B6" s="36" t="s">
        <v>12</v>
      </c>
      <c r="C6" s="73">
        <v>1100</v>
      </c>
      <c r="D6" s="81">
        <v>1195.833333333333</v>
      </c>
      <c r="E6" s="81">
        <v>1122.181818181818</v>
      </c>
      <c r="F6" s="81">
        <v>1684.727272727273</v>
      </c>
      <c r="G6" s="81">
        <v>1563.166666666667</v>
      </c>
      <c r="H6" s="72">
        <f t="shared" si="0"/>
        <v>1333.1818181818182</v>
      </c>
      <c r="I6" s="6"/>
    </row>
    <row r="7" spans="2:9">
      <c r="B7" s="27" t="s">
        <v>180</v>
      </c>
      <c r="C7" s="73">
        <v>5174</v>
      </c>
      <c r="D7" s="73">
        <v>5481</v>
      </c>
      <c r="E7" s="73">
        <v>7564</v>
      </c>
      <c r="F7" s="73">
        <v>8609</v>
      </c>
      <c r="G7" s="73">
        <v>9687</v>
      </c>
      <c r="H7" s="72">
        <f t="shared" si="0"/>
        <v>7303</v>
      </c>
      <c r="I7" s="6"/>
    </row>
    <row r="8" spans="2:9">
      <c r="B8" s="27" t="s">
        <v>181</v>
      </c>
      <c r="C8" s="73">
        <v>4384</v>
      </c>
      <c r="D8" s="73">
        <v>4667</v>
      </c>
      <c r="E8" s="73">
        <v>6470</v>
      </c>
      <c r="F8" s="73">
        <v>8027</v>
      </c>
      <c r="G8" s="73">
        <v>7835</v>
      </c>
      <c r="H8" s="72">
        <f t="shared" si="0"/>
        <v>6276.6</v>
      </c>
      <c r="I8" s="6"/>
    </row>
    <row r="9" spans="2:9">
      <c r="B9" s="74" t="s">
        <v>183</v>
      </c>
      <c r="C9" s="73">
        <v>972.84994741819742</v>
      </c>
      <c r="D9" s="73">
        <v>1061.022720285948</v>
      </c>
      <c r="E9" s="73">
        <v>1161.011804496738</v>
      </c>
      <c r="F9" s="73">
        <v>1552.436736492205</v>
      </c>
      <c r="G9" s="73">
        <v>1983.9274290966621</v>
      </c>
      <c r="H9" s="73">
        <f t="shared" si="0"/>
        <v>1346.2497275579503</v>
      </c>
      <c r="I9" s="6"/>
    </row>
    <row r="10" spans="2:9" ht="24">
      <c r="B10" s="27" t="s">
        <v>179</v>
      </c>
      <c r="C10" s="73">
        <v>6411</v>
      </c>
      <c r="D10" s="73">
        <v>6629</v>
      </c>
      <c r="E10" s="73">
        <v>8407</v>
      </c>
      <c r="F10" s="73">
        <v>9786</v>
      </c>
      <c r="G10" s="73">
        <v>11087</v>
      </c>
      <c r="H10" s="73">
        <f t="shared" si="0"/>
        <v>8464</v>
      </c>
      <c r="I10" s="6"/>
    </row>
    <row r="11" spans="2:9">
      <c r="B11" s="74" t="s">
        <v>184</v>
      </c>
      <c r="C11" s="73">
        <v>283.61111111111109</v>
      </c>
      <c r="D11" s="73">
        <v>257.72222222222217</v>
      </c>
      <c r="E11" s="73">
        <v>337.91666666666669</v>
      </c>
      <c r="F11" s="73">
        <v>470.33333333333331</v>
      </c>
      <c r="G11" s="73">
        <v>511.08333333333331</v>
      </c>
      <c r="H11" s="73">
        <f t="shared" si="0"/>
        <v>372.13333333333333</v>
      </c>
      <c r="I11" s="6"/>
    </row>
    <row r="12" spans="2:9" ht="15" thickBot="1">
      <c r="B12" s="6"/>
      <c r="C12" s="6"/>
      <c r="D12" s="7"/>
      <c r="E12" s="7"/>
      <c r="F12" s="7"/>
      <c r="G12" s="7"/>
      <c r="H12" s="8"/>
      <c r="I12" s="6"/>
    </row>
    <row r="13" spans="2:9">
      <c r="B13" s="30" t="s">
        <v>189</v>
      </c>
      <c r="C13" s="6"/>
      <c r="D13" s="7"/>
      <c r="E13" s="7"/>
      <c r="F13" s="7"/>
      <c r="G13" s="7"/>
      <c r="H13" s="8"/>
      <c r="I13" s="6"/>
    </row>
    <row r="14" spans="2:9">
      <c r="B14" s="20" t="s">
        <v>190</v>
      </c>
      <c r="C14" s="6"/>
      <c r="D14" s="7"/>
      <c r="E14" s="7"/>
      <c r="F14" s="7"/>
      <c r="G14" s="7"/>
      <c r="H14" s="8"/>
      <c r="I14" s="6"/>
    </row>
    <row r="15" spans="2:9">
      <c r="B15" s="31" t="s">
        <v>185</v>
      </c>
      <c r="C15" s="6"/>
      <c r="D15" s="7"/>
      <c r="E15" s="7"/>
      <c r="F15" s="7"/>
      <c r="G15" s="7"/>
      <c r="H15" s="8"/>
      <c r="I15" s="6"/>
    </row>
    <row r="16" spans="2:9" ht="24.75" thickBot="1">
      <c r="B16" s="32" t="s">
        <v>191</v>
      </c>
      <c r="C16" s="6"/>
      <c r="D16" s="7"/>
      <c r="E16" s="7"/>
      <c r="F16" s="7"/>
      <c r="G16" s="7"/>
      <c r="H16" s="8"/>
      <c r="I16" s="6"/>
    </row>
    <row r="17" spans="2:9">
      <c r="B17" s="6"/>
      <c r="C17" s="6"/>
      <c r="D17" s="7"/>
      <c r="E17" s="7"/>
      <c r="F17" s="7"/>
      <c r="G17" s="7"/>
      <c r="H17" s="8"/>
      <c r="I17" s="6"/>
    </row>
    <row r="18" spans="2:9">
      <c r="B18" s="6"/>
      <c r="C18" s="6"/>
      <c r="D18" s="7"/>
      <c r="E18" s="7"/>
      <c r="F18" s="7"/>
      <c r="G18" s="7"/>
      <c r="H18" s="8"/>
      <c r="I18" s="6"/>
    </row>
    <row r="19" spans="2:9">
      <c r="B19" s="4" t="s">
        <v>176</v>
      </c>
      <c r="C19" s="4">
        <v>2020</v>
      </c>
      <c r="D19" s="4">
        <v>2021</v>
      </c>
      <c r="E19" s="4">
        <v>2022</v>
      </c>
      <c r="F19" s="4">
        <v>2023</v>
      </c>
    </row>
    <row r="20" spans="2:9" ht="15" customHeight="1">
      <c r="B20" s="36" t="s">
        <v>9</v>
      </c>
      <c r="C20" s="33">
        <f>D3/C3*100-100</f>
        <v>-62.729293798503768</v>
      </c>
      <c r="D20" s="33">
        <f t="shared" ref="D20:F20" si="1">E3/D3*100-100</f>
        <v>42.945271559545887</v>
      </c>
      <c r="E20" s="33">
        <f t="shared" si="1"/>
        <v>198.34247924736491</v>
      </c>
      <c r="F20" s="33">
        <f t="shared" si="1"/>
        <v>-30.276309429688041</v>
      </c>
      <c r="G20" s="43">
        <f t="array" ref="G20">+AVERAGE(ABS(C20:F20))</f>
        <v>83.573338508775635</v>
      </c>
    </row>
    <row r="21" spans="2:9">
      <c r="B21" s="36" t="s">
        <v>149</v>
      </c>
      <c r="C21" s="33">
        <f t="shared" ref="C21:F28" si="2">D4/C4*100-100</f>
        <v>13.761732851985514</v>
      </c>
      <c r="D21" s="33">
        <f t="shared" si="2"/>
        <v>15.648104427164895</v>
      </c>
      <c r="E21" s="33">
        <f t="shared" si="2"/>
        <v>36.814981796297587</v>
      </c>
      <c r="F21" s="33">
        <f t="shared" si="2"/>
        <v>-10.171628579592877</v>
      </c>
      <c r="G21" s="34">
        <f t="array" ref="G21">+AVERAGE(ABS(C21:F21))</f>
        <v>19.099111913760218</v>
      </c>
    </row>
    <row r="22" spans="2:9">
      <c r="B22" s="36" t="s">
        <v>11</v>
      </c>
      <c r="C22" s="33">
        <f t="shared" si="2"/>
        <v>-9.8698795180722811</v>
      </c>
      <c r="D22" s="33">
        <f t="shared" si="2"/>
        <v>-50.049905535949812</v>
      </c>
      <c r="E22" s="33">
        <f t="shared" si="2"/>
        <v>76.458669402022821</v>
      </c>
      <c r="F22" s="33">
        <f t="shared" si="2"/>
        <v>81.535084898831002</v>
      </c>
      <c r="G22" s="43">
        <f t="array" ref="G22">+AVERAGE(ABS(C22:F22))</f>
        <v>54.478384838718981</v>
      </c>
    </row>
    <row r="23" spans="2:9">
      <c r="B23" s="36" t="s">
        <v>12</v>
      </c>
      <c r="C23" s="33">
        <f t="shared" si="2"/>
        <v>8.7121212121211897</v>
      </c>
      <c r="D23" s="33">
        <f t="shared" si="2"/>
        <v>-6.1590117199873191</v>
      </c>
      <c r="E23" s="33">
        <f t="shared" si="2"/>
        <v>50.129617627997447</v>
      </c>
      <c r="F23" s="33">
        <f t="shared" si="2"/>
        <v>-7.2154471544715477</v>
      </c>
      <c r="G23" s="34">
        <f t="array" ref="G23">+AVERAGE(ABS(C23:F23))</f>
        <v>18.054049428644376</v>
      </c>
    </row>
    <row r="24" spans="2:9">
      <c r="B24" s="27" t="s">
        <v>180</v>
      </c>
      <c r="C24" s="33">
        <f t="shared" si="2"/>
        <v>5.9335137224584571</v>
      </c>
      <c r="D24" s="33">
        <f>E7/D7*100-100</f>
        <v>38.004013866082829</v>
      </c>
      <c r="E24" s="33">
        <f t="shared" si="2"/>
        <v>13.815441565309357</v>
      </c>
      <c r="F24" s="33">
        <f t="shared" si="2"/>
        <v>12.521779533046811</v>
      </c>
      <c r="G24" s="78">
        <f t="array" ref="G24">+AVERAGE(ABS(C24:F24))</f>
        <v>17.568687171724363</v>
      </c>
    </row>
    <row r="25" spans="2:9">
      <c r="B25" s="27" t="s">
        <v>181</v>
      </c>
      <c r="C25" s="33">
        <f t="shared" si="2"/>
        <v>6.4552919708029179</v>
      </c>
      <c r="D25" s="33">
        <f t="shared" si="2"/>
        <v>38.632954788943636</v>
      </c>
      <c r="E25" s="33">
        <f t="shared" si="2"/>
        <v>24.064914992272037</v>
      </c>
      <c r="F25" s="33">
        <f t="shared" si="2"/>
        <v>-2.3919272455462703</v>
      </c>
      <c r="G25" s="78">
        <f t="array" ref="G25">+AVERAGE(ABS(C25:F25))</f>
        <v>17.886272249391215</v>
      </c>
    </row>
    <row r="26" spans="2:9">
      <c r="B26" s="74" t="s">
        <v>183</v>
      </c>
      <c r="C26" s="33">
        <f t="shared" si="2"/>
        <v>9.0633476520966383</v>
      </c>
      <c r="D26" s="33">
        <f t="shared" si="2"/>
        <v>9.4238400647860487</v>
      </c>
      <c r="E26" s="33">
        <f t="shared" si="2"/>
        <v>33.714121637646684</v>
      </c>
      <c r="F26" s="33">
        <f t="shared" si="2"/>
        <v>27.794413934021449</v>
      </c>
      <c r="G26" s="34">
        <f t="array" ref="G26">+AVERAGE(ABS(C26:F26))</f>
        <v>19.998930822137705</v>
      </c>
    </row>
    <row r="27" spans="2:9" ht="24" customHeight="1">
      <c r="B27" s="27" t="s">
        <v>179</v>
      </c>
      <c r="C27" s="33">
        <f t="shared" si="2"/>
        <v>3.4004055529558599</v>
      </c>
      <c r="D27" s="33">
        <f t="shared" si="2"/>
        <v>26.821541710665258</v>
      </c>
      <c r="E27" s="33">
        <f t="shared" si="2"/>
        <v>16.402997502081604</v>
      </c>
      <c r="F27" s="33">
        <f t="shared" si="2"/>
        <v>13.294502350296341</v>
      </c>
      <c r="G27" s="78">
        <f t="array" ref="G27">+AVERAGE(ABS(C27:F27))</f>
        <v>14.979861778999766</v>
      </c>
    </row>
    <row r="28" spans="2:9" ht="14.25" customHeight="1">
      <c r="B28" s="74" t="s">
        <v>184</v>
      </c>
      <c r="C28" s="33">
        <f t="shared" si="2"/>
        <v>-9.1283055827620103</v>
      </c>
      <c r="D28" s="33">
        <f t="shared" si="2"/>
        <v>31.11661996119858</v>
      </c>
      <c r="E28" s="33">
        <f t="shared" si="2"/>
        <v>39.186189889025883</v>
      </c>
      <c r="F28" s="33">
        <f t="shared" si="2"/>
        <v>8.6640680368532941</v>
      </c>
      <c r="G28" s="43">
        <f t="array" ref="G28">+AVERAGE(ABS(C28:F28))</f>
        <v>22.023795867459942</v>
      </c>
    </row>
    <row r="29" spans="2:9">
      <c r="C29" s="11"/>
      <c r="D29" s="11"/>
      <c r="E29" s="11"/>
      <c r="F29" s="11"/>
    </row>
    <row r="31" spans="2:9">
      <c r="B31" s="135"/>
      <c r="C31" s="135"/>
      <c r="D31" s="135"/>
      <c r="E31" s="135"/>
      <c r="F31" s="135"/>
      <c r="G31" s="135"/>
      <c r="H31" s="135"/>
    </row>
    <row r="32" spans="2:9">
      <c r="B32" s="135"/>
      <c r="C32" s="135"/>
      <c r="D32" s="135"/>
      <c r="E32" s="135"/>
      <c r="F32" s="135"/>
      <c r="G32" s="135"/>
      <c r="H32" s="135"/>
    </row>
    <row r="33" spans="2:8">
      <c r="B33" s="135"/>
      <c r="C33" s="135"/>
      <c r="D33" s="135"/>
      <c r="E33" s="135"/>
      <c r="F33" s="135"/>
      <c r="G33" s="135"/>
      <c r="H33" s="135"/>
    </row>
    <row r="34" spans="2:8">
      <c r="B34" s="135"/>
      <c r="C34" s="135"/>
      <c r="D34" s="135"/>
      <c r="E34" s="135"/>
      <c r="F34" s="135"/>
      <c r="G34" s="135"/>
      <c r="H34" s="135"/>
    </row>
    <row r="35" spans="2:8">
      <c r="B35" s="135"/>
      <c r="C35" s="135"/>
      <c r="D35" s="135"/>
      <c r="E35" s="135"/>
      <c r="F35" s="135"/>
      <c r="G35" s="135"/>
      <c r="H35" s="135"/>
    </row>
    <row r="36" spans="2:8">
      <c r="B36" s="135"/>
      <c r="C36" s="135"/>
      <c r="D36" s="135"/>
      <c r="E36" s="135"/>
      <c r="F36" s="135"/>
      <c r="G36" s="135"/>
      <c r="H36" s="135"/>
    </row>
    <row r="37" spans="2:8">
      <c r="B37" s="135"/>
      <c r="C37" s="135"/>
      <c r="D37" s="135"/>
      <c r="E37" s="135"/>
      <c r="F37" s="135"/>
      <c r="G37" s="135"/>
      <c r="H37" s="135"/>
    </row>
    <row r="38" spans="2:8">
      <c r="B38" s="135"/>
      <c r="C38" s="135"/>
      <c r="D38" s="135"/>
      <c r="E38" s="135"/>
      <c r="F38" s="135"/>
      <c r="G38" s="135"/>
      <c r="H38" s="135"/>
    </row>
    <row r="39" spans="2:8">
      <c r="B39" s="135"/>
      <c r="C39" s="135"/>
      <c r="D39" s="135"/>
      <c r="E39" s="135"/>
      <c r="F39" s="135"/>
      <c r="G39" s="135"/>
      <c r="H39" s="135"/>
    </row>
    <row r="40" spans="2:8">
      <c r="B40" s="135"/>
      <c r="C40" s="135"/>
      <c r="D40" s="135"/>
      <c r="E40" s="135"/>
      <c r="F40" s="135"/>
      <c r="G40" s="135"/>
      <c r="H40" s="135"/>
    </row>
    <row r="41" spans="2:8">
      <c r="B41" s="135"/>
      <c r="C41" s="135"/>
      <c r="D41" s="135"/>
      <c r="E41" s="135"/>
      <c r="F41" s="135"/>
      <c r="G41" s="135"/>
      <c r="H41" s="135"/>
    </row>
  </sheetData>
  <mergeCells count="1">
    <mergeCell ref="B31:H41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2025-05-01T17:31:43+00:00</FechayHora>
  </documentManagement>
</p:properties>
</file>

<file path=customXml/itemProps1.xml><?xml version="1.0" encoding="utf-8"?>
<ds:datastoreItem xmlns:ds="http://schemas.openxmlformats.org/officeDocument/2006/customXml" ds:itemID="{6A69B17A-CC4B-472B-917E-AA731CB80F6A}"/>
</file>

<file path=customXml/itemProps2.xml><?xml version="1.0" encoding="utf-8"?>
<ds:datastoreItem xmlns:ds="http://schemas.openxmlformats.org/officeDocument/2006/customXml" ds:itemID="{12A29CC2-5F7F-421D-81A1-BED8C1F84F37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Camilo Andres Albarracin Barrera</cp:lastModifiedBy>
  <cp:revision/>
  <dcterms:created xsi:type="dcterms:W3CDTF">2024-08-23T00:06:32Z</dcterms:created>
  <dcterms:modified xsi:type="dcterms:W3CDTF">2025-07-29T15:23:00Z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