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GALERAS\"/>
    </mc:Choice>
  </mc:AlternateContent>
  <xr:revisionPtr revIDLastSave="0" documentId="11_C62A13D4484BD7FC02C08F0F14B40028DCA6FFD5" xr6:coauthVersionLast="47" xr6:coauthVersionMax="47" xr10:uidLastSave="{00000000-0000-0000-0000-000000000000}"/>
  <bookViews>
    <workbookView xWindow="0" yWindow="0" windowWidth="20490" windowHeight="6255" firstSheet="7" activeTab="7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externalReferences>
    <externalReference r:id="rId9"/>
    <externalReference r:id="rId10"/>
  </externalReferences>
  <definedNames>
    <definedName name="_xlnm._FilterDatabase" localSheetId="4" hidden="1">'4.3.1. % MERCADO FLETE PRODUCTO'!$B$18:$D$24</definedName>
    <definedName name="_xlnm._FilterDatabase" localSheetId="5" hidden="1">'4.3.2. PRECIOS PAGAD PRODUCTOR'!$B$2:$G$12</definedName>
    <definedName name="_xlnm._FilterDatabase" localSheetId="6" hidden="1">'4.3.3. PRECIOS PROMEDIO SIPSA'!$M$2:$N$2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9" l="1"/>
  <c r="H10" i="19"/>
  <c r="H9" i="19"/>
  <c r="H8" i="19"/>
  <c r="H7" i="19"/>
  <c r="H6" i="19"/>
  <c r="H5" i="19"/>
  <c r="H4" i="19"/>
  <c r="H3" i="19"/>
  <c r="C20" i="19"/>
  <c r="D20" i="19"/>
  <c r="E20" i="19"/>
  <c r="F20" i="19"/>
  <c r="G20" i="19" a="1"/>
  <c r="C21" i="19"/>
  <c r="D21" i="19"/>
  <c r="E21" i="19"/>
  <c r="F21" i="19"/>
  <c r="G21" i="19" a="1"/>
  <c r="C22" i="19"/>
  <c r="D22" i="19"/>
  <c r="E22" i="19"/>
  <c r="F22" i="19"/>
  <c r="G22" i="19" a="1"/>
  <c r="G22" i="19" s="1"/>
  <c r="C23" i="19"/>
  <c r="D23" i="19"/>
  <c r="E23" i="19"/>
  <c r="G23" i="19" s="1" a="1"/>
  <c r="F23" i="19"/>
  <c r="C24" i="19"/>
  <c r="D24" i="19"/>
  <c r="E24" i="19"/>
  <c r="F24" i="19"/>
  <c r="G24" i="19" a="1"/>
  <c r="C25" i="19"/>
  <c r="D25" i="19"/>
  <c r="E25" i="19"/>
  <c r="G25" i="19" s="1" a="1"/>
  <c r="G25" i="19" s="1"/>
  <c r="F25" i="19"/>
  <c r="C26" i="19"/>
  <c r="D26" i="19"/>
  <c r="E26" i="19"/>
  <c r="G26" i="19" s="1" a="1"/>
  <c r="G26" i="19" s="1"/>
  <c r="F26" i="19"/>
  <c r="C27" i="19"/>
  <c r="D27" i="19"/>
  <c r="E27" i="19"/>
  <c r="G27" i="19" s="1" a="1"/>
  <c r="G27" i="19" s="1"/>
  <c r="F27" i="19"/>
  <c r="C28" i="19"/>
  <c r="D28" i="19"/>
  <c r="E28" i="19"/>
  <c r="F28" i="19"/>
  <c r="G28" i="19" a="1"/>
  <c r="G11" i="8"/>
  <c r="G10" i="8"/>
  <c r="G9" i="8"/>
  <c r="G8" i="8"/>
  <c r="G7" i="8"/>
  <c r="G6" i="8"/>
  <c r="G5" i="8"/>
  <c r="G4" i="8"/>
  <c r="G3" i="8"/>
  <c r="G21" i="19" l="1"/>
  <c r="G20" i="19"/>
  <c r="G23" i="19"/>
  <c r="G28" i="19"/>
  <c r="G24" i="19"/>
  <c r="M14" i="7"/>
  <c r="M15" i="7"/>
  <c r="M16" i="7"/>
  <c r="J13" i="6" l="1"/>
  <c r="J14" i="6"/>
  <c r="J15" i="6"/>
  <c r="J16" i="6"/>
  <c r="H11" i="8" l="1"/>
  <c r="J12" i="6" l="1"/>
  <c r="J6" i="6"/>
  <c r="J7" i="6"/>
  <c r="J8" i="6"/>
  <c r="J9" i="6"/>
  <c r="J10" i="6"/>
  <c r="J11" i="6"/>
  <c r="H4" i="8" l="1"/>
  <c r="H5" i="8"/>
  <c r="H6" i="8"/>
  <c r="H7" i="8"/>
  <c r="H8" i="8"/>
  <c r="H9" i="8"/>
  <c r="H10" i="8"/>
  <c r="M7" i="7" l="1"/>
  <c r="H3" i="8" l="1"/>
  <c r="M6" i="7"/>
  <c r="M8" i="7"/>
  <c r="M9" i="7"/>
  <c r="M10" i="7"/>
  <c r="M11" i="7"/>
  <c r="M12" i="7"/>
  <c r="M13" i="7"/>
  <c r="M5" i="7"/>
  <c r="J5" i="6"/>
</calcChain>
</file>

<file path=xl/sharedStrings.xml><?xml version="1.0" encoding="utf-8"?>
<sst xmlns="http://schemas.openxmlformats.org/spreadsheetml/2006/main" count="415" uniqueCount="190">
  <si>
    <t>Nombre y sigla asociación</t>
  </si>
  <si>
    <t>Principales productos comercializados</t>
  </si>
  <si>
    <t>No. de familias asociadas</t>
  </si>
  <si>
    <t>Servicios que presta la OAF</t>
  </si>
  <si>
    <t>Asociación Agrodelicias del Pantanito</t>
  </si>
  <si>
    <t>Yuca</t>
  </si>
  <si>
    <t>Comercialización Colectiva</t>
  </si>
  <si>
    <t xml:space="preserve">Asociación de Mujeres del Cabildo Indígena La Corocera </t>
  </si>
  <si>
    <t>Maíz</t>
  </si>
  <si>
    <t>Asociación Municipal de Usuarios Campesinos de Galeras</t>
  </si>
  <si>
    <t>Arroz</t>
  </si>
  <si>
    <t xml:space="preserve">Capacitación y Formación </t>
  </si>
  <si>
    <t>Asociación de Víctimas del Conflicto Armado de La Región Caribe Colombiana Para La Reconciliación y La Paz</t>
  </si>
  <si>
    <t>Terneros</t>
  </si>
  <si>
    <t>Cooperativa Sacha Sabana Galeras</t>
  </si>
  <si>
    <t>Yuca  Industrial</t>
  </si>
  <si>
    <t>Asociación de Usuarios Campesinos de Pueblo Nuevo 1</t>
  </si>
  <si>
    <t>Panela</t>
  </si>
  <si>
    <t>Asociación Campesina San José de Rivera Corregimiento de Galeras Sucre</t>
  </si>
  <si>
    <t>Leche</t>
  </si>
  <si>
    <t>Produccion Agropecuaria</t>
  </si>
  <si>
    <t>Asociación de Emprendedores San José de Rivera</t>
  </si>
  <si>
    <t>Cerdos</t>
  </si>
  <si>
    <t>Asociación Campesina y Agropecuaria de La Vereda Pueblo Nuevo II</t>
  </si>
  <si>
    <t>Pollo</t>
  </si>
  <si>
    <t>Asociación del Acueducto de La Vereda San José de Rivera</t>
  </si>
  <si>
    <t>Huevos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</si>
  <si>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</si>
  <si>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</si>
  <si>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</si>
  <si>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</si>
  <si>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</si>
  <si>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</si>
  <si>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</si>
  <si>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BOLSAS 40 KG</t>
  </si>
  <si>
    <t>Intermediario 100%</t>
  </si>
  <si>
    <t>No</t>
  </si>
  <si>
    <t>Contado</t>
  </si>
  <si>
    <t>Finca 100%</t>
  </si>
  <si>
    <t>BULTOS 50 KG</t>
  </si>
  <si>
    <t>Intermediario 20%
Agroindustria 80%</t>
  </si>
  <si>
    <t>Planta 100%</t>
  </si>
  <si>
    <t>EN PIE DE 120  KG</t>
  </si>
  <si>
    <t>Bloques de 1kilo</t>
  </si>
  <si>
    <t>Consumidor Final 10%
Mayorista 50%
Minorista 40%</t>
  </si>
  <si>
    <t>Finca 10% 
Punto de Venta 90%</t>
  </si>
  <si>
    <t>CANTINA DE 20 LITRO</t>
  </si>
  <si>
    <t>EN PIE DE 10  KG</t>
  </si>
  <si>
    <t>EN PIE DE 2.5 KG</t>
  </si>
  <si>
    <t>Consumidor Final 20 %
Minorista 80%</t>
  </si>
  <si>
    <t>FINCA 20%
PUNTO ACOPIO 80%</t>
  </si>
  <si>
    <t>CUBETA X 30 UNIDADES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</si>
  <si>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</si>
  <si>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</si>
  <si>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</si>
  <si>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</si>
  <si>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</si>
  <si>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</si>
  <si>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Asociación Nacional de Productores y Procesadores de Yuca</t>
  </si>
  <si>
    <t>Agroindustrial</t>
  </si>
  <si>
    <t>Carretera Troncal K. 1 Vía Corozal</t>
  </si>
  <si>
    <t>Corozal 60% Sucre 40%</t>
  </si>
  <si>
    <t>Almidones de Sucre</t>
  </si>
  <si>
    <t>Yuca Industrial</t>
  </si>
  <si>
    <t>Kilómetro 4,5 Vía Sincelejo Corozal</t>
  </si>
  <si>
    <t>Corozal 10% Sucre 40% Cordoba,30% Bolívar 20%</t>
  </si>
  <si>
    <t>Ingredion Colombia S.A.</t>
  </si>
  <si>
    <t>Cra 6 #10b.1</t>
  </si>
  <si>
    <t>Nacional 100%</t>
  </si>
  <si>
    <t>Restaurante Donde Mingo</t>
  </si>
  <si>
    <t>Cerdo Kg En Pie</t>
  </si>
  <si>
    <t>Calle Santander</t>
  </si>
  <si>
    <t>Galeras 100%</t>
  </si>
  <si>
    <t>Cooperativa Agropecuaria de Galeras</t>
  </si>
  <si>
    <t>Cr 16 No 18c-283</t>
  </si>
  <si>
    <t>Molino Emil Limitada</t>
  </si>
  <si>
    <t>Carrera 7 No 15- 174</t>
  </si>
  <si>
    <t xml:space="preserve">Sucre 50%  Bolívar 50% </t>
  </si>
  <si>
    <t>Tabla 6. Descripción de los agentes comerciales participantes de los encuentros territoriales del municipio de Socorro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</si>
  <si>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</si>
  <si>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</si>
  <si>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</si>
  <si>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</si>
  <si>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</si>
  <si>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</si>
  <si>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BULTOS DE 50 KG</t>
  </si>
  <si>
    <t xml:space="preserve">Mensual </t>
  </si>
  <si>
    <t>Credito</t>
  </si>
  <si>
    <t xml:space="preserve">Planta </t>
  </si>
  <si>
    <t>KG EN PIE</t>
  </si>
  <si>
    <t>LITRO</t>
  </si>
  <si>
    <t>Diario</t>
  </si>
  <si>
    <t xml:space="preserve">Finca </t>
  </si>
  <si>
    <t xml:space="preserve">Semanal </t>
  </si>
  <si>
    <t>Tabla 7. Principales destinos y valor flete por producto – UFH de referencia.</t>
  </si>
  <si>
    <t>Símbolo Ufh De Referencia</t>
  </si>
  <si>
    <t>Línea Productiva</t>
  </si>
  <si>
    <t>Presentación Del Producto</t>
  </si>
  <si>
    <t xml:space="preserve">Principales Compradores </t>
  </si>
  <si>
    <t>Primer Mercado Destino</t>
  </si>
  <si>
    <t>Precio Promedio Flete ($/Kg)</t>
  </si>
  <si>
    <t>Precio Actual ($/Kg)</t>
  </si>
  <si>
    <t>% Precio Flete ($/kg)</t>
  </si>
  <si>
    <t xml:space="preserve">Tipo Cliente </t>
  </si>
  <si>
    <t>%</t>
  </si>
  <si>
    <t>Para las líneas agrícolas y pecuarias validadas en el municipio de Galeras, la yuca  industrial y la avicultura (huevo) presentan una mayor participación del valor del flete en el precio del producto con un 7% y 6% respectivamete.  Para productos como la yuca y  el arroz secano registran una participación del 3% y 2%.  Por otro lado, la avicultura (pollo de engorde) registra la participación más baja encontrándose en el 1%. El maiz, caña panelera,  ganaderìa doble propósito (Res kg en pie y leche), porcicultura (ciclo completo y cria ) y ovinos presentan participación del flete en 0% sobre el valor del producto ya que es asumido por el comprador.</t>
  </si>
  <si>
    <t>02Va-80</t>
  </si>
  <si>
    <t>arroz_secano</t>
  </si>
  <si>
    <t xml:space="preserve">BULTO 50 kg </t>
  </si>
  <si>
    <t xml:space="preserve">Agroindustria </t>
  </si>
  <si>
    <t>yuca</t>
  </si>
  <si>
    <t xml:space="preserve">Bolsa 40 kg </t>
  </si>
  <si>
    <t xml:space="preserve">Intermediario 
Agroindustria </t>
  </si>
  <si>
    <t>80%
20%</t>
  </si>
  <si>
    <t>Finca 80 %
Galeras 20%</t>
  </si>
  <si>
    <t>Maiz</t>
  </si>
  <si>
    <t xml:space="preserve">Intermediario </t>
  </si>
  <si>
    <t>03Vbs1-73</t>
  </si>
  <si>
    <t>cana_panelera</t>
  </si>
  <si>
    <t>BLOQUES  DE 1 KILO</t>
  </si>
  <si>
    <t xml:space="preserve">Consumidor Final 
Mayorista 
Minorista </t>
  </si>
  <si>
    <t>10%
50%
40%</t>
  </si>
  <si>
    <t>Finca 10% 
Cabecera Municipal 90%</t>
  </si>
  <si>
    <t>03Wb-73</t>
  </si>
  <si>
    <t>Avicultura (Pollo de Engorde)</t>
  </si>
  <si>
    <t>Kilogramo</t>
  </si>
  <si>
    <t xml:space="preserve">40%
60%
</t>
  </si>
  <si>
    <t>Finca 40%
Cabecera Municipal 60%</t>
  </si>
  <si>
    <t>Avicultura (Huevo)</t>
  </si>
  <si>
    <t>Cubeta x30 Unidades</t>
  </si>
  <si>
    <t xml:space="preserve">Consumidor Final
Minorista </t>
  </si>
  <si>
    <t>30%
70%</t>
  </si>
  <si>
    <t xml:space="preserve">Finca 30%
Cabecera Municipal 70%
</t>
  </si>
  <si>
    <t>Ganaderìa DP (Res kg en pie)</t>
  </si>
  <si>
    <t>Res kg en pie</t>
  </si>
  <si>
    <t>Ganaderìa DP (Leche)</t>
  </si>
  <si>
    <t xml:space="preserve">Litro </t>
  </si>
  <si>
    <t>Porcicultura (ciclo completo)</t>
  </si>
  <si>
    <t>CERDO EN PIE</t>
  </si>
  <si>
    <t>Porcicultura (cria)</t>
  </si>
  <si>
    <t>LECHONES EN PIE</t>
  </si>
  <si>
    <t>03Wb2s1-73</t>
  </si>
  <si>
    <t>Ovinos</t>
  </si>
  <si>
    <t>Kilogramo en pie</t>
  </si>
  <si>
    <t xml:space="preserve">Intermediario 
Consumidor Final
</t>
  </si>
  <si>
    <t>90%
10%</t>
  </si>
  <si>
    <t>07Wcs1-49</t>
  </si>
  <si>
    <t>yuca_industrial</t>
  </si>
  <si>
    <t>50%
50%</t>
  </si>
  <si>
    <t>Cabecera Municipal 100%</t>
  </si>
  <si>
    <t>Línea productiva</t>
  </si>
  <si>
    <t>Símbolo UFH</t>
  </si>
  <si>
    <t>Polígono</t>
  </si>
  <si>
    <t>Vereda o corregimiento</t>
  </si>
  <si>
    <t>BARAYA</t>
  </si>
  <si>
    <t>yuca_maiz</t>
  </si>
  <si>
    <t>SAN JOSÉ DE RIVERA</t>
  </si>
  <si>
    <t>avicultura_engorde</t>
  </si>
  <si>
    <t>avicultura_postura</t>
  </si>
  <si>
    <t>ganaderia_dp</t>
  </si>
  <si>
    <t>porcicultura_ciclo_completo</t>
  </si>
  <si>
    <t>porcicultura_cria</t>
  </si>
  <si>
    <t>ovinos</t>
  </si>
  <si>
    <t>SAN ANDRES DE PALOMO</t>
  </si>
  <si>
    <t>CABECERA MUNICIPAL</t>
  </si>
  <si>
    <t>Tabla 8. Precios pagados al productor reportados en las UFH de referencia.</t>
  </si>
  <si>
    <t>Símbolo UFH de referencia</t>
  </si>
  <si>
    <t>Presentación del producto</t>
  </si>
  <si>
    <t>Precio mínimo ($/kg)</t>
  </si>
  <si>
    <t>Precio máximo ($/kg)</t>
  </si>
  <si>
    <t>Precio actual ($/kg)</t>
  </si>
  <si>
    <t>Variación</t>
  </si>
  <si>
    <t xml:space="preserve">En cuanto al análisis de precios suministrados por los productores en los encuentros territoriales, se muestra una variación significativa en los últimos cinco (5) años (2019-2023), especialmente en el caso de la yuca,  ganaderia doble proposito (leche), yuca industrial, y arroz secano que se encuentran entre 400% y 150%. En el caso de la porcicultura (ciclo completo) y maiz a muestran una variación del 133% y 125% respectivamente. Por otro lado, avicultura (huevo), ovinos, porcicultura (cria) y avicultura (pollo de engorde) presentan variaciones del 100%, 100%, 83% y 75% respectivamente. Finalmente, la caña panelera,  ganaderia doble proposito (res kg en pie), registran la variación más baja con 67%, y 46%  lo cual resalta la inestabilidad en los precios en el municipio. </t>
  </si>
  <si>
    <t xml:space="preserve">Línea productiva </t>
  </si>
  <si>
    <t>Promedio</t>
  </si>
  <si>
    <t>Verificar</t>
  </si>
  <si>
    <t>Avicultura ( Pollo de engorde kg en pie)</t>
  </si>
  <si>
    <t>Porcicultura (Cerdo kg en pie)</t>
  </si>
  <si>
    <t>Ganaderìa DP (Res kg en pie)**</t>
  </si>
  <si>
    <t>,</t>
  </si>
  <si>
    <t>Ganaderìa DP (leche)</t>
  </si>
  <si>
    <t xml:space="preserve">Sipsa no registra precios para ovinos y yuca industrial 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</si>
  <si>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</si>
  <si>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</si>
  <si>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</si>
  <si>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</si>
  <si>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</si>
  <si>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</si>
  <si>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</t>
  </si>
  <si>
    <t>Avicultura (Pollo de engorde)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</si>
</sst>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07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9" fillId="11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71" fontId="4" fillId="12" borderId="9" xfId="0" applyNumberFormat="1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9" fontId="3" fillId="7" borderId="1" xfId="5" applyFont="1" applyFill="1" applyBorder="1" applyAlignment="1">
      <alignment horizontal="center" vertical="center" wrapText="1"/>
    </xf>
    <xf numFmtId="9" fontId="3" fillId="10" borderId="1" xfId="5" applyFont="1" applyFill="1" applyBorder="1" applyAlignment="1">
      <alignment horizontal="center" vertical="center" wrapText="1"/>
    </xf>
    <xf numFmtId="9" fontId="3" fillId="12" borderId="1" xfId="5" applyFont="1" applyFill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/>
    </xf>
    <xf numFmtId="1" fontId="3" fillId="12" borderId="1" xfId="0" applyNumberFormat="1" applyFont="1" applyFill="1" applyBorder="1" applyAlignment="1">
      <alignment horizontal="center" vertical="center"/>
    </xf>
    <xf numFmtId="1" fontId="9" fillId="12" borderId="1" xfId="0" applyNumberFormat="1" applyFont="1" applyFill="1" applyBorder="1" applyAlignment="1">
      <alignment horizontal="center" vertical="center"/>
    </xf>
    <xf numFmtId="1" fontId="3" fillId="17" borderId="1" xfId="0" applyNumberFormat="1" applyFont="1" applyFill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1" fontId="4" fillId="7" borderId="9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14" fillId="13" borderId="0" xfId="0" applyFont="1" applyFill="1" applyAlignment="1">
      <alignment horizontal="center" vertical="center" wrapText="1"/>
    </xf>
    <xf numFmtId="0" fontId="11" fillId="19" borderId="0" xfId="0" applyFont="1" applyFill="1" applyAlignment="1">
      <alignment horizontal="center" vertical="center" wrapText="1"/>
    </xf>
    <xf numFmtId="0" fontId="11" fillId="20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13" fillId="18" borderId="0" xfId="0" applyFont="1" applyFill="1" applyAlignment="1">
      <alignment horizontal="center" vertical="center" wrapText="1"/>
    </xf>
    <xf numFmtId="0" fontId="13" fillId="7" borderId="0" xfId="0" applyFont="1" applyFill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66" fontId="3" fillId="0" borderId="3" xfId="6" applyNumberFormat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166" fontId="15" fillId="0" borderId="1" xfId="6" applyNumberFormat="1" applyFont="1" applyFill="1" applyBorder="1" applyAlignment="1">
      <alignment horizontal="center" vertical="center" wrapText="1"/>
    </xf>
    <xf numFmtId="1" fontId="3" fillId="21" borderId="1" xfId="0" applyNumberFormat="1" applyFont="1" applyFill="1" applyBorder="1" applyAlignment="1">
      <alignment horizontal="center" vertical="center"/>
    </xf>
    <xf numFmtId="1" fontId="9" fillId="21" borderId="1" xfId="0" applyNumberFormat="1" applyFont="1" applyFill="1" applyBorder="1" applyAlignment="1">
      <alignment horizontal="center" vertical="center"/>
    </xf>
    <xf numFmtId="1" fontId="9" fillId="17" borderId="1" xfId="0" applyNumberFormat="1" applyFont="1" applyFill="1" applyBorder="1" applyAlignment="1">
      <alignment horizontal="center" vertical="center"/>
    </xf>
    <xf numFmtId="1" fontId="3" fillId="10" borderId="1" xfId="0" applyNumberFormat="1" applyFont="1" applyFill="1" applyBorder="1" applyAlignment="1">
      <alignment horizontal="center" vertical="center"/>
    </xf>
    <xf numFmtId="0" fontId="9" fillId="11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171" fontId="4" fillId="0" borderId="9" xfId="0" applyNumberFormat="1" applyFont="1" applyBorder="1" applyAlignment="1">
      <alignment horizontal="center" vertical="center"/>
    </xf>
    <xf numFmtId="9" fontId="3" fillId="16" borderId="1" xfId="5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4" borderId="8" xfId="0" applyFont="1" applyFill="1" applyBorder="1" applyAlignment="1">
      <alignment horizontal="center" vertical="center" wrapText="1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2" fillId="1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  <xf numFmtId="169" fontId="9" fillId="3" borderId="0" xfId="0" applyNumberFormat="1" applyFont="1" applyFill="1" applyAlignment="1">
      <alignment horizontal="center" vertical="center" wrapText="1"/>
    </xf>
  </cellXfs>
  <cellStyles count="8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8"/>
              <c:layout>
                <c:manualLayout>
                  <c:x val="9.0849528801395692E-4"/>
                  <c:y val="-5.6919252197554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B3-41FE-8980-8B65C13135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SIPSA'!$A$22:$A$30</c:f>
              <c:strCache>
                <c:ptCount val="9"/>
                <c:pt idx="0">
                  <c:v>Yuca</c:v>
                </c:pt>
                <c:pt idx="1">
                  <c:v>Maiz</c:v>
                </c:pt>
                <c:pt idx="2">
                  <c:v>arroz_secano</c:v>
                </c:pt>
                <c:pt idx="3">
                  <c:v>cana_panelera</c:v>
                </c:pt>
                <c:pt idx="4">
                  <c:v>Avicultura ( Pollo de engorde kg en pie)</c:v>
                </c:pt>
                <c:pt idx="5">
                  <c:v>Porcicultura (Cerdo kg en pie)</c:v>
                </c:pt>
                <c:pt idx="6">
                  <c:v>Ganaderìa DP (Res kg en pie)**</c:v>
                </c:pt>
                <c:pt idx="7">
                  <c:v>Ganaderìa DP (leche)</c:v>
                </c:pt>
                <c:pt idx="8">
                  <c:v>Avicultura (Huevo)</c:v>
                </c:pt>
              </c:strCache>
            </c:strRef>
          </c:cat>
          <c:val>
            <c:numRef>
              <c:f>'4.3.3. PRECIOS PROMEDIO SIPSA'!$B$22:$B$30</c:f>
              <c:numCache>
                <c:formatCode>_-"$"\ * #,##0_-;\-"$"\ * #,##0_-;_-"$"\ * "-"??_-;_-@_-</c:formatCode>
                <c:ptCount val="9"/>
                <c:pt idx="0">
                  <c:v>1299.0178310614929</c:v>
                </c:pt>
                <c:pt idx="1">
                  <c:v>1569.7304286840924</c:v>
                </c:pt>
                <c:pt idx="2">
                  <c:v>2932.3186841754391</c:v>
                </c:pt>
                <c:pt idx="3">
                  <c:v>3123.6134847103322</c:v>
                </c:pt>
                <c:pt idx="4">
                  <c:v>8464</c:v>
                </c:pt>
                <c:pt idx="5">
                  <c:v>7303</c:v>
                </c:pt>
                <c:pt idx="6">
                  <c:v>6276.6</c:v>
                </c:pt>
                <c:pt idx="7">
                  <c:v>1401.8580342726807</c:v>
                </c:pt>
                <c:pt idx="8">
                  <c:v>372.13333333333333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882560176"/>
        <c:axId val="-1882568880"/>
      </c:barChart>
      <c:catAx>
        <c:axId val="-1882560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82568880"/>
        <c:crosses val="autoZero"/>
        <c:auto val="1"/>
        <c:lblAlgn val="ctr"/>
        <c:lblOffset val="100"/>
        <c:noMultiLvlLbl val="0"/>
      </c:catAx>
      <c:valAx>
        <c:axId val="-188256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88256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</a:rPr>
              <a:t>Variación anual  precios mayoristas líneas productivas del municipio de Galeras.</a:t>
            </a:r>
            <a:endParaRPr lang="es-CO" sz="9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(2'!$B$20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(2'!$C$20:$F$20</c:f>
              <c:numCache>
                <c:formatCode>_-* #,##0_-;\-* #,##0_-;_-* "-"??_-;_-@_-</c:formatCode>
                <c:ptCount val="4"/>
                <c:pt idx="0">
                  <c:v>-40.619867959207987</c:v>
                </c:pt>
                <c:pt idx="1">
                  <c:v>18.55686439498534</c:v>
                </c:pt>
                <c:pt idx="2">
                  <c:v>163.33458824861327</c:v>
                </c:pt>
                <c:pt idx="3">
                  <c:v>-19.018835419406628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(2'!$B$21</c:f>
              <c:strCache>
                <c:ptCount val="1"/>
                <c:pt idx="0">
                  <c:v>Maiz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(2'!$C$21:$F$21</c:f>
              <c:numCache>
                <c:formatCode>_-* #,##0_-;\-* #,##0_-;_-* "-"??_-;_-@_-</c:formatCode>
                <c:ptCount val="4"/>
                <c:pt idx="0">
                  <c:v>0.10045129973310907</c:v>
                </c:pt>
                <c:pt idx="1">
                  <c:v>24.153275931998891</c:v>
                </c:pt>
                <c:pt idx="2">
                  <c:v>29.914652591238792</c:v>
                </c:pt>
                <c:pt idx="3">
                  <c:v>-5.5955037846618723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(2'!$B$22</c:f>
              <c:strCache>
                <c:ptCount val="1"/>
                <c:pt idx="0">
                  <c:v>cana_panelera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(2'!$B$23</c:f>
              <c:strCache>
                <c:ptCount val="1"/>
                <c:pt idx="0">
                  <c:v>arroz_secano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23.600859999573245</c:v>
                </c:pt>
                <c:pt idx="1">
                  <c:v>-22.654165168775393</c:v>
                </c:pt>
                <c:pt idx="2">
                  <c:v>36.488521893152068</c:v>
                </c:pt>
                <c:pt idx="3">
                  <c:v>11.080445196115392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(2'!$B$24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ser>
          <c:idx val="5"/>
          <c:order val="5"/>
          <c:tx>
            <c:strRef>
              <c:f>'4.3.4. VARIACION $ PLAZAS M (2'!$B$25</c:f>
              <c:strCache>
                <c:ptCount val="1"/>
                <c:pt idx="0">
                  <c:v>Ganaderìa DP (Res kg en pie)**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F-4E00-B420-A7252F6799BB}"/>
            </c:ext>
          </c:extLst>
        </c:ser>
        <c:ser>
          <c:idx val="6"/>
          <c:order val="6"/>
          <c:tx>
            <c:strRef>
              <c:f>'4.3.4. VARIACION $ PLAZAS M (2'!$B$26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13.098305220013344</c:v>
                </c:pt>
                <c:pt idx="1">
                  <c:v>6.8466120686579472</c:v>
                </c:pt>
                <c:pt idx="2">
                  <c:v>36.99106782844521</c:v>
                </c:pt>
                <c:pt idx="3">
                  <c:v>21.586618444776633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1-4049-9997-5B811930350F}"/>
            </c:ext>
          </c:extLst>
        </c:ser>
        <c:ser>
          <c:idx val="7"/>
          <c:order val="7"/>
          <c:tx>
            <c:strRef>
              <c:f>'4.3.4. VARIACION $ PLAZAS M (2'!$B$27</c:f>
              <c:strCache>
                <c:ptCount val="1"/>
                <c:pt idx="0">
                  <c:v>Avicultura (Pollo de engorde)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1-4049-9997-5B811930350F}"/>
            </c:ext>
          </c:extLst>
        </c:ser>
        <c:ser>
          <c:idx val="8"/>
          <c:order val="8"/>
          <c:tx>
            <c:strRef>
              <c:f>'4.3.4. VARIACION $ PLAZAS M (2'!$B$28</c:f>
              <c:strCache>
                <c:ptCount val="1"/>
                <c:pt idx="0">
                  <c:v>Avicultura (Huevo)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(2'!$C$28:$F$28</c:f>
              <c:numCache>
                <c:formatCode>_-* #,##0_-;\-* #,##0_-;_-* "-"??_-;_-@_-</c:formatCode>
                <c:ptCount val="4"/>
                <c:pt idx="0">
                  <c:v>-9.1283055827620103</c:v>
                </c:pt>
                <c:pt idx="1">
                  <c:v>31.11661996119858</c:v>
                </c:pt>
                <c:pt idx="2">
                  <c:v>39.186189889025883</c:v>
                </c:pt>
                <c:pt idx="3">
                  <c:v>8.6640680368532941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1-4049-9997-5B8119303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82560720"/>
        <c:axId val="-1882562896"/>
      </c:lineChart>
      <c:catAx>
        <c:axId val="-188256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882562896"/>
        <c:crosses val="autoZero"/>
        <c:auto val="1"/>
        <c:lblAlgn val="ctr"/>
        <c:lblOffset val="100"/>
        <c:noMultiLvlLbl val="0"/>
      </c:catAx>
      <c:valAx>
        <c:axId val="-1882562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882560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51574803149586E-2"/>
          <c:y val="0.74908719743365415"/>
          <c:w val="0.94529163368161617"/>
          <c:h val="0.219819146327605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15</xdr:row>
      <xdr:rowOff>91440</xdr:rowOff>
    </xdr:from>
    <xdr:to>
      <xdr:col>10</xdr:col>
      <xdr:colOff>701040</xdr:colOff>
      <xdr:row>36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15</xdr:col>
      <xdr:colOff>402552</xdr:colOff>
      <xdr:row>20</xdr:row>
      <xdr:rowOff>52915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ana/Documents/2025%20MERCADOS/MUNICIPIOS%20UAF%202025/2025/SINCELEJO/20241105_IT_OFERTA_DEMANDA_PRODUCTO_SINCELEJ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scritorio\ANT-SUEJE\3.%20Sistematizaci&#243;n\ADMTI-F-044%20-%20POC_Oferta%20-%20Demanda%20-%20Produc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Demanda"/>
      <sheetName val="Oferta "/>
      <sheetName val="Producto 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3"/>
  <sheetViews>
    <sheetView topLeftCell="A2" zoomScale="90" zoomScaleNormal="90" workbookViewId="0">
      <selection activeCell="D5" sqref="D5"/>
    </sheetView>
  </sheetViews>
  <sheetFormatPr defaultColWidth="11.42578125" defaultRowHeight="14.25"/>
  <cols>
    <col min="2" max="2" width="22.7109375" style="8" customWidth="1"/>
    <col min="3" max="3" width="18.42578125" customWidth="1"/>
    <col min="5" max="5" width="26.42578125" style="8" customWidth="1"/>
  </cols>
  <sheetData>
    <row r="2" spans="2:7" ht="36">
      <c r="B2" s="12" t="s">
        <v>0</v>
      </c>
      <c r="C2" s="12" t="s">
        <v>1</v>
      </c>
      <c r="D2" s="12" t="s">
        <v>2</v>
      </c>
      <c r="E2" s="12" t="s">
        <v>3</v>
      </c>
    </row>
    <row r="3" spans="2:7" ht="32.25" customHeight="1">
      <c r="B3" s="20" t="s">
        <v>4</v>
      </c>
      <c r="C3" s="20" t="s">
        <v>5</v>
      </c>
      <c r="D3" s="20">
        <v>30</v>
      </c>
      <c r="E3" s="20" t="s">
        <v>6</v>
      </c>
    </row>
    <row r="4" spans="2:7" ht="40.5" customHeight="1">
      <c r="B4" s="20" t="s">
        <v>7</v>
      </c>
      <c r="C4" s="20" t="s">
        <v>8</v>
      </c>
      <c r="D4" s="20">
        <v>10</v>
      </c>
      <c r="E4" s="20" t="s">
        <v>6</v>
      </c>
    </row>
    <row r="5" spans="2:7" ht="42" customHeight="1">
      <c r="B5" s="20" t="s">
        <v>9</v>
      </c>
      <c r="C5" s="20" t="s">
        <v>10</v>
      </c>
      <c r="D5" s="20">
        <v>280</v>
      </c>
      <c r="E5" s="20" t="s">
        <v>11</v>
      </c>
    </row>
    <row r="6" spans="2:7" ht="51" customHeight="1">
      <c r="B6" s="20" t="s">
        <v>12</v>
      </c>
      <c r="C6" s="20" t="s">
        <v>13</v>
      </c>
      <c r="D6" s="20">
        <v>140</v>
      </c>
      <c r="E6" s="20" t="s">
        <v>11</v>
      </c>
    </row>
    <row r="7" spans="2:7" ht="24">
      <c r="B7" s="20" t="s">
        <v>14</v>
      </c>
      <c r="C7" s="20" t="s">
        <v>15</v>
      </c>
      <c r="D7" s="20">
        <v>25</v>
      </c>
      <c r="E7" s="20" t="s">
        <v>6</v>
      </c>
    </row>
    <row r="8" spans="2:7" ht="36">
      <c r="B8" s="20" t="s">
        <v>16</v>
      </c>
      <c r="C8" s="20" t="s">
        <v>17</v>
      </c>
      <c r="D8" s="20">
        <v>20</v>
      </c>
      <c r="E8" s="20" t="s">
        <v>6</v>
      </c>
    </row>
    <row r="9" spans="2:7" ht="48">
      <c r="B9" s="20" t="s">
        <v>18</v>
      </c>
      <c r="C9" s="20" t="s">
        <v>19</v>
      </c>
      <c r="D9" s="20">
        <v>62</v>
      </c>
      <c r="E9" s="20" t="s">
        <v>6</v>
      </c>
      <c r="G9" s="20" t="s">
        <v>20</v>
      </c>
    </row>
    <row r="10" spans="2:7" ht="36">
      <c r="B10" s="20" t="s">
        <v>21</v>
      </c>
      <c r="C10" s="20" t="s">
        <v>22</v>
      </c>
      <c r="D10" s="20">
        <v>20</v>
      </c>
      <c r="E10" s="20" t="s">
        <v>6</v>
      </c>
    </row>
    <row r="11" spans="2:7" ht="36">
      <c r="B11" s="20" t="s">
        <v>23</v>
      </c>
      <c r="C11" s="20" t="s">
        <v>24</v>
      </c>
      <c r="D11" s="20">
        <v>15</v>
      </c>
      <c r="E11" s="20" t="s">
        <v>6</v>
      </c>
    </row>
    <row r="12" spans="2:7" ht="36">
      <c r="B12" s="20" t="s">
        <v>25</v>
      </c>
      <c r="C12" s="20" t="s">
        <v>26</v>
      </c>
      <c r="D12" s="20">
        <v>62</v>
      </c>
      <c r="E12" s="20" t="s">
        <v>6</v>
      </c>
    </row>
    <row r="13" spans="2:7">
      <c r="D13" s="82">
        <v>664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13"/>
  <sheetViews>
    <sheetView topLeftCell="B7" zoomScale="90" zoomScaleNormal="90" workbookViewId="0">
      <selection activeCell="C7" sqref="C7"/>
    </sheetView>
  </sheetViews>
  <sheetFormatPr defaultColWidth="11" defaultRowHeight="14.25"/>
  <cols>
    <col min="1" max="1" width="11" style="63"/>
    <col min="2" max="2" width="24" style="2" customWidth="1"/>
    <col min="3" max="3" width="11" style="63"/>
    <col min="4" max="4" width="11" style="2"/>
    <col min="5" max="5" width="11" style="63"/>
    <col min="6" max="6" width="16.42578125" style="63" customWidth="1"/>
    <col min="7" max="7" width="11" style="63"/>
    <col min="8" max="8" width="16.42578125" style="63" customWidth="1"/>
    <col min="9" max="16384" width="11" style="63"/>
  </cols>
  <sheetData>
    <row r="1" spans="2:8" ht="15" thickBot="1"/>
    <row r="2" spans="2:8" ht="24" customHeight="1" thickBot="1">
      <c r="B2" s="88" t="s">
        <v>0</v>
      </c>
      <c r="C2" s="88" t="s">
        <v>27</v>
      </c>
      <c r="D2" s="88" t="s">
        <v>28</v>
      </c>
      <c r="E2" s="18" t="s">
        <v>29</v>
      </c>
      <c r="F2" s="88" t="s">
        <v>30</v>
      </c>
      <c r="G2" s="88" t="s">
        <v>31</v>
      </c>
      <c r="H2" s="18" t="s">
        <v>32</v>
      </c>
    </row>
    <row r="3" spans="2:8" ht="15" customHeight="1" thickBot="1">
      <c r="B3" s="90"/>
      <c r="C3" s="89"/>
      <c r="D3" s="89"/>
      <c r="E3" s="19" t="s">
        <v>33</v>
      </c>
      <c r="F3" s="89"/>
      <c r="G3" s="89"/>
      <c r="H3" s="19" t="s">
        <v>33</v>
      </c>
    </row>
    <row r="4" spans="2:8" ht="24" customHeight="1">
      <c r="B4" s="20" t="s">
        <v>4</v>
      </c>
      <c r="C4" s="20" t="s">
        <v>5</v>
      </c>
      <c r="D4" s="62" t="s">
        <v>34</v>
      </c>
      <c r="E4" s="13" t="s">
        <v>35</v>
      </c>
      <c r="F4" s="62" t="s">
        <v>36</v>
      </c>
      <c r="G4" s="62" t="s">
        <v>37</v>
      </c>
      <c r="H4" s="13" t="s">
        <v>38</v>
      </c>
    </row>
    <row r="5" spans="2:8" ht="24" customHeight="1">
      <c r="B5" s="20" t="s">
        <v>7</v>
      </c>
      <c r="C5" s="20" t="s">
        <v>8</v>
      </c>
      <c r="D5" s="62" t="s">
        <v>39</v>
      </c>
      <c r="E5" s="13" t="s">
        <v>35</v>
      </c>
      <c r="F5" s="62" t="s">
        <v>36</v>
      </c>
      <c r="G5" s="62" t="s">
        <v>37</v>
      </c>
      <c r="H5" s="13" t="s">
        <v>38</v>
      </c>
    </row>
    <row r="6" spans="2:8" ht="42" customHeight="1">
      <c r="B6" s="20" t="s">
        <v>9</v>
      </c>
      <c r="C6" s="20" t="s">
        <v>10</v>
      </c>
      <c r="D6" s="62" t="s">
        <v>39</v>
      </c>
      <c r="E6" s="13" t="s">
        <v>40</v>
      </c>
      <c r="F6" s="62" t="s">
        <v>36</v>
      </c>
      <c r="G6" s="62" t="s">
        <v>37</v>
      </c>
      <c r="H6" s="13" t="s">
        <v>41</v>
      </c>
    </row>
    <row r="7" spans="2:8" ht="48">
      <c r="B7" s="20" t="s">
        <v>12</v>
      </c>
      <c r="C7" s="20" t="s">
        <v>13</v>
      </c>
      <c r="D7" s="62" t="s">
        <v>42</v>
      </c>
      <c r="E7" s="13" t="s">
        <v>35</v>
      </c>
      <c r="F7" s="62" t="s">
        <v>36</v>
      </c>
      <c r="G7" s="62" t="s">
        <v>37</v>
      </c>
      <c r="H7" s="13" t="s">
        <v>38</v>
      </c>
    </row>
    <row r="8" spans="2:8" ht="24">
      <c r="B8" s="20" t="s">
        <v>14</v>
      </c>
      <c r="C8" s="20" t="s">
        <v>15</v>
      </c>
      <c r="D8" s="62" t="s">
        <v>39</v>
      </c>
      <c r="E8" s="13" t="s">
        <v>35</v>
      </c>
      <c r="F8" s="62" t="s">
        <v>36</v>
      </c>
      <c r="G8" s="62" t="s">
        <v>37</v>
      </c>
      <c r="H8" s="13" t="s">
        <v>41</v>
      </c>
    </row>
    <row r="9" spans="2:8" ht="48">
      <c r="B9" s="20" t="s">
        <v>16</v>
      </c>
      <c r="C9" s="20" t="s">
        <v>17</v>
      </c>
      <c r="D9" s="62" t="s">
        <v>43</v>
      </c>
      <c r="E9" s="13" t="s">
        <v>44</v>
      </c>
      <c r="F9" s="62" t="s">
        <v>36</v>
      </c>
      <c r="G9" s="62" t="s">
        <v>37</v>
      </c>
      <c r="H9" s="13" t="s">
        <v>45</v>
      </c>
    </row>
    <row r="10" spans="2:8" ht="36">
      <c r="B10" s="20" t="s">
        <v>18</v>
      </c>
      <c r="C10" s="20" t="s">
        <v>19</v>
      </c>
      <c r="D10" s="62" t="s">
        <v>46</v>
      </c>
      <c r="E10" s="13" t="s">
        <v>35</v>
      </c>
      <c r="F10" s="62" t="s">
        <v>36</v>
      </c>
      <c r="G10" s="62" t="s">
        <v>37</v>
      </c>
      <c r="H10" s="13" t="s">
        <v>38</v>
      </c>
    </row>
    <row r="11" spans="2:8" ht="24">
      <c r="B11" s="20" t="s">
        <v>21</v>
      </c>
      <c r="C11" s="20" t="s">
        <v>22</v>
      </c>
      <c r="D11" s="62" t="s">
        <v>47</v>
      </c>
      <c r="E11" s="13" t="s">
        <v>35</v>
      </c>
      <c r="F11" s="62" t="s">
        <v>36</v>
      </c>
      <c r="G11" s="62" t="s">
        <v>37</v>
      </c>
      <c r="H11" s="13" t="s">
        <v>38</v>
      </c>
    </row>
    <row r="12" spans="2:8" ht="36">
      <c r="B12" s="20" t="s">
        <v>23</v>
      </c>
      <c r="C12" s="20" t="s">
        <v>24</v>
      </c>
      <c r="D12" s="62" t="s">
        <v>48</v>
      </c>
      <c r="E12" s="13" t="s">
        <v>49</v>
      </c>
      <c r="F12" s="62" t="s">
        <v>36</v>
      </c>
      <c r="G12" s="62" t="s">
        <v>37</v>
      </c>
      <c r="H12" s="13" t="s">
        <v>50</v>
      </c>
    </row>
    <row r="13" spans="2:8" ht="36">
      <c r="B13" s="20" t="s">
        <v>25</v>
      </c>
      <c r="C13" s="20" t="s">
        <v>26</v>
      </c>
      <c r="D13" s="62" t="s">
        <v>51</v>
      </c>
      <c r="E13" s="13" t="s">
        <v>49</v>
      </c>
      <c r="F13" s="62" t="s">
        <v>36</v>
      </c>
      <c r="G13" s="62" t="s">
        <v>37</v>
      </c>
      <c r="H13" s="13" t="s">
        <v>50</v>
      </c>
    </row>
  </sheetData>
  <mergeCells count="5">
    <mergeCell ref="G2:G3"/>
    <mergeCell ref="B2:B3"/>
    <mergeCell ref="C2:C3"/>
    <mergeCell ref="D2:D3"/>
    <mergeCell ref="F2:F3"/>
  </mergeCells>
  <dataValidations count="1">
    <dataValidation type="textLength" allowBlank="1" showInputMessage="1" showErrorMessage="1" sqref="D4:D13" xr:uid="{00000000-0002-0000-0100-000000000000}">
      <formula1>0</formula1>
      <formula2>20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'https://agenciadetierras.sharepoint.com/Users/Diana/Documents/2025 MERCADOS/MUNICIPIOS UAF 2025/2025/SINCELEJO/[20241105_IT_OFERTA_DEMANDA_PRODUCTO_SINCELEJO.xlsx]Hoja1'!#REF!</xm:f>
          </x14:formula1>
          <xm:sqref>F4:G13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3"/>
  <sheetViews>
    <sheetView topLeftCell="A2" zoomScale="70" zoomScaleNormal="70" workbookViewId="0">
      <selection activeCell="D4" sqref="D4:D9"/>
    </sheetView>
  </sheetViews>
  <sheetFormatPr defaultColWidth="11.42578125" defaultRowHeight="14.25"/>
  <cols>
    <col min="1" max="1" width="5.5703125" style="63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63"/>
  </cols>
  <sheetData>
    <row r="2" spans="2:6">
      <c r="C2" s="91" t="s">
        <v>52</v>
      </c>
      <c r="D2" s="91"/>
      <c r="E2" s="91"/>
    </row>
    <row r="3" spans="2:6" ht="36">
      <c r="B3" s="83" t="s">
        <v>53</v>
      </c>
      <c r="C3" s="83" t="s">
        <v>54</v>
      </c>
      <c r="D3" s="83" t="s">
        <v>55</v>
      </c>
      <c r="E3" s="83" t="s">
        <v>56</v>
      </c>
      <c r="F3" s="83" t="s">
        <v>57</v>
      </c>
    </row>
    <row r="4" spans="2:6" ht="36">
      <c r="B4" s="20" t="s">
        <v>58</v>
      </c>
      <c r="C4" s="20" t="s">
        <v>59</v>
      </c>
      <c r="D4" s="20" t="s">
        <v>5</v>
      </c>
      <c r="E4" s="20" t="s">
        <v>60</v>
      </c>
      <c r="F4" s="20" t="s">
        <v>61</v>
      </c>
    </row>
    <row r="5" spans="2:6" ht="24">
      <c r="B5" s="20" t="s">
        <v>62</v>
      </c>
      <c r="C5" s="20" t="s">
        <v>59</v>
      </c>
      <c r="D5" s="20" t="s">
        <v>63</v>
      </c>
      <c r="E5" s="20" t="s">
        <v>64</v>
      </c>
      <c r="F5" s="20" t="s">
        <v>65</v>
      </c>
    </row>
    <row r="6" spans="2:6">
      <c r="B6" s="20" t="s">
        <v>66</v>
      </c>
      <c r="C6" s="20" t="s">
        <v>59</v>
      </c>
      <c r="D6" s="20" t="s">
        <v>63</v>
      </c>
      <c r="E6" s="20" t="s">
        <v>67</v>
      </c>
      <c r="F6" s="20" t="s">
        <v>68</v>
      </c>
    </row>
    <row r="7" spans="2:6">
      <c r="B7" s="20" t="s">
        <v>69</v>
      </c>
      <c r="C7" s="20" t="s">
        <v>59</v>
      </c>
      <c r="D7" s="20" t="s">
        <v>70</v>
      </c>
      <c r="E7" s="20" t="s">
        <v>71</v>
      </c>
      <c r="F7" s="20" t="s">
        <v>72</v>
      </c>
    </row>
    <row r="8" spans="2:6" ht="24.75" customHeight="1">
      <c r="B8" s="20" t="s">
        <v>73</v>
      </c>
      <c r="C8" s="20" t="s">
        <v>59</v>
      </c>
      <c r="D8" s="20" t="s">
        <v>19</v>
      </c>
      <c r="E8" s="20" t="s">
        <v>74</v>
      </c>
      <c r="F8" s="20" t="s">
        <v>72</v>
      </c>
    </row>
    <row r="9" spans="2:6">
      <c r="B9" s="20" t="s">
        <v>75</v>
      </c>
      <c r="C9" s="20" t="s">
        <v>59</v>
      </c>
      <c r="D9" s="20" t="s">
        <v>10</v>
      </c>
      <c r="E9" s="20" t="s">
        <v>76</v>
      </c>
      <c r="F9" s="20" t="s">
        <v>77</v>
      </c>
    </row>
    <row r="13" spans="2:6">
      <c r="B13" s="6"/>
      <c r="C13" s="6"/>
      <c r="D13" s="6"/>
      <c r="E13" s="6"/>
      <c r="F13" s="6"/>
    </row>
  </sheetData>
  <mergeCells count="1">
    <mergeCell ref="C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0"/>
  <sheetViews>
    <sheetView topLeftCell="A3" workbookViewId="0">
      <selection activeCell="B4" sqref="B4:G10"/>
    </sheetView>
  </sheetViews>
  <sheetFormatPr defaultColWidth="11.42578125" defaultRowHeight="14.25"/>
  <cols>
    <col min="1" max="1" width="6.140625" style="63" customWidth="1"/>
    <col min="2" max="2" width="17.5703125" style="63" customWidth="1"/>
    <col min="3" max="3" width="14.5703125" style="63" customWidth="1"/>
    <col min="4" max="4" width="15.140625" style="63" customWidth="1"/>
    <col min="5" max="5" width="15" style="63" customWidth="1"/>
    <col min="6" max="6" width="11.42578125" style="63"/>
    <col min="7" max="7" width="15.7109375" style="63" customWidth="1"/>
    <col min="8" max="16384" width="11.42578125" style="63"/>
  </cols>
  <sheetData>
    <row r="3" spans="2:7">
      <c r="B3" s="21" t="s">
        <v>78</v>
      </c>
      <c r="C3" s="21"/>
      <c r="D3" s="21"/>
      <c r="E3" s="21"/>
      <c r="F3" s="21"/>
      <c r="G3" s="21"/>
    </row>
    <row r="4" spans="2:7" ht="24">
      <c r="B4" s="35" t="s">
        <v>79</v>
      </c>
      <c r="C4" s="35" t="s">
        <v>80</v>
      </c>
      <c r="D4" s="35" t="s">
        <v>81</v>
      </c>
      <c r="E4" s="35" t="s">
        <v>82</v>
      </c>
      <c r="F4" s="35" t="s">
        <v>83</v>
      </c>
      <c r="G4" s="35" t="s">
        <v>84</v>
      </c>
    </row>
    <row r="5" spans="2:7" ht="36">
      <c r="B5" s="20" t="s">
        <v>58</v>
      </c>
      <c r="C5" s="20" t="s">
        <v>5</v>
      </c>
      <c r="D5" s="62" t="s">
        <v>85</v>
      </c>
      <c r="E5" s="62" t="s">
        <v>86</v>
      </c>
      <c r="F5" s="62" t="s">
        <v>87</v>
      </c>
      <c r="G5" s="62" t="s">
        <v>88</v>
      </c>
    </row>
    <row r="6" spans="2:7">
      <c r="B6" s="20" t="s">
        <v>62</v>
      </c>
      <c r="C6" s="20" t="s">
        <v>63</v>
      </c>
      <c r="D6" s="62" t="s">
        <v>85</v>
      </c>
      <c r="E6" s="62" t="s">
        <v>86</v>
      </c>
      <c r="F6" s="62" t="s">
        <v>87</v>
      </c>
      <c r="G6" s="62" t="s">
        <v>88</v>
      </c>
    </row>
    <row r="7" spans="2:7">
      <c r="B7" s="20" t="s">
        <v>66</v>
      </c>
      <c r="C7" s="20" t="s">
        <v>63</v>
      </c>
      <c r="D7" s="62" t="s">
        <v>85</v>
      </c>
      <c r="E7" s="62" t="s">
        <v>86</v>
      </c>
      <c r="F7" s="62" t="s">
        <v>87</v>
      </c>
      <c r="G7" s="62" t="s">
        <v>88</v>
      </c>
    </row>
    <row r="8" spans="2:7" ht="24">
      <c r="B8" s="20" t="s">
        <v>69</v>
      </c>
      <c r="C8" s="20" t="s">
        <v>70</v>
      </c>
      <c r="D8" s="62" t="s">
        <v>89</v>
      </c>
      <c r="E8" s="62" t="s">
        <v>86</v>
      </c>
      <c r="F8" s="62" t="s">
        <v>37</v>
      </c>
      <c r="G8" s="62" t="s">
        <v>88</v>
      </c>
    </row>
    <row r="9" spans="2:7" ht="36">
      <c r="B9" s="20" t="s">
        <v>73</v>
      </c>
      <c r="C9" s="20" t="s">
        <v>19</v>
      </c>
      <c r="D9" s="62" t="s">
        <v>90</v>
      </c>
      <c r="E9" s="62" t="s">
        <v>91</v>
      </c>
      <c r="F9" s="62" t="s">
        <v>87</v>
      </c>
      <c r="G9" s="62" t="s">
        <v>92</v>
      </c>
    </row>
    <row r="10" spans="2:7">
      <c r="B10" s="20" t="s">
        <v>75</v>
      </c>
      <c r="C10" s="20" t="s">
        <v>10</v>
      </c>
      <c r="D10" s="62" t="s">
        <v>85</v>
      </c>
      <c r="E10" s="62" t="s">
        <v>93</v>
      </c>
      <c r="F10" s="62" t="s">
        <v>37</v>
      </c>
      <c r="G10" s="62" t="s">
        <v>88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'D:\Escritorio\ANT-SUEJE\3. Sistematización\[ADMTI-F-044 - POC_Oferta - Demanda - Producto.xlsx]Hoja1'!#REF!</xm:f>
          </x14:formula1>
          <xm:sqref>E5:G10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28"/>
  <sheetViews>
    <sheetView topLeftCell="C7" zoomScale="70" zoomScaleNormal="70" workbookViewId="0">
      <selection activeCell="B3" sqref="B3:I16"/>
    </sheetView>
  </sheetViews>
  <sheetFormatPr defaultColWidth="11.42578125" defaultRowHeight="12"/>
  <cols>
    <col min="1" max="1" width="5" style="64" customWidth="1"/>
    <col min="2" max="2" width="17.5703125" style="64" customWidth="1"/>
    <col min="3" max="3" width="25" style="64" customWidth="1"/>
    <col min="4" max="4" width="15.5703125" style="66" customWidth="1"/>
    <col min="5" max="5" width="14.140625" style="64" customWidth="1"/>
    <col min="6" max="6" width="8.5703125" style="64" customWidth="1"/>
    <col min="7" max="7" width="19.140625" style="64" customWidth="1"/>
    <col min="8" max="8" width="9.5703125" style="64" customWidth="1"/>
    <col min="9" max="9" width="12" style="64" bestFit="1" customWidth="1"/>
    <col min="10" max="12" width="10.42578125" style="64" customWidth="1"/>
    <col min="13" max="13" width="4.42578125" style="64" customWidth="1"/>
    <col min="14" max="15" width="11.42578125" style="64"/>
    <col min="16" max="16" width="25.7109375" style="64" customWidth="1"/>
    <col min="17" max="16384" width="11.42578125" style="64"/>
  </cols>
  <sheetData>
    <row r="2" spans="2:18">
      <c r="C2" s="93" t="s">
        <v>94</v>
      </c>
      <c r="D2" s="93"/>
      <c r="E2" s="93"/>
      <c r="F2" s="93"/>
      <c r="G2" s="21"/>
    </row>
    <row r="3" spans="2:18" ht="28.5" customHeight="1">
      <c r="B3" s="95" t="s">
        <v>95</v>
      </c>
      <c r="C3" s="95" t="s">
        <v>96</v>
      </c>
      <c r="D3" s="95" t="s">
        <v>97</v>
      </c>
      <c r="E3" s="95" t="s">
        <v>98</v>
      </c>
      <c r="F3" s="95"/>
      <c r="G3" s="95" t="s">
        <v>99</v>
      </c>
      <c r="H3" s="95" t="s">
        <v>100</v>
      </c>
      <c r="I3" s="95" t="s">
        <v>101</v>
      </c>
      <c r="J3" s="96" t="s">
        <v>102</v>
      </c>
      <c r="K3" s="7"/>
      <c r="L3" s="7"/>
    </row>
    <row r="4" spans="2:18" ht="37.5" customHeight="1">
      <c r="B4" s="95"/>
      <c r="C4" s="95"/>
      <c r="D4" s="95"/>
      <c r="E4" s="35" t="s">
        <v>103</v>
      </c>
      <c r="F4" s="35" t="s">
        <v>104</v>
      </c>
      <c r="G4" s="95"/>
      <c r="H4" s="95"/>
      <c r="I4" s="95"/>
      <c r="J4" s="96"/>
      <c r="K4" s="7"/>
      <c r="L4" s="7"/>
      <c r="N4" s="94" t="s">
        <v>105</v>
      </c>
      <c r="O4" s="94"/>
      <c r="P4" s="94"/>
      <c r="Q4" s="94"/>
      <c r="R4" s="94"/>
    </row>
    <row r="5" spans="2:18" ht="37.5" customHeight="1">
      <c r="B5" s="97" t="s">
        <v>106</v>
      </c>
      <c r="C5" s="47" t="s">
        <v>107</v>
      </c>
      <c r="D5" s="65" t="s">
        <v>108</v>
      </c>
      <c r="E5" s="20" t="s">
        <v>109</v>
      </c>
      <c r="F5" s="3">
        <v>1</v>
      </c>
      <c r="G5" s="20" t="s">
        <v>72</v>
      </c>
      <c r="H5" s="16">
        <v>30</v>
      </c>
      <c r="I5" s="15">
        <v>1650</v>
      </c>
      <c r="J5" s="25">
        <f t="shared" ref="J5:J11" si="0">H5/I5</f>
        <v>1.8181818181818181E-2</v>
      </c>
      <c r="K5" s="27">
        <v>800</v>
      </c>
      <c r="L5" s="27">
        <v>2000</v>
      </c>
      <c r="N5" s="94"/>
      <c r="O5" s="94"/>
      <c r="P5" s="94"/>
      <c r="Q5" s="94"/>
      <c r="R5" s="94"/>
    </row>
    <row r="6" spans="2:18" ht="37.5" customHeight="1">
      <c r="B6" s="97"/>
      <c r="C6" s="47" t="s">
        <v>110</v>
      </c>
      <c r="D6" s="14" t="s">
        <v>111</v>
      </c>
      <c r="E6" s="20" t="s">
        <v>112</v>
      </c>
      <c r="F6" s="3" t="s">
        <v>113</v>
      </c>
      <c r="G6" s="20" t="s">
        <v>114</v>
      </c>
      <c r="H6" s="15">
        <v>20</v>
      </c>
      <c r="I6" s="15">
        <v>625</v>
      </c>
      <c r="J6" s="25">
        <f t="shared" si="0"/>
        <v>3.2000000000000001E-2</v>
      </c>
      <c r="K6" s="27">
        <v>400</v>
      </c>
      <c r="L6" s="27">
        <v>2000</v>
      </c>
      <c r="N6" s="94"/>
      <c r="O6" s="94"/>
      <c r="P6" s="94"/>
      <c r="Q6" s="94"/>
      <c r="R6" s="94"/>
    </row>
    <row r="7" spans="2:18" ht="22.5" customHeight="1">
      <c r="B7" s="97"/>
      <c r="C7" s="13" t="s">
        <v>115</v>
      </c>
      <c r="D7" s="65" t="s">
        <v>108</v>
      </c>
      <c r="E7" s="20" t="s">
        <v>116</v>
      </c>
      <c r="F7" s="3">
        <v>1</v>
      </c>
      <c r="G7" s="20" t="s">
        <v>38</v>
      </c>
      <c r="H7" s="15"/>
      <c r="I7" s="15">
        <v>1500</v>
      </c>
      <c r="J7" s="24">
        <f t="shared" si="0"/>
        <v>0</v>
      </c>
      <c r="K7" s="27">
        <v>800</v>
      </c>
      <c r="L7" s="27">
        <v>1800</v>
      </c>
    </row>
    <row r="8" spans="2:18" ht="45" customHeight="1">
      <c r="B8" s="84" t="s">
        <v>117</v>
      </c>
      <c r="C8" s="47" t="s">
        <v>118</v>
      </c>
      <c r="D8" s="65" t="s">
        <v>119</v>
      </c>
      <c r="E8" s="20" t="s">
        <v>120</v>
      </c>
      <c r="F8" s="3" t="s">
        <v>121</v>
      </c>
      <c r="G8" s="20" t="s">
        <v>122</v>
      </c>
      <c r="H8" s="15">
        <v>5</v>
      </c>
      <c r="I8" s="15">
        <v>3500</v>
      </c>
      <c r="J8" s="24">
        <f t="shared" si="0"/>
        <v>1.4285714285714286E-3</v>
      </c>
      <c r="K8" s="48">
        <v>3000</v>
      </c>
      <c r="L8" s="48">
        <v>5000</v>
      </c>
    </row>
    <row r="9" spans="2:18" ht="22.5" customHeight="1">
      <c r="B9" s="92" t="s">
        <v>123</v>
      </c>
      <c r="C9" s="13" t="s">
        <v>124</v>
      </c>
      <c r="D9" s="14" t="s">
        <v>125</v>
      </c>
      <c r="E9" s="20" t="s">
        <v>120</v>
      </c>
      <c r="F9" s="3" t="s">
        <v>126</v>
      </c>
      <c r="G9" s="20" t="s">
        <v>127</v>
      </c>
      <c r="H9" s="22">
        <v>115</v>
      </c>
      <c r="I9" s="15">
        <v>8000</v>
      </c>
      <c r="J9" s="61">
        <f t="shared" si="0"/>
        <v>1.4375000000000001E-2</v>
      </c>
      <c r="K9" s="27">
        <v>8000</v>
      </c>
      <c r="L9" s="27">
        <v>14000</v>
      </c>
    </row>
    <row r="10" spans="2:18" ht="29.25" customHeight="1">
      <c r="B10" s="92"/>
      <c r="C10" s="13" t="s">
        <v>128</v>
      </c>
      <c r="D10" s="14" t="s">
        <v>129</v>
      </c>
      <c r="E10" s="20" t="s">
        <v>130</v>
      </c>
      <c r="F10" s="3" t="s">
        <v>131</v>
      </c>
      <c r="G10" s="20" t="s">
        <v>132</v>
      </c>
      <c r="H10" s="22">
        <v>30</v>
      </c>
      <c r="I10" s="15">
        <v>500</v>
      </c>
      <c r="J10" s="26">
        <f t="shared" si="0"/>
        <v>0.06</v>
      </c>
      <c r="K10" s="27">
        <v>300</v>
      </c>
      <c r="L10" s="27">
        <v>600</v>
      </c>
    </row>
    <row r="11" spans="2:18" ht="22.5" customHeight="1">
      <c r="B11" s="92"/>
      <c r="C11" s="13" t="s">
        <v>133</v>
      </c>
      <c r="D11" s="14" t="s">
        <v>134</v>
      </c>
      <c r="E11" s="20" t="s">
        <v>116</v>
      </c>
      <c r="F11" s="3">
        <v>1</v>
      </c>
      <c r="G11" s="20" t="s">
        <v>38</v>
      </c>
      <c r="H11" s="20">
        <v>0</v>
      </c>
      <c r="I11" s="15">
        <v>8500</v>
      </c>
      <c r="J11" s="24">
        <f t="shared" si="0"/>
        <v>0</v>
      </c>
      <c r="K11" s="27">
        <v>6500</v>
      </c>
      <c r="L11" s="27">
        <v>9500</v>
      </c>
    </row>
    <row r="12" spans="2:18" ht="22.5" customHeight="1">
      <c r="B12" s="92"/>
      <c r="C12" s="13" t="s">
        <v>135</v>
      </c>
      <c r="D12" s="14" t="s">
        <v>136</v>
      </c>
      <c r="E12" s="20" t="s">
        <v>116</v>
      </c>
      <c r="F12" s="3">
        <v>1</v>
      </c>
      <c r="G12" s="20" t="s">
        <v>38</v>
      </c>
      <c r="H12" s="20">
        <v>0</v>
      </c>
      <c r="I12" s="15">
        <v>1200</v>
      </c>
      <c r="J12" s="24">
        <f>H12/I12</f>
        <v>0</v>
      </c>
      <c r="K12" s="27">
        <v>600</v>
      </c>
      <c r="L12" s="27">
        <v>2000</v>
      </c>
    </row>
    <row r="13" spans="2:18" ht="14.25">
      <c r="B13" s="92"/>
      <c r="C13" s="13" t="s">
        <v>137</v>
      </c>
      <c r="D13" s="23" t="s">
        <v>138</v>
      </c>
      <c r="E13" s="20" t="s">
        <v>116</v>
      </c>
      <c r="F13" s="3">
        <v>1</v>
      </c>
      <c r="G13" s="20" t="s">
        <v>38</v>
      </c>
      <c r="H13" s="16">
        <v>0</v>
      </c>
      <c r="I13" s="15">
        <v>12000</v>
      </c>
      <c r="J13" s="24">
        <f t="shared" ref="J13:J16" si="1">H13/I13</f>
        <v>0</v>
      </c>
      <c r="K13" s="27">
        <v>6000</v>
      </c>
      <c r="L13" s="27">
        <v>14000</v>
      </c>
    </row>
    <row r="14" spans="2:18" ht="28.5">
      <c r="B14" s="92"/>
      <c r="C14" s="13" t="s">
        <v>139</v>
      </c>
      <c r="D14" s="23" t="s">
        <v>140</v>
      </c>
      <c r="E14" s="20" t="s">
        <v>116</v>
      </c>
      <c r="F14" s="3">
        <v>1</v>
      </c>
      <c r="G14" s="20" t="s">
        <v>38</v>
      </c>
      <c r="H14" s="15">
        <v>0</v>
      </c>
      <c r="I14" s="15">
        <v>20000</v>
      </c>
      <c r="J14" s="24">
        <f t="shared" si="1"/>
        <v>0</v>
      </c>
      <c r="K14" s="27">
        <v>12000</v>
      </c>
      <c r="L14" s="27">
        <v>22000</v>
      </c>
    </row>
    <row r="15" spans="2:18" ht="36">
      <c r="B15" s="85" t="s">
        <v>141</v>
      </c>
      <c r="C15" s="13" t="s">
        <v>142</v>
      </c>
      <c r="D15" s="13" t="s">
        <v>143</v>
      </c>
      <c r="E15" s="13" t="s">
        <v>144</v>
      </c>
      <c r="F15" s="13" t="s">
        <v>145</v>
      </c>
      <c r="G15" s="13" t="s">
        <v>38</v>
      </c>
      <c r="H15" s="13">
        <v>0</v>
      </c>
      <c r="I15" s="15">
        <v>8000</v>
      </c>
      <c r="J15" s="24">
        <f t="shared" si="1"/>
        <v>0</v>
      </c>
      <c r="K15" s="27"/>
      <c r="L15" s="27"/>
    </row>
    <row r="16" spans="2:18" ht="24">
      <c r="B16" s="85" t="s">
        <v>146</v>
      </c>
      <c r="C16" s="47" t="s">
        <v>147</v>
      </c>
      <c r="D16" s="65" t="s">
        <v>108</v>
      </c>
      <c r="E16" s="20" t="s">
        <v>112</v>
      </c>
      <c r="F16" s="3" t="s">
        <v>148</v>
      </c>
      <c r="G16" s="20" t="s">
        <v>149</v>
      </c>
      <c r="H16" s="15">
        <v>30</v>
      </c>
      <c r="I16" s="15">
        <v>450</v>
      </c>
      <c r="J16" s="26">
        <f t="shared" si="1"/>
        <v>6.6666666666666666E-2</v>
      </c>
      <c r="K16" s="27">
        <v>230</v>
      </c>
      <c r="L16" s="27">
        <v>660</v>
      </c>
    </row>
    <row r="17" spans="2:9">
      <c r="C17" s="39"/>
      <c r="D17" s="40"/>
      <c r="E17" s="41"/>
      <c r="F17" s="42"/>
      <c r="G17" s="41"/>
      <c r="H17" s="43"/>
      <c r="I17" s="43"/>
    </row>
    <row r="18" spans="2:9" ht="25.5">
      <c r="B18" s="36" t="s">
        <v>150</v>
      </c>
      <c r="C18" s="36" t="s">
        <v>151</v>
      </c>
      <c r="D18" s="36" t="s">
        <v>152</v>
      </c>
      <c r="E18" s="36" t="s">
        <v>153</v>
      </c>
    </row>
    <row r="19" spans="2:9" ht="14.25" customHeight="1">
      <c r="B19" s="6" t="s">
        <v>107</v>
      </c>
      <c r="C19" s="45" t="s">
        <v>106</v>
      </c>
      <c r="D19" s="6">
        <v>53468</v>
      </c>
      <c r="E19" s="6" t="s">
        <v>154</v>
      </c>
    </row>
    <row r="20" spans="2:9" ht="14.25" customHeight="1">
      <c r="B20" s="6" t="s">
        <v>155</v>
      </c>
      <c r="C20" s="45" t="s">
        <v>106</v>
      </c>
      <c r="D20" s="6">
        <v>53468</v>
      </c>
      <c r="E20" s="6" t="s">
        <v>154</v>
      </c>
    </row>
    <row r="21" spans="2:9" ht="25.5">
      <c r="B21" s="6" t="s">
        <v>118</v>
      </c>
      <c r="C21" s="46" t="s">
        <v>117</v>
      </c>
      <c r="D21" s="6">
        <v>53457</v>
      </c>
      <c r="E21" s="6" t="s">
        <v>156</v>
      </c>
    </row>
    <row r="22" spans="2:9" ht="14.25" customHeight="1">
      <c r="B22" s="6" t="s">
        <v>157</v>
      </c>
      <c r="C22" s="37" t="s">
        <v>123</v>
      </c>
      <c r="D22" s="6">
        <v>53477</v>
      </c>
      <c r="E22" s="6" t="s">
        <v>156</v>
      </c>
    </row>
    <row r="23" spans="2:9" ht="25.5">
      <c r="B23" s="6" t="s">
        <v>158</v>
      </c>
      <c r="C23" s="37" t="s">
        <v>123</v>
      </c>
      <c r="D23" s="6">
        <v>53477</v>
      </c>
      <c r="E23" s="6" t="s">
        <v>156</v>
      </c>
    </row>
    <row r="24" spans="2:9" ht="25.5">
      <c r="B24" s="6" t="s">
        <v>159</v>
      </c>
      <c r="C24" s="37" t="s">
        <v>123</v>
      </c>
      <c r="D24" s="6">
        <v>53477</v>
      </c>
      <c r="E24" s="6" t="s">
        <v>156</v>
      </c>
    </row>
    <row r="25" spans="2:9" ht="25.5">
      <c r="B25" s="6" t="s">
        <v>160</v>
      </c>
      <c r="C25" s="37" t="s">
        <v>123</v>
      </c>
      <c r="D25" s="6">
        <v>53477</v>
      </c>
      <c r="E25" s="6" t="s">
        <v>156</v>
      </c>
    </row>
    <row r="26" spans="2:9" ht="25.5">
      <c r="B26" s="6" t="s">
        <v>161</v>
      </c>
      <c r="C26" s="37" t="s">
        <v>123</v>
      </c>
      <c r="D26" s="6">
        <v>53477</v>
      </c>
      <c r="E26" s="6" t="s">
        <v>156</v>
      </c>
    </row>
    <row r="27" spans="2:9" ht="25.5">
      <c r="B27" s="6" t="s">
        <v>162</v>
      </c>
      <c r="C27" s="44" t="s">
        <v>141</v>
      </c>
      <c r="D27" s="6">
        <v>53552</v>
      </c>
      <c r="E27" s="6" t="s">
        <v>163</v>
      </c>
    </row>
    <row r="28" spans="2:9" ht="25.5">
      <c r="B28" s="6" t="s">
        <v>147</v>
      </c>
      <c r="C28" s="38" t="s">
        <v>146</v>
      </c>
      <c r="D28" s="6">
        <v>53505</v>
      </c>
      <c r="E28" s="6" t="s">
        <v>164</v>
      </c>
    </row>
  </sheetData>
  <autoFilter ref="B18:D24" xr:uid="{00000000-0009-0000-0000-000004000000}"/>
  <mergeCells count="12">
    <mergeCell ref="B9:B14"/>
    <mergeCell ref="C2:F2"/>
    <mergeCell ref="N4:R6"/>
    <mergeCell ref="B3:B4"/>
    <mergeCell ref="C3:C4"/>
    <mergeCell ref="D3:D4"/>
    <mergeCell ref="E3:F3"/>
    <mergeCell ref="G3:G4"/>
    <mergeCell ref="H3:H4"/>
    <mergeCell ref="I3:I4"/>
    <mergeCell ref="J3:J4"/>
    <mergeCell ref="B5:B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6"/>
  <sheetViews>
    <sheetView topLeftCell="F1" zoomScale="70" zoomScaleNormal="70" workbookViewId="0">
      <selection activeCell="N18" sqref="N18"/>
    </sheetView>
  </sheetViews>
  <sheetFormatPr defaultColWidth="11.42578125" defaultRowHeight="14.25"/>
  <cols>
    <col min="1" max="1" width="8.85546875" style="63" customWidth="1"/>
    <col min="2" max="2" width="14.42578125" style="63" customWidth="1"/>
    <col min="3" max="3" width="21.85546875" style="63" customWidth="1"/>
    <col min="4" max="4" width="18.5703125" style="63" customWidth="1"/>
    <col min="5" max="5" width="14.140625" style="63" customWidth="1"/>
    <col min="6" max="6" width="15" style="63" customWidth="1"/>
    <col min="7" max="7" width="11.7109375" style="63" customWidth="1"/>
    <col min="8" max="8" width="4.42578125" style="63" customWidth="1"/>
    <col min="9" max="9" width="21.28515625" style="63" customWidth="1"/>
    <col min="10" max="10" width="11.42578125" style="63"/>
    <col min="11" max="11" width="14.7109375" style="63" customWidth="1"/>
    <col min="12" max="12" width="11.42578125" style="63"/>
    <col min="13" max="13" width="8.5703125" style="63" customWidth="1"/>
    <col min="14" max="16384" width="11.42578125" style="63"/>
  </cols>
  <sheetData>
    <row r="2" spans="2:19">
      <c r="C2" s="67" t="s">
        <v>165</v>
      </c>
      <c r="E2" s="67"/>
      <c r="F2" s="67"/>
      <c r="G2" s="67"/>
    </row>
    <row r="3" spans="2:19" ht="28.5" customHeight="1">
      <c r="B3" s="102" t="s">
        <v>166</v>
      </c>
      <c r="C3" s="102" t="s">
        <v>96</v>
      </c>
      <c r="D3" s="102" t="s">
        <v>167</v>
      </c>
      <c r="E3" s="103" t="s">
        <v>168</v>
      </c>
      <c r="F3" s="103" t="s">
        <v>169</v>
      </c>
      <c r="G3" s="103" t="s">
        <v>170</v>
      </c>
      <c r="I3" s="100" t="s">
        <v>96</v>
      </c>
      <c r="J3" s="100" t="s">
        <v>168</v>
      </c>
      <c r="K3" s="100" t="s">
        <v>169</v>
      </c>
      <c r="L3" s="100" t="s">
        <v>170</v>
      </c>
      <c r="M3" s="100" t="s">
        <v>171</v>
      </c>
    </row>
    <row r="4" spans="2:19" ht="15.75" customHeight="1">
      <c r="B4" s="102"/>
      <c r="C4" s="102"/>
      <c r="D4" s="102"/>
      <c r="E4" s="103"/>
      <c r="F4" s="103"/>
      <c r="G4" s="103"/>
      <c r="I4" s="101"/>
      <c r="J4" s="101"/>
      <c r="K4" s="101"/>
      <c r="L4" s="101"/>
      <c r="M4" s="101"/>
      <c r="O4" s="104" t="s">
        <v>172</v>
      </c>
      <c r="P4" s="104"/>
      <c r="Q4" s="104"/>
      <c r="R4" s="104"/>
      <c r="S4" s="104"/>
    </row>
    <row r="5" spans="2:19" ht="29.25" customHeight="1">
      <c r="B5" s="98" t="s">
        <v>106</v>
      </c>
      <c r="C5" s="13" t="s">
        <v>107</v>
      </c>
      <c r="D5" s="14" t="s">
        <v>108</v>
      </c>
      <c r="E5" s="27">
        <v>800</v>
      </c>
      <c r="F5" s="27">
        <v>2000</v>
      </c>
      <c r="G5" s="15">
        <v>1650</v>
      </c>
      <c r="I5" s="47" t="s">
        <v>107</v>
      </c>
      <c r="J5" s="27">
        <v>800</v>
      </c>
      <c r="K5" s="27">
        <v>2000</v>
      </c>
      <c r="L5" s="15">
        <v>1650</v>
      </c>
      <c r="M5" s="29">
        <f>K5/J5*100-100</f>
        <v>150</v>
      </c>
      <c r="O5" s="104"/>
      <c r="P5" s="104"/>
      <c r="Q5" s="104"/>
      <c r="R5" s="104"/>
      <c r="S5" s="104"/>
    </row>
    <row r="6" spans="2:19" ht="35.25" customHeight="1">
      <c r="B6" s="98"/>
      <c r="C6" s="13" t="s">
        <v>110</v>
      </c>
      <c r="D6" s="14" t="s">
        <v>111</v>
      </c>
      <c r="E6" s="27">
        <v>400</v>
      </c>
      <c r="F6" s="27">
        <v>2000</v>
      </c>
      <c r="G6" s="15">
        <v>625</v>
      </c>
      <c r="I6" s="47" t="s">
        <v>110</v>
      </c>
      <c r="J6" s="27">
        <v>400</v>
      </c>
      <c r="K6" s="27">
        <v>2000</v>
      </c>
      <c r="L6" s="15">
        <v>625</v>
      </c>
      <c r="M6" s="28">
        <f t="shared" ref="M6:M11" si="0">K6/J6*100-100</f>
        <v>400</v>
      </c>
      <c r="O6" s="104"/>
      <c r="P6" s="104"/>
      <c r="Q6" s="104"/>
      <c r="R6" s="104"/>
      <c r="S6" s="104"/>
    </row>
    <row r="7" spans="2:19" ht="18" customHeight="1">
      <c r="B7" s="98"/>
      <c r="C7" s="13" t="s">
        <v>115</v>
      </c>
      <c r="D7" s="14" t="s">
        <v>108</v>
      </c>
      <c r="E7" s="27">
        <v>800</v>
      </c>
      <c r="F7" s="27">
        <v>1800</v>
      </c>
      <c r="G7" s="15">
        <v>1500</v>
      </c>
      <c r="I7" s="13" t="s">
        <v>115</v>
      </c>
      <c r="J7" s="27">
        <v>800</v>
      </c>
      <c r="K7" s="27">
        <v>1800</v>
      </c>
      <c r="L7" s="15">
        <v>1500</v>
      </c>
      <c r="M7" s="51">
        <f>K7/J7*100-100</f>
        <v>125</v>
      </c>
      <c r="O7" s="104"/>
      <c r="P7" s="104"/>
      <c r="Q7" s="104"/>
      <c r="R7" s="104"/>
      <c r="S7" s="104"/>
    </row>
    <row r="8" spans="2:19" ht="14.25" customHeight="1">
      <c r="B8" s="86" t="s">
        <v>117</v>
      </c>
      <c r="C8" s="13" t="s">
        <v>118</v>
      </c>
      <c r="D8" s="14" t="s">
        <v>119</v>
      </c>
      <c r="E8" s="48">
        <v>3000</v>
      </c>
      <c r="F8" s="48">
        <v>5000</v>
      </c>
      <c r="G8" s="15">
        <v>3500</v>
      </c>
      <c r="I8" s="47" t="s">
        <v>118</v>
      </c>
      <c r="J8" s="48">
        <v>3000</v>
      </c>
      <c r="K8" s="48">
        <v>5000</v>
      </c>
      <c r="L8" s="15">
        <v>3500</v>
      </c>
      <c r="M8" s="54">
        <f t="shared" si="0"/>
        <v>66.666666666666686</v>
      </c>
      <c r="O8" s="104"/>
      <c r="P8" s="104"/>
      <c r="Q8" s="104"/>
      <c r="R8" s="104"/>
      <c r="S8" s="104"/>
    </row>
    <row r="9" spans="2:19" ht="28.5" customHeight="1">
      <c r="B9" s="99" t="s">
        <v>123</v>
      </c>
      <c r="C9" s="13" t="s">
        <v>124</v>
      </c>
      <c r="D9" s="14" t="s">
        <v>125</v>
      </c>
      <c r="E9" s="27">
        <v>8000</v>
      </c>
      <c r="F9" s="27">
        <v>14000</v>
      </c>
      <c r="G9" s="15">
        <v>8000</v>
      </c>
      <c r="I9" s="13" t="s">
        <v>124</v>
      </c>
      <c r="J9" s="27">
        <v>8000</v>
      </c>
      <c r="K9" s="27">
        <v>14000</v>
      </c>
      <c r="L9" s="15">
        <v>8000</v>
      </c>
      <c r="M9" s="53">
        <f t="shared" si="0"/>
        <v>75</v>
      </c>
      <c r="O9" s="104"/>
      <c r="P9" s="104"/>
      <c r="Q9" s="104"/>
      <c r="R9" s="104"/>
      <c r="S9" s="104"/>
    </row>
    <row r="10" spans="2:19">
      <c r="B10" s="99"/>
      <c r="C10" s="13" t="s">
        <v>128</v>
      </c>
      <c r="D10" s="14" t="s">
        <v>129</v>
      </c>
      <c r="E10" s="27">
        <v>300</v>
      </c>
      <c r="F10" s="27">
        <v>600</v>
      </c>
      <c r="G10" s="15">
        <v>500</v>
      </c>
      <c r="I10" s="13" t="s">
        <v>128</v>
      </c>
      <c r="J10" s="27">
        <v>300</v>
      </c>
      <c r="K10" s="27">
        <v>600</v>
      </c>
      <c r="L10" s="15">
        <v>500</v>
      </c>
      <c r="M10" s="30">
        <f t="shared" si="0"/>
        <v>100</v>
      </c>
    </row>
    <row r="11" spans="2:19" ht="24">
      <c r="B11" s="99"/>
      <c r="C11" s="13" t="s">
        <v>133</v>
      </c>
      <c r="D11" s="14" t="s">
        <v>134</v>
      </c>
      <c r="E11" s="27">
        <v>6500</v>
      </c>
      <c r="F11" s="27">
        <v>9500</v>
      </c>
      <c r="G11" s="15">
        <v>8500</v>
      </c>
      <c r="I11" s="13" t="s">
        <v>133</v>
      </c>
      <c r="J11" s="27">
        <v>6500</v>
      </c>
      <c r="K11" s="27">
        <v>9500</v>
      </c>
      <c r="L11" s="15">
        <v>8500</v>
      </c>
      <c r="M11" s="54">
        <f t="shared" si="0"/>
        <v>46.153846153846132</v>
      </c>
    </row>
    <row r="12" spans="2:19">
      <c r="B12" s="99"/>
      <c r="C12" s="13" t="s">
        <v>135</v>
      </c>
      <c r="D12" s="14" t="s">
        <v>136</v>
      </c>
      <c r="E12" s="27">
        <v>600</v>
      </c>
      <c r="F12" s="27">
        <v>2000</v>
      </c>
      <c r="G12" s="15">
        <v>1200</v>
      </c>
      <c r="I12" s="13" t="s">
        <v>135</v>
      </c>
      <c r="J12" s="27">
        <v>600</v>
      </c>
      <c r="K12" s="27">
        <v>2000</v>
      </c>
      <c r="L12" s="15">
        <v>1200</v>
      </c>
      <c r="M12" s="28">
        <f>K12/J12*100-100</f>
        <v>233.33333333333337</v>
      </c>
    </row>
    <row r="13" spans="2:19">
      <c r="B13" s="99"/>
      <c r="C13" s="13" t="s">
        <v>137</v>
      </c>
      <c r="D13" s="62" t="s">
        <v>138</v>
      </c>
      <c r="E13" s="27">
        <v>6000</v>
      </c>
      <c r="F13" s="27">
        <v>14000</v>
      </c>
      <c r="G13" s="15">
        <v>12000</v>
      </c>
      <c r="I13" s="13" t="s">
        <v>137</v>
      </c>
      <c r="J13" s="27">
        <v>6000</v>
      </c>
      <c r="K13" s="27">
        <v>14000</v>
      </c>
      <c r="L13" s="15">
        <v>12000</v>
      </c>
      <c r="M13" s="52">
        <f>K13/J13*100-100</f>
        <v>133.33333333333334</v>
      </c>
    </row>
    <row r="14" spans="2:19">
      <c r="B14" s="99"/>
      <c r="C14" s="13" t="s">
        <v>139</v>
      </c>
      <c r="D14" s="62" t="s">
        <v>140</v>
      </c>
      <c r="E14" s="27">
        <v>12000</v>
      </c>
      <c r="F14" s="27">
        <v>22000</v>
      </c>
      <c r="G14" s="15">
        <v>20000</v>
      </c>
      <c r="I14" s="13" t="s">
        <v>139</v>
      </c>
      <c r="J14" s="27">
        <v>12000</v>
      </c>
      <c r="K14" s="27">
        <v>22000</v>
      </c>
      <c r="L14" s="15">
        <v>20000</v>
      </c>
      <c r="M14" s="53">
        <f t="shared" ref="M14:M16" si="1">K14/J14*100-100</f>
        <v>83.333333333333314</v>
      </c>
    </row>
    <row r="15" spans="2:19" ht="15">
      <c r="B15" s="20" t="s">
        <v>141</v>
      </c>
      <c r="C15" s="13" t="s">
        <v>142</v>
      </c>
      <c r="D15" s="62" t="s">
        <v>143</v>
      </c>
      <c r="E15" s="87">
        <v>4000</v>
      </c>
      <c r="F15" s="87">
        <v>8000</v>
      </c>
      <c r="G15" s="15">
        <v>8000</v>
      </c>
      <c r="I15" s="49" t="s">
        <v>142</v>
      </c>
      <c r="J15" s="50">
        <v>4000</v>
      </c>
      <c r="K15" s="50">
        <v>8000</v>
      </c>
      <c r="L15" s="15">
        <v>8000</v>
      </c>
      <c r="M15" s="53">
        <f t="shared" si="1"/>
        <v>100</v>
      </c>
    </row>
    <row r="16" spans="2:19">
      <c r="B16" s="20" t="s">
        <v>146</v>
      </c>
      <c r="C16" s="13" t="s">
        <v>147</v>
      </c>
      <c r="D16" s="14" t="s">
        <v>108</v>
      </c>
      <c r="E16" s="27">
        <v>230</v>
      </c>
      <c r="F16" s="27">
        <v>660</v>
      </c>
      <c r="G16" s="15">
        <v>450</v>
      </c>
      <c r="I16" s="47" t="s">
        <v>147</v>
      </c>
      <c r="J16" s="27">
        <v>230</v>
      </c>
      <c r="K16" s="27">
        <v>660</v>
      </c>
      <c r="L16" s="15">
        <v>450</v>
      </c>
      <c r="M16" s="29">
        <f t="shared" si="1"/>
        <v>186.95652173913044</v>
      </c>
    </row>
  </sheetData>
  <mergeCells count="14">
    <mergeCell ref="L3:L4"/>
    <mergeCell ref="M3:M4"/>
    <mergeCell ref="O4:S9"/>
    <mergeCell ref="J3:J4"/>
    <mergeCell ref="K3:K4"/>
    <mergeCell ref="B5:B7"/>
    <mergeCell ref="B9:B14"/>
    <mergeCell ref="I3:I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0"/>
  <sheetViews>
    <sheetView topLeftCell="B13" zoomScale="80" zoomScaleNormal="80" workbookViewId="0">
      <selection activeCell="B31" sqref="B31"/>
    </sheetView>
  </sheetViews>
  <sheetFormatPr defaultColWidth="11.42578125" defaultRowHeight="17.25" customHeight="1"/>
  <cols>
    <col min="1" max="1" width="27.42578125" style="63" customWidth="1"/>
    <col min="2" max="2" width="12" style="63" bestFit="1" customWidth="1"/>
    <col min="3" max="3" width="10.5703125" style="63" customWidth="1"/>
    <col min="4" max="6" width="12" style="63" bestFit="1" customWidth="1"/>
    <col min="7" max="8" width="11.42578125" style="63"/>
    <col min="9" max="9" width="14" style="63" customWidth="1"/>
    <col min="10" max="12" width="11.42578125" style="63"/>
    <col min="13" max="13" width="13.140625" style="2" customWidth="1"/>
    <col min="14" max="16384" width="11.42578125" style="63"/>
  </cols>
  <sheetData>
    <row r="2" spans="1:14" ht="17.25" customHeight="1">
      <c r="A2" s="1" t="s">
        <v>173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174</v>
      </c>
      <c r="H2" s="1" t="s">
        <v>175</v>
      </c>
      <c r="J2" s="6"/>
    </row>
    <row r="3" spans="1:14" ht="36">
      <c r="A3" s="68" t="s">
        <v>5</v>
      </c>
      <c r="B3" s="31">
        <v>1148.9790925622999</v>
      </c>
      <c r="C3" s="31">
        <v>682.26530228458751</v>
      </c>
      <c r="D3" s="31">
        <v>808.87234924357517</v>
      </c>
      <c r="E3" s="31">
        <v>2130.0406703374538</v>
      </c>
      <c r="F3" s="31">
        <v>1724.931740879548</v>
      </c>
      <c r="G3" s="31">
        <f t="shared" ref="G3:G11" si="0">AVERAGE(B3:F3)</f>
        <v>1299.0178310614929</v>
      </c>
      <c r="H3" s="31">
        <f t="shared" ref="H3:H11" si="1">(+B3+C3+D3+E3+F3)/5</f>
        <v>1299.0178310614929</v>
      </c>
      <c r="J3" s="68" t="s">
        <v>5</v>
      </c>
      <c r="K3" s="31">
        <v>1299.0178310614929</v>
      </c>
      <c r="M3" s="55" t="s">
        <v>176</v>
      </c>
      <c r="N3" s="69">
        <v>8464</v>
      </c>
    </row>
    <row r="4" spans="1:14" ht="24">
      <c r="A4" s="68" t="s">
        <v>115</v>
      </c>
      <c r="B4" s="31">
        <v>1229.7050744879</v>
      </c>
      <c r="C4" s="31">
        <v>1230.9403292181071</v>
      </c>
      <c r="D4" s="31">
        <v>1528.252743492412</v>
      </c>
      <c r="E4" s="31">
        <v>1985.4242424242429</v>
      </c>
      <c r="F4" s="31">
        <v>1874.3297537978001</v>
      </c>
      <c r="G4" s="31">
        <f t="shared" si="0"/>
        <v>1569.7304286840924</v>
      </c>
      <c r="H4" s="31">
        <f t="shared" si="1"/>
        <v>1569.7304286840924</v>
      </c>
      <c r="I4" s="6"/>
      <c r="J4" s="68" t="s">
        <v>115</v>
      </c>
      <c r="K4" s="31">
        <v>1569.7304286840924</v>
      </c>
      <c r="M4" s="55" t="s">
        <v>177</v>
      </c>
      <c r="N4" s="69">
        <v>7303</v>
      </c>
    </row>
    <row r="5" spans="1:14" ht="24">
      <c r="A5" s="70" t="s">
        <v>118</v>
      </c>
      <c r="B5" s="31">
        <v>2102.4934323366579</v>
      </c>
      <c r="C5" s="31">
        <v>2891.0527732327482</v>
      </c>
      <c r="D5" s="31">
        <v>3537.737376999426</v>
      </c>
      <c r="E5" s="31">
        <v>3475.6469986760362</v>
      </c>
      <c r="F5" s="31">
        <v>3611.1368423067911</v>
      </c>
      <c r="G5" s="31">
        <f t="shared" si="0"/>
        <v>3123.6134847103322</v>
      </c>
      <c r="H5" s="31">
        <f t="shared" si="1"/>
        <v>3123.6134847103322</v>
      </c>
      <c r="I5" s="39"/>
      <c r="J5" s="71" t="s">
        <v>107</v>
      </c>
      <c r="K5" s="31">
        <v>2932.3186841754391</v>
      </c>
      <c r="M5" s="55" t="s">
        <v>178</v>
      </c>
      <c r="N5" s="69">
        <v>6276.6</v>
      </c>
    </row>
    <row r="6" spans="1:14" ht="24">
      <c r="A6" s="68" t="s">
        <v>107</v>
      </c>
      <c r="B6" s="31">
        <v>2465.6854107172849</v>
      </c>
      <c r="C6" s="31">
        <v>3047.6083725305739</v>
      </c>
      <c r="D6" s="31">
        <v>2357.1981381200699</v>
      </c>
      <c r="E6" s="31">
        <v>3217.3048968129842</v>
      </c>
      <c r="F6" s="31">
        <v>3573.796602696284</v>
      </c>
      <c r="G6" s="31">
        <f t="shared" si="0"/>
        <v>2932.3186841754391</v>
      </c>
      <c r="H6" s="31">
        <f t="shared" si="1"/>
        <v>2932.3186841754391</v>
      </c>
      <c r="J6" s="72" t="s">
        <v>118</v>
      </c>
      <c r="K6" s="31">
        <v>3123.6134847103322</v>
      </c>
      <c r="L6" s="63" t="s">
        <v>179</v>
      </c>
      <c r="M6" s="59" t="s">
        <v>180</v>
      </c>
      <c r="N6" s="69">
        <v>1401.8580342726807</v>
      </c>
    </row>
    <row r="7" spans="1:14" ht="32.25" customHeight="1">
      <c r="A7" s="55" t="s">
        <v>177</v>
      </c>
      <c r="B7" s="31">
        <v>5174</v>
      </c>
      <c r="C7" s="31">
        <v>5481</v>
      </c>
      <c r="D7" s="31">
        <v>7564</v>
      </c>
      <c r="E7" s="31">
        <v>8609</v>
      </c>
      <c r="F7" s="31">
        <v>9687</v>
      </c>
      <c r="G7" s="31">
        <f t="shared" si="0"/>
        <v>7303</v>
      </c>
      <c r="H7" s="31">
        <f t="shared" si="1"/>
        <v>7303</v>
      </c>
      <c r="I7" s="39"/>
      <c r="J7" s="6"/>
      <c r="M7" s="73" t="s">
        <v>128</v>
      </c>
      <c r="N7" s="69">
        <v>372.13333333333333</v>
      </c>
    </row>
    <row r="8" spans="1:14" ht="17.25" customHeight="1">
      <c r="A8" s="55" t="s">
        <v>178</v>
      </c>
      <c r="B8" s="31">
        <v>4384</v>
      </c>
      <c r="C8" s="31">
        <v>4667</v>
      </c>
      <c r="D8" s="31">
        <v>6470</v>
      </c>
      <c r="E8" s="31">
        <v>8027</v>
      </c>
      <c r="F8" s="31">
        <v>7835</v>
      </c>
      <c r="G8" s="31">
        <f t="shared" si="0"/>
        <v>6276.6</v>
      </c>
      <c r="H8" s="31">
        <f t="shared" si="1"/>
        <v>6276.6</v>
      </c>
      <c r="I8" s="39"/>
      <c r="J8" s="6"/>
      <c r="N8" s="69"/>
    </row>
    <row r="9" spans="1:14" ht="17.25" customHeight="1">
      <c r="A9" s="56" t="s">
        <v>180</v>
      </c>
      <c r="B9" s="31">
        <v>1000.2416223751241</v>
      </c>
      <c r="C9" s="31">
        <v>1131.256323011431</v>
      </c>
      <c r="D9" s="31">
        <v>1208.7090549501879</v>
      </c>
      <c r="E9" s="31">
        <v>1655.8234413153709</v>
      </c>
      <c r="F9" s="31">
        <v>2013.25972971129</v>
      </c>
      <c r="G9" s="31">
        <f t="shared" si="0"/>
        <v>1401.8580342726807</v>
      </c>
      <c r="H9" s="31">
        <f t="shared" si="1"/>
        <v>1401.8580342726807</v>
      </c>
      <c r="I9" s="39"/>
      <c r="J9" s="6"/>
      <c r="N9" s="69"/>
    </row>
    <row r="10" spans="1:14" ht="24" customHeight="1">
      <c r="A10" s="55" t="s">
        <v>176</v>
      </c>
      <c r="B10" s="31">
        <v>6411</v>
      </c>
      <c r="C10" s="31">
        <v>6629</v>
      </c>
      <c r="D10" s="31">
        <v>8407</v>
      </c>
      <c r="E10" s="31">
        <v>9786</v>
      </c>
      <c r="F10" s="31">
        <v>11087</v>
      </c>
      <c r="G10" s="31">
        <f t="shared" si="0"/>
        <v>8464</v>
      </c>
      <c r="H10" s="31">
        <f t="shared" si="1"/>
        <v>8464</v>
      </c>
      <c r="I10" s="39"/>
      <c r="J10" s="6"/>
      <c r="N10" s="69"/>
    </row>
    <row r="11" spans="1:14" ht="17.25" customHeight="1">
      <c r="A11" s="68" t="s">
        <v>128</v>
      </c>
      <c r="B11" s="31">
        <v>283.61111111111109</v>
      </c>
      <c r="C11" s="31">
        <v>257.72222222222217</v>
      </c>
      <c r="D11" s="31">
        <v>337.91666666666669</v>
      </c>
      <c r="E11" s="31">
        <v>470.33333333333331</v>
      </c>
      <c r="F11" s="31">
        <v>511.08333333333331</v>
      </c>
      <c r="G11" s="31">
        <f t="shared" si="0"/>
        <v>372.13333333333333</v>
      </c>
      <c r="H11" s="31">
        <f t="shared" si="1"/>
        <v>372.13333333333333</v>
      </c>
      <c r="I11" s="39"/>
      <c r="J11" s="57"/>
      <c r="N11" s="74"/>
    </row>
    <row r="12" spans="1:14" ht="17.25" customHeight="1">
      <c r="I12" s="39"/>
    </row>
    <row r="13" spans="1:14" ht="24.75" customHeight="1">
      <c r="A13" s="5" t="s">
        <v>181</v>
      </c>
      <c r="I13" s="58"/>
    </row>
    <row r="14" spans="1:14" ht="17.25" customHeight="1">
      <c r="A14" s="75" t="s">
        <v>182</v>
      </c>
      <c r="I14" s="6"/>
    </row>
    <row r="15" spans="1:14" ht="17.25" customHeight="1">
      <c r="A15" s="34" t="s">
        <v>183</v>
      </c>
    </row>
    <row r="16" spans="1:14" ht="17.25" customHeight="1">
      <c r="A16" s="68" t="s">
        <v>184</v>
      </c>
    </row>
    <row r="17" spans="1:2" ht="17.25" customHeight="1">
      <c r="A17" s="105" t="s">
        <v>185</v>
      </c>
    </row>
    <row r="18" spans="1:2" ht="17.25" customHeight="1">
      <c r="A18" s="105"/>
    </row>
    <row r="19" spans="1:2" ht="17.25" customHeight="1">
      <c r="A19" s="64"/>
    </row>
    <row r="21" spans="1:2" ht="17.25" customHeight="1">
      <c r="A21" s="1" t="s">
        <v>173</v>
      </c>
      <c r="B21" s="1" t="s">
        <v>174</v>
      </c>
    </row>
    <row r="22" spans="1:2" ht="17.25" customHeight="1">
      <c r="A22" s="76" t="s">
        <v>5</v>
      </c>
      <c r="B22" s="31">
        <v>1299.0178310614929</v>
      </c>
    </row>
    <row r="23" spans="1:2" ht="17.25" customHeight="1">
      <c r="A23" s="76" t="s">
        <v>115</v>
      </c>
      <c r="B23" s="31">
        <v>1569.7304286840924</v>
      </c>
    </row>
    <row r="24" spans="1:2" ht="17.25" customHeight="1">
      <c r="A24" s="76" t="s">
        <v>107</v>
      </c>
      <c r="B24" s="31">
        <v>2932.3186841754391</v>
      </c>
    </row>
    <row r="25" spans="1:2" ht="17.25" customHeight="1">
      <c r="A25" s="77" t="s">
        <v>118</v>
      </c>
      <c r="B25" s="31">
        <v>3123.6134847103322</v>
      </c>
    </row>
    <row r="26" spans="1:2" ht="17.25" customHeight="1">
      <c r="A26" s="55" t="s">
        <v>176</v>
      </c>
      <c r="B26" s="69">
        <v>8464</v>
      </c>
    </row>
    <row r="27" spans="1:2" ht="17.25" customHeight="1">
      <c r="A27" s="55" t="s">
        <v>177</v>
      </c>
      <c r="B27" s="69">
        <v>7303</v>
      </c>
    </row>
    <row r="28" spans="1:2" ht="17.25" customHeight="1">
      <c r="A28" s="55" t="s">
        <v>178</v>
      </c>
      <c r="B28" s="69">
        <v>6276.6</v>
      </c>
    </row>
    <row r="29" spans="1:2" ht="17.25" customHeight="1">
      <c r="A29" s="59" t="s">
        <v>180</v>
      </c>
      <c r="B29" s="69">
        <v>1401.8580342726807</v>
      </c>
    </row>
    <row r="30" spans="1:2" ht="17.25" customHeight="1">
      <c r="A30" s="73" t="s">
        <v>128</v>
      </c>
      <c r="B30" s="69">
        <v>372.13333333333333</v>
      </c>
    </row>
  </sheetData>
  <autoFilter ref="M2:N2" xr:uid="{00000000-0009-0000-0000-000006000000}">
    <sortState xmlns:xlrd2="http://schemas.microsoft.com/office/spreadsheetml/2017/richdata2" ref="M3:N7">
      <sortCondition descending="1" ref="N2"/>
    </sortState>
  </autoFilter>
  <sortState xmlns:xlrd2="http://schemas.microsoft.com/office/spreadsheetml/2017/richdata2" ref="A27:B28">
    <sortCondition descending="1" ref="B27:B28"/>
  </sortState>
  <mergeCells count="1">
    <mergeCell ref="A17:A1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41"/>
  <sheetViews>
    <sheetView tabSelected="1" topLeftCell="E12" zoomScale="90" zoomScaleNormal="90" workbookViewId="0">
      <selection activeCell="F13" sqref="F13"/>
    </sheetView>
  </sheetViews>
  <sheetFormatPr defaultColWidth="11.42578125" defaultRowHeight="14.25"/>
  <cols>
    <col min="1" max="1" width="6.42578125" style="63" customWidth="1"/>
    <col min="2" max="2" width="25" style="63" customWidth="1"/>
    <col min="3" max="8" width="11.42578125" style="63" customWidth="1"/>
    <col min="9" max="16384" width="11.42578125" style="63"/>
  </cols>
  <sheetData>
    <row r="2" spans="2:9" ht="15" customHeight="1">
      <c r="B2" s="1" t="s">
        <v>173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174</v>
      </c>
      <c r="I2" s="78"/>
    </row>
    <row r="3" spans="2:9">
      <c r="B3" s="76" t="s">
        <v>5</v>
      </c>
      <c r="C3" s="31">
        <v>1148.9790925622999</v>
      </c>
      <c r="D3" s="31">
        <v>682.26530228458751</v>
      </c>
      <c r="E3" s="31">
        <v>808.87234924357517</v>
      </c>
      <c r="F3" s="31">
        <v>2130.0406703374538</v>
      </c>
      <c r="G3" s="31">
        <v>1724.931740879548</v>
      </c>
      <c r="H3" s="31">
        <f t="shared" ref="H3:H11" si="0">AVERAGE(C3:G3)</f>
        <v>1299.0178310614929</v>
      </c>
      <c r="I3" s="78"/>
    </row>
    <row r="4" spans="2:9">
      <c r="B4" s="76" t="s">
        <v>115</v>
      </c>
      <c r="C4" s="31">
        <v>1229.7050744879</v>
      </c>
      <c r="D4" s="31">
        <v>1230.9403292181071</v>
      </c>
      <c r="E4" s="31">
        <v>1528.252743492412</v>
      </c>
      <c r="F4" s="31">
        <v>1985.4242424242429</v>
      </c>
      <c r="G4" s="31">
        <v>1874.3297537978001</v>
      </c>
      <c r="H4" s="31">
        <f t="shared" si="0"/>
        <v>1569.7304286840924</v>
      </c>
      <c r="I4" s="78"/>
    </row>
    <row r="5" spans="2:9">
      <c r="B5" s="77" t="s">
        <v>118</v>
      </c>
      <c r="C5" s="31">
        <v>2102.4934323366579</v>
      </c>
      <c r="D5" s="31">
        <v>2891.0527732327482</v>
      </c>
      <c r="E5" s="31">
        <v>3537.737376999426</v>
      </c>
      <c r="F5" s="31">
        <v>3475.6469986760362</v>
      </c>
      <c r="G5" s="31">
        <v>3611.1368423067911</v>
      </c>
      <c r="H5" s="31">
        <f t="shared" si="0"/>
        <v>3123.6134847103322</v>
      </c>
      <c r="I5" s="78"/>
    </row>
    <row r="6" spans="2:9">
      <c r="B6" s="76" t="s">
        <v>107</v>
      </c>
      <c r="C6" s="31">
        <v>2465.6854107172849</v>
      </c>
      <c r="D6" s="31">
        <v>3047.6083725305739</v>
      </c>
      <c r="E6" s="31">
        <v>2357.1981381200699</v>
      </c>
      <c r="F6" s="31">
        <v>3217.3048968129842</v>
      </c>
      <c r="G6" s="31">
        <v>3573.796602696284</v>
      </c>
      <c r="H6" s="31">
        <f t="shared" si="0"/>
        <v>2932.3186841754391</v>
      </c>
      <c r="I6" s="78"/>
    </row>
    <row r="7" spans="2:9">
      <c r="B7" s="9" t="s">
        <v>177</v>
      </c>
      <c r="C7" s="31">
        <v>5174</v>
      </c>
      <c r="D7" s="31">
        <v>5481</v>
      </c>
      <c r="E7" s="31">
        <v>7564</v>
      </c>
      <c r="F7" s="31">
        <v>8609</v>
      </c>
      <c r="G7" s="31">
        <v>9687</v>
      </c>
      <c r="H7" s="31">
        <f t="shared" si="0"/>
        <v>7303</v>
      </c>
      <c r="I7" s="78"/>
    </row>
    <row r="8" spans="2:9">
      <c r="B8" s="9" t="s">
        <v>178</v>
      </c>
      <c r="C8" s="31">
        <v>4384</v>
      </c>
      <c r="D8" s="31">
        <v>4667</v>
      </c>
      <c r="E8" s="31">
        <v>6470</v>
      </c>
      <c r="F8" s="31">
        <v>8027</v>
      </c>
      <c r="G8" s="31">
        <v>7835</v>
      </c>
      <c r="H8" s="31">
        <f t="shared" si="0"/>
        <v>6276.6</v>
      </c>
      <c r="I8" s="78"/>
    </row>
    <row r="9" spans="2:9">
      <c r="B9" s="32" t="s">
        <v>180</v>
      </c>
      <c r="C9" s="31">
        <v>1000.2416223751241</v>
      </c>
      <c r="D9" s="31">
        <v>1131.256323011431</v>
      </c>
      <c r="E9" s="31">
        <v>1208.7090549501879</v>
      </c>
      <c r="F9" s="31">
        <v>1655.8234413153709</v>
      </c>
      <c r="G9" s="31">
        <v>2013.25972971129</v>
      </c>
      <c r="H9" s="31">
        <f t="shared" si="0"/>
        <v>1401.8580342726807</v>
      </c>
      <c r="I9" s="78"/>
    </row>
    <row r="10" spans="2:9" ht="24">
      <c r="B10" s="9" t="s">
        <v>176</v>
      </c>
      <c r="C10" s="31">
        <v>6411</v>
      </c>
      <c r="D10" s="31">
        <v>6629</v>
      </c>
      <c r="E10" s="31">
        <v>8407</v>
      </c>
      <c r="F10" s="31">
        <v>9786</v>
      </c>
      <c r="G10" s="31">
        <v>11087</v>
      </c>
      <c r="H10" s="31">
        <f t="shared" si="0"/>
        <v>8464</v>
      </c>
      <c r="I10" s="78"/>
    </row>
    <row r="11" spans="2:9">
      <c r="B11" s="76" t="s">
        <v>128</v>
      </c>
      <c r="C11" s="31">
        <v>283.61111111111109</v>
      </c>
      <c r="D11" s="31">
        <v>257.72222222222217</v>
      </c>
      <c r="E11" s="31">
        <v>337.91666666666669</v>
      </c>
      <c r="F11" s="31">
        <v>470.33333333333331</v>
      </c>
      <c r="G11" s="31">
        <v>511.08333333333331</v>
      </c>
      <c r="H11" s="31">
        <f t="shared" si="0"/>
        <v>372.13333333333333</v>
      </c>
      <c r="I11" s="78"/>
    </row>
    <row r="12" spans="2:9" ht="15" thickBot="1">
      <c r="B12" s="78"/>
      <c r="C12" s="78"/>
      <c r="D12" s="80"/>
      <c r="E12" s="80"/>
      <c r="F12" s="80"/>
      <c r="G12" s="80"/>
      <c r="H12" s="79"/>
      <c r="I12" s="78"/>
    </row>
    <row r="13" spans="2:9">
      <c r="B13" s="10" t="s">
        <v>186</v>
      </c>
      <c r="C13" s="78"/>
      <c r="D13" s="80"/>
      <c r="E13" s="80"/>
      <c r="F13" s="80"/>
      <c r="G13" s="80"/>
      <c r="H13" s="79"/>
      <c r="I13" s="78"/>
    </row>
    <row r="14" spans="2:9">
      <c r="B14" s="4" t="s">
        <v>187</v>
      </c>
      <c r="C14" s="78"/>
      <c r="D14" s="80"/>
      <c r="E14" s="80"/>
      <c r="F14" s="80"/>
      <c r="G14" s="80"/>
      <c r="H14" s="79"/>
      <c r="I14" s="78"/>
    </row>
    <row r="15" spans="2:9">
      <c r="B15" s="75" t="s">
        <v>182</v>
      </c>
      <c r="C15" s="78"/>
      <c r="D15" s="80"/>
      <c r="E15" s="80"/>
      <c r="F15" s="80"/>
      <c r="G15" s="80"/>
      <c r="H15" s="79"/>
      <c r="I15" s="78"/>
    </row>
    <row r="16" spans="2:9" ht="24.75" thickBot="1">
      <c r="B16" s="81" t="s">
        <v>188</v>
      </c>
      <c r="C16" s="78"/>
      <c r="D16" s="80"/>
      <c r="E16" s="80"/>
      <c r="F16" s="80"/>
      <c r="G16" s="80"/>
      <c r="H16" s="79"/>
      <c r="I16" s="78"/>
    </row>
    <row r="17" spans="2:9">
      <c r="B17" s="78"/>
      <c r="C17" s="78"/>
      <c r="D17" s="80"/>
      <c r="E17" s="80"/>
      <c r="F17" s="80"/>
      <c r="G17" s="80"/>
      <c r="H17" s="79"/>
      <c r="I17" s="78"/>
    </row>
    <row r="18" spans="2:9">
      <c r="B18" s="78"/>
      <c r="C18" s="78"/>
      <c r="D18" s="80"/>
      <c r="E18" s="80"/>
      <c r="F18" s="80"/>
      <c r="G18" s="80"/>
      <c r="H18" s="79"/>
      <c r="I18" s="78"/>
    </row>
    <row r="19" spans="2:9">
      <c r="B19" s="1" t="s">
        <v>173</v>
      </c>
      <c r="C19" s="1">
        <v>2020</v>
      </c>
      <c r="D19" s="1">
        <v>2021</v>
      </c>
      <c r="E19" s="1">
        <v>2022</v>
      </c>
      <c r="F19" s="1">
        <v>2023</v>
      </c>
    </row>
    <row r="20" spans="2:9" ht="15" customHeight="1">
      <c r="B20" s="76" t="s">
        <v>5</v>
      </c>
      <c r="C20" s="11">
        <f>D3/C3*100-100</f>
        <v>-40.619867959207987</v>
      </c>
      <c r="D20" s="11">
        <f t="shared" ref="D20:F20" si="1">E3/D3*100-100</f>
        <v>18.55686439498534</v>
      </c>
      <c r="E20" s="11">
        <f t="shared" si="1"/>
        <v>163.33458824861327</v>
      </c>
      <c r="F20" s="11">
        <f t="shared" si="1"/>
        <v>-19.018835419406628</v>
      </c>
      <c r="G20" s="17">
        <f t="array" ref="G20">+AVERAGE(ABS(C20:F20))</f>
        <v>60.382539005553305</v>
      </c>
    </row>
    <row r="21" spans="2:9">
      <c r="B21" s="76" t="s">
        <v>115</v>
      </c>
      <c r="C21" s="11">
        <f t="shared" ref="C21:F28" si="2">D4/C4*100-100</f>
        <v>0.10045129973310907</v>
      </c>
      <c r="D21" s="11">
        <f t="shared" si="2"/>
        <v>24.153275931998891</v>
      </c>
      <c r="E21" s="11">
        <f t="shared" si="2"/>
        <v>29.914652591238792</v>
      </c>
      <c r="F21" s="11">
        <f t="shared" si="2"/>
        <v>-5.5955037846618723</v>
      </c>
      <c r="G21" s="33">
        <f t="array" ref="G21">+AVERAGE(ABS(C21:F21))</f>
        <v>14.940970901908166</v>
      </c>
    </row>
    <row r="22" spans="2:9">
      <c r="B22" s="77" t="s">
        <v>118</v>
      </c>
      <c r="C22" s="11">
        <f t="shared" si="2"/>
        <v>37.505912207283586</v>
      </c>
      <c r="D22" s="11">
        <f t="shared" si="2"/>
        <v>22.368481466478428</v>
      </c>
      <c r="E22" s="11">
        <f t="shared" si="2"/>
        <v>-1.7550872692549149</v>
      </c>
      <c r="F22" s="11">
        <f t="shared" si="2"/>
        <v>3.8982625014095618</v>
      </c>
      <c r="G22" s="33">
        <f t="array" ref="G22">+AVERAGE(ABS(C22:F22))</f>
        <v>16.381935861106623</v>
      </c>
    </row>
    <row r="23" spans="2:9">
      <c r="B23" s="76" t="s">
        <v>107</v>
      </c>
      <c r="C23" s="11">
        <f t="shared" si="2"/>
        <v>23.600859999573245</v>
      </c>
      <c r="D23" s="11">
        <f t="shared" si="2"/>
        <v>-22.654165168775393</v>
      </c>
      <c r="E23" s="11">
        <f t="shared" si="2"/>
        <v>36.488521893152068</v>
      </c>
      <c r="F23" s="11">
        <f t="shared" si="2"/>
        <v>11.080445196115392</v>
      </c>
      <c r="G23" s="17">
        <f t="array" ref="G23">+AVERAGE(ABS(C23:F23))</f>
        <v>23.455998064404024</v>
      </c>
    </row>
    <row r="24" spans="2:9">
      <c r="B24" s="9" t="s">
        <v>177</v>
      </c>
      <c r="C24" s="11">
        <f t="shared" si="2"/>
        <v>5.9335137224584571</v>
      </c>
      <c r="D24" s="11">
        <f>E7/D7*100-100</f>
        <v>38.004013866082829</v>
      </c>
      <c r="E24" s="11">
        <f t="shared" si="2"/>
        <v>13.815441565309357</v>
      </c>
      <c r="F24" s="11">
        <f t="shared" si="2"/>
        <v>12.521779533046811</v>
      </c>
      <c r="G24" s="60">
        <f t="array" ref="G24">+AVERAGE(ABS(C24:F24))</f>
        <v>17.568687171724363</v>
      </c>
    </row>
    <row r="25" spans="2:9">
      <c r="B25" s="9" t="s">
        <v>178</v>
      </c>
      <c r="C25" s="11">
        <f t="shared" si="2"/>
        <v>6.4552919708029179</v>
      </c>
      <c r="D25" s="11">
        <f t="shared" si="2"/>
        <v>38.632954788943636</v>
      </c>
      <c r="E25" s="11">
        <f t="shared" si="2"/>
        <v>24.064914992272037</v>
      </c>
      <c r="F25" s="11">
        <f t="shared" si="2"/>
        <v>-2.3919272455462703</v>
      </c>
      <c r="G25" s="60">
        <f t="array" ref="G25">+AVERAGE(ABS(C25:F25))</f>
        <v>17.886272249391215</v>
      </c>
    </row>
    <row r="26" spans="2:9">
      <c r="B26" s="32" t="s">
        <v>180</v>
      </c>
      <c r="C26" s="11">
        <f t="shared" si="2"/>
        <v>13.098305220013344</v>
      </c>
      <c r="D26" s="11">
        <f t="shared" si="2"/>
        <v>6.8466120686579472</v>
      </c>
      <c r="E26" s="11">
        <f t="shared" si="2"/>
        <v>36.99106782844521</v>
      </c>
      <c r="F26" s="11">
        <f t="shared" si="2"/>
        <v>21.586618444776633</v>
      </c>
      <c r="G26" s="60">
        <f t="array" ref="G26">+AVERAGE(ABS(C26:F26))</f>
        <v>19.630650890473284</v>
      </c>
    </row>
    <row r="27" spans="2:9" ht="24" customHeight="1">
      <c r="B27" s="9" t="s">
        <v>189</v>
      </c>
      <c r="C27" s="11">
        <f t="shared" si="2"/>
        <v>3.4004055529558599</v>
      </c>
      <c r="D27" s="11">
        <f t="shared" si="2"/>
        <v>26.821541710665258</v>
      </c>
      <c r="E27" s="11">
        <f t="shared" si="2"/>
        <v>16.402997502081604</v>
      </c>
      <c r="F27" s="11">
        <f t="shared" si="2"/>
        <v>13.294502350296341</v>
      </c>
      <c r="G27" s="33">
        <f t="array" ref="G27">+AVERAGE(ABS(C27:F27))</f>
        <v>14.979861778999766</v>
      </c>
    </row>
    <row r="28" spans="2:9" ht="14.25" customHeight="1">
      <c r="B28" s="76" t="s">
        <v>128</v>
      </c>
      <c r="C28" s="11">
        <f t="shared" si="2"/>
        <v>-9.1283055827620103</v>
      </c>
      <c r="D28" s="11">
        <f t="shared" si="2"/>
        <v>31.11661996119858</v>
      </c>
      <c r="E28" s="11">
        <f t="shared" si="2"/>
        <v>39.186189889025883</v>
      </c>
      <c r="F28" s="11">
        <f t="shared" si="2"/>
        <v>8.6640680368532941</v>
      </c>
      <c r="G28" s="17">
        <f t="array" ref="G28">+AVERAGE(ABS(C28:F28))</f>
        <v>22.023795867459942</v>
      </c>
    </row>
    <row r="29" spans="2:9">
      <c r="C29" s="64"/>
      <c r="D29" s="64"/>
      <c r="E29" s="64"/>
      <c r="F29" s="64"/>
    </row>
    <row r="31" spans="2:9">
      <c r="B31" s="106"/>
      <c r="C31" s="106"/>
      <c r="D31" s="106"/>
      <c r="E31" s="106"/>
      <c r="F31" s="106"/>
      <c r="G31" s="106"/>
      <c r="H31" s="106"/>
    </row>
    <row r="32" spans="2:9">
      <c r="B32" s="106"/>
      <c r="C32" s="106"/>
      <c r="D32" s="106"/>
      <c r="E32" s="106"/>
      <c r="F32" s="106"/>
      <c r="G32" s="106"/>
      <c r="H32" s="106"/>
    </row>
    <row r="33" spans="2:8">
      <c r="B33" s="106"/>
      <c r="C33" s="106"/>
      <c r="D33" s="106"/>
      <c r="E33" s="106"/>
      <c r="F33" s="106"/>
      <c r="G33" s="106"/>
      <c r="H33" s="106"/>
    </row>
    <row r="34" spans="2:8">
      <c r="B34" s="106"/>
      <c r="C34" s="106"/>
      <c r="D34" s="106"/>
      <c r="E34" s="106"/>
      <c r="F34" s="106"/>
      <c r="G34" s="106"/>
      <c r="H34" s="106"/>
    </row>
    <row r="35" spans="2:8">
      <c r="B35" s="106"/>
      <c r="C35" s="106"/>
      <c r="D35" s="106"/>
      <c r="E35" s="106"/>
      <c r="F35" s="106"/>
      <c r="G35" s="106"/>
      <c r="H35" s="106"/>
    </row>
    <row r="36" spans="2:8">
      <c r="B36" s="106"/>
      <c r="C36" s="106"/>
      <c r="D36" s="106"/>
      <c r="E36" s="106"/>
      <c r="F36" s="106"/>
      <c r="G36" s="106"/>
      <c r="H36" s="106"/>
    </row>
    <row r="37" spans="2:8">
      <c r="B37" s="106"/>
      <c r="C37" s="106"/>
      <c r="D37" s="106"/>
      <c r="E37" s="106"/>
      <c r="F37" s="106"/>
      <c r="G37" s="106"/>
      <c r="H37" s="106"/>
    </row>
    <row r="38" spans="2:8">
      <c r="B38" s="106"/>
      <c r="C38" s="106"/>
      <c r="D38" s="106"/>
      <c r="E38" s="106"/>
      <c r="F38" s="106"/>
      <c r="G38" s="106"/>
      <c r="H38" s="106"/>
    </row>
    <row r="39" spans="2:8">
      <c r="B39" s="106"/>
      <c r="C39" s="106"/>
      <c r="D39" s="106"/>
      <c r="E39" s="106"/>
      <c r="F39" s="106"/>
      <c r="G39" s="106"/>
      <c r="H39" s="106"/>
    </row>
    <row r="40" spans="2:8">
      <c r="B40" s="106"/>
      <c r="C40" s="106"/>
      <c r="D40" s="106"/>
      <c r="E40" s="106"/>
      <c r="F40" s="106"/>
      <c r="G40" s="106"/>
      <c r="H40" s="106"/>
    </row>
    <row r="41" spans="2:8">
      <c r="B41" s="106"/>
      <c r="C41" s="106"/>
      <c r="D41" s="106"/>
      <c r="E41" s="106"/>
      <c r="F41" s="106"/>
      <c r="G41" s="106"/>
      <c r="H41" s="106"/>
    </row>
  </sheetData>
  <mergeCells count="1">
    <mergeCell ref="B31:H4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Props1.xml><?xml version="1.0" encoding="utf-8"?>
<ds:datastoreItem xmlns:ds="http://schemas.openxmlformats.org/officeDocument/2006/customXml" ds:itemID="{12A29CC2-5F7F-421D-81A1-BED8C1F84F37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2025-07-29T04:24:03Z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