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25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CAIMITO\"/>
    </mc:Choice>
  </mc:AlternateContent>
  <xr:revisionPtr revIDLastSave="1" documentId="13_ncr:1_{88204841-36A1-4676-97A9-A97AA75EBABB}" xr6:coauthVersionLast="47" xr6:coauthVersionMax="47" xr10:uidLastSave="{A6C6D02B-493E-4041-9356-7D885E5DBAC5}"/>
  <bookViews>
    <workbookView xWindow="-108" yWindow="-108" windowWidth="23256" windowHeight="12456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PRODUCTO'!$B$19:$C$28</definedName>
    <definedName name="_xlnm._FilterDatabase" localSheetId="5" hidden="1">'4.3.2. PRECIOS PAGAD PRODUCTOR'!$B$2:$G$7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6" l="1"/>
  <c r="I7" i="6"/>
  <c r="I8" i="6"/>
  <c r="I9" i="6"/>
  <c r="I10" i="6"/>
  <c r="I11" i="6"/>
  <c r="I12" i="6"/>
  <c r="I13" i="6"/>
  <c r="I14" i="6"/>
  <c r="F24" i="9"/>
  <c r="F25" i="9"/>
  <c r="F26" i="9"/>
  <c r="F27" i="9"/>
  <c r="F28" i="9"/>
  <c r="F29" i="9"/>
  <c r="F30" i="9"/>
  <c r="F31" i="9"/>
  <c r="E24" i="9"/>
  <c r="E25" i="9"/>
  <c r="E26" i="9"/>
  <c r="E27" i="9"/>
  <c r="E28" i="9"/>
  <c r="E29" i="9"/>
  <c r="E30" i="9"/>
  <c r="E31" i="9"/>
  <c r="D24" i="9"/>
  <c r="D25" i="9"/>
  <c r="D26" i="9"/>
  <c r="D27" i="9"/>
  <c r="D28" i="9"/>
  <c r="D29" i="9"/>
  <c r="D30" i="9"/>
  <c r="D31" i="9"/>
  <c r="D23" i="9"/>
  <c r="E23" i="9"/>
  <c r="F23" i="9"/>
  <c r="C24" i="9"/>
  <c r="G24" i="9" s="1" a="1"/>
  <c r="G24" i="9" s="1"/>
  <c r="C25" i="9"/>
  <c r="G25" i="9" s="1" a="1"/>
  <c r="G25" i="9" s="1"/>
  <c r="C26" i="9"/>
  <c r="G26" i="9" s="1" a="1"/>
  <c r="G26" i="9" s="1"/>
  <c r="C27" i="9"/>
  <c r="C28" i="9"/>
  <c r="G28" i="9" s="1" a="1"/>
  <c r="G28" i="9" s="1"/>
  <c r="C29" i="9"/>
  <c r="C30" i="9"/>
  <c r="G30" i="9" s="1" a="1"/>
  <c r="G30" i="9" s="1"/>
  <c r="C31" i="9"/>
  <c r="G31" i="9" s="1" a="1"/>
  <c r="G31" i="9" s="1"/>
  <c r="C23" i="9"/>
  <c r="H12" i="9"/>
  <c r="H8" i="9"/>
  <c r="H7" i="9"/>
  <c r="H6" i="9"/>
  <c r="H5" i="9"/>
  <c r="H4" i="9"/>
  <c r="G27" i="9" l="1" a="1"/>
  <c r="G27" i="9" s="1"/>
  <c r="G29" i="9" a="1"/>
  <c r="G29" i="9" s="1"/>
  <c r="I5" i="6"/>
  <c r="G11" i="8" l="1"/>
  <c r="G7" i="8" l="1"/>
  <c r="G6" i="8"/>
  <c r="G5" i="8"/>
  <c r="G4" i="8"/>
  <c r="H4" i="8"/>
  <c r="H5" i="8"/>
  <c r="H6" i="8"/>
  <c r="H7" i="8"/>
  <c r="H9" i="8"/>
  <c r="H10" i="8"/>
  <c r="H11" i="8"/>
  <c r="H3" i="8"/>
  <c r="G3" i="8"/>
  <c r="M12" i="7" l="1"/>
  <c r="M11" i="7"/>
  <c r="M6" i="7" l="1"/>
  <c r="M8" i="7"/>
  <c r="M5" i="7"/>
  <c r="M9" i="7"/>
  <c r="M14" i="7"/>
  <c r="M13" i="7"/>
  <c r="M10" i="7"/>
  <c r="M7" i="7"/>
  <c r="G23" i="9" l="1" a="1"/>
  <c r="G23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<sst xmlns="http://schemas.openxmlformats.org/spreadsheetml/2006/main" count="423" uniqueCount="170">
  <si>
    <t>Tabla 1. Organizaciones de la Agricultura Familiar (OAF) participantes de los encuentros territoriales en el municipio de Caimito</t>
  </si>
  <si>
    <t>Nombre y sigla asociación</t>
  </si>
  <si>
    <t>Principales productos comercializados</t>
  </si>
  <si>
    <t>No. de familias asociadas</t>
  </si>
  <si>
    <t>Servicios que presta la OAF</t>
  </si>
  <si>
    <t>Agroganadera de Caimito</t>
  </si>
  <si>
    <t>Leche</t>
  </si>
  <si>
    <t>Comercialización colectíva</t>
  </si>
  <si>
    <t>Res kg en pie</t>
  </si>
  <si>
    <t>Asociacion Afrocolombiana de Siete Palmas- ASAFROCAMSIPAL</t>
  </si>
  <si>
    <t>Cerdo kg en pie</t>
  </si>
  <si>
    <t>Asociacion Agropecuaria de Cedeño- ASOAGROPESCED</t>
  </si>
  <si>
    <t>Ovinos</t>
  </si>
  <si>
    <t>Asociacion Agropecuaria de Mujeres Emprendedoras de la Solera- ASM</t>
  </si>
  <si>
    <t>Patilla</t>
  </si>
  <si>
    <t>Asociacion Agropesquera de Campesinos de la Vda Las Osas- ASOCAVOS</t>
  </si>
  <si>
    <t>Maíz</t>
  </si>
  <si>
    <t>Asociacion Campesina Agropecuaria de Caimito- AGROPESCAR</t>
  </si>
  <si>
    <t>Arroz</t>
  </si>
  <si>
    <t>Gestion de formación y comercialización asociativa</t>
  </si>
  <si>
    <t>Asociacion de Campesinos de Molinero- ASOPROMOLI</t>
  </si>
  <si>
    <t>Yuca</t>
  </si>
  <si>
    <t>Asociacion de Familias Campesinas Productivas de las Veredas Las Pavitas</t>
  </si>
  <si>
    <t>Pollo kg en pie</t>
  </si>
  <si>
    <t>Gestion de formacion y proyectos productivos</t>
  </si>
  <si>
    <t>Asociacion de Pescadores y Agricultores de Camito- ASOPESACASU</t>
  </si>
  <si>
    <t>Platano</t>
  </si>
  <si>
    <t xml:space="preserve">Formacion y comercio colectivo 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</si>
  <si>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Caimito</t>
    </r>
  </si>
  <si>
    <t xml:space="preserve">Nombre y sigla asociación </t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</si>
  <si>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</si>
  <si>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</si>
  <si>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</si>
  <si>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</si>
  <si>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</si>
  <si>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</si>
  <si>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</si>
  <si>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Litro</t>
  </si>
  <si>
    <t>Agroindustria 100%</t>
  </si>
  <si>
    <t>No</t>
  </si>
  <si>
    <t>Crédito</t>
  </si>
  <si>
    <t>Finca 100%</t>
  </si>
  <si>
    <t>Intermediarios 100%</t>
  </si>
  <si>
    <t>Contado</t>
  </si>
  <si>
    <t>Ovinos kg en pie</t>
  </si>
  <si>
    <t>A granel</t>
  </si>
  <si>
    <t>Bulto X 50 kg</t>
  </si>
  <si>
    <t>Intermediarios 70%
Agroindustria 30%</t>
  </si>
  <si>
    <t>Finca 70%
Planta 30%</t>
  </si>
  <si>
    <t>Bolsa X 40 kg</t>
  </si>
  <si>
    <t>Consumidor final 40%
Minorista 60%</t>
  </si>
  <si>
    <t>Finca 40%
Tiendas 60%</t>
  </si>
  <si>
    <t>Bulto X 25 kg</t>
  </si>
  <si>
    <t>Intermediarios 70%
Mayorista 30%</t>
  </si>
  <si>
    <t>Finca 70%
Punto de venta Municipio Caimito 30%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</si>
  <si>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</si>
  <si>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Caimito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</si>
  <si>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</si>
  <si>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</si>
  <si>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</si>
  <si>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</si>
  <si>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</si>
  <si>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Agronegocios</t>
  </si>
  <si>
    <t>Intermediario</t>
  </si>
  <si>
    <t>Ternero kg en pie</t>
  </si>
  <si>
    <t>Cabecera Municipal</t>
  </si>
  <si>
    <t>Productores del municipio 50%
Productores Diferentes departamentos del país 50%</t>
  </si>
  <si>
    <t>Arrocera Sahagun S.A.S</t>
  </si>
  <si>
    <t>Procesador Agroindustrial</t>
  </si>
  <si>
    <t>Km 2 via Monterìa</t>
  </si>
  <si>
    <t>Productores del municipio 50% 
Otros departamentos 50%</t>
  </si>
  <si>
    <t>Asociacion de Pequeños Productores de Maiz y Silo de Maiz- ASSPOMAIZ</t>
  </si>
  <si>
    <t>Maiz</t>
  </si>
  <si>
    <t>Productores del municipio 50%
Diferentes municipios de Sucre 50%</t>
  </si>
  <si>
    <t>Carniceria Lamar</t>
  </si>
  <si>
    <t>Productores del Municipio San Marcos 30%
Productores diferentes municipios de Sucre 70%</t>
  </si>
  <si>
    <t>Frigo Carnes La Union</t>
  </si>
  <si>
    <t>Minorista</t>
  </si>
  <si>
    <t>Productores municipio La Union 50%
Productores diferentes municipios de Sucre 50%</t>
  </si>
  <si>
    <t>Productores del  municipio 50%
Productores diferentes municipios de Sucre 50%</t>
  </si>
  <si>
    <t>José Rodriguez López</t>
  </si>
  <si>
    <t>Productores del  municipio 70%
Productores diferentes municipios de Sucre 30%</t>
  </si>
  <si>
    <t>Lacteos Los Angeles Fuente Natural</t>
  </si>
  <si>
    <t xml:space="preserve">Corregimiento Cedeño Cll2 </t>
  </si>
  <si>
    <t>Rolando López Cardenas</t>
  </si>
  <si>
    <t>Vereda Aguilar</t>
  </si>
  <si>
    <t>Productores del  municipio 60%
Productores diferentes municipios de Sucre 40%</t>
  </si>
  <si>
    <t>SabanaGreen S.A.S</t>
  </si>
  <si>
    <t>Exportador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</si>
  <si>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Caimito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</si>
  <si>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</si>
  <si>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</si>
  <si>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</si>
  <si>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</si>
  <si>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</si>
  <si>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</si>
  <si>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 xml:space="preserve">Ternero </t>
  </si>
  <si>
    <t>kg en pie</t>
  </si>
  <si>
    <t>Mensual</t>
  </si>
  <si>
    <t>Finca</t>
  </si>
  <si>
    <t>Diario</t>
  </si>
  <si>
    <t>Planta</t>
  </si>
  <si>
    <t>Semestral</t>
  </si>
  <si>
    <t>Semanal</t>
  </si>
  <si>
    <t>Trimestral</t>
  </si>
  <si>
    <t>Bolsa X 25 kg</t>
  </si>
  <si>
    <t>Centro de acopio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</si>
  <si>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</si>
  <si>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</si>
  <si>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</si>
  <si>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</si>
  <si>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</si>
  <si>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</si>
  <si>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</si>
  <si>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</si>
  <si>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</si>
  <si>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</si>
  <si>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</si>
  <si>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</si>
  <si>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07Vc2s1-49</t>
  </si>
  <si>
    <t>Kilogramo</t>
  </si>
  <si>
    <t>Intermediarios</t>
  </si>
  <si>
    <t>09Vc3s2-38</t>
  </si>
  <si>
    <t>02Va-80</t>
  </si>
  <si>
    <t xml:space="preserve">Patilla </t>
  </si>
  <si>
    <t>Plátano</t>
  </si>
  <si>
    <t>Intermediarios
Minorista</t>
  </si>
  <si>
    <t>70%
30%</t>
  </si>
  <si>
    <t>Finca 70%
Cabecera municipal 30%</t>
  </si>
  <si>
    <t>Intermediario
Agroindustria</t>
  </si>
  <si>
    <t>Ganadería dp (carne)</t>
  </si>
  <si>
    <t xml:space="preserve"> Kg en pie</t>
  </si>
  <si>
    <t>Ganaderia dp (leche)</t>
  </si>
  <si>
    <t xml:space="preserve">Agroindustria </t>
  </si>
  <si>
    <t>02Vas1-80</t>
  </si>
  <si>
    <t>Porcicultura</t>
  </si>
  <si>
    <t>09Vc2s2-38</t>
  </si>
  <si>
    <t>Avicultura engorde</t>
  </si>
  <si>
    <t>Consumidor final
Minorista</t>
  </si>
  <si>
    <t>40%
60%</t>
  </si>
  <si>
    <t>Finca 40%
Cabecera municipal 30%</t>
  </si>
  <si>
    <t>linea</t>
  </si>
  <si>
    <t>ufh</t>
  </si>
  <si>
    <t>arroz_secano_manual</t>
  </si>
  <si>
    <t>ovinos_carne</t>
  </si>
  <si>
    <t>patilla</t>
  </si>
  <si>
    <t>ganaderia_dp</t>
  </si>
  <si>
    <t>platano</t>
  </si>
  <si>
    <t>porcicultura_ceba</t>
  </si>
  <si>
    <t>yuca</t>
  </si>
  <si>
    <t>avicultura_engorde</t>
  </si>
  <si>
    <t>maiz_tecnificado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</si>
  <si>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</si>
  <si>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</si>
  <si>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</si>
  <si>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</si>
  <si>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Ternero kg en pie </t>
  </si>
  <si>
    <t>Carnero kg en pie</t>
  </si>
  <si>
    <t xml:space="preserve">Línea productiva </t>
  </si>
  <si>
    <t>Promedio</t>
  </si>
  <si>
    <t>Verificar</t>
  </si>
  <si>
    <t>Avicultura engorde*</t>
  </si>
  <si>
    <t>Porcicultura**</t>
  </si>
  <si>
    <t>Ganadería dp (carne)***</t>
  </si>
  <si>
    <t>OVINOS NO PRESENTA INFORMACION</t>
  </si>
  <si>
    <t>Precio a escala municipal</t>
  </si>
  <si>
    <t>Precio a escala departamental</t>
  </si>
  <si>
    <t>Precios a escala nacional</t>
  </si>
  <si>
    <t>Precios gremios (, PORKCOLOMBIA**, FEDEGAN***, FENAVI*)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</si>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</sst>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11"/>
      <color rgb="FF000000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3" tint="0.8999908444471571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/>
    </xf>
    <xf numFmtId="165" fontId="11" fillId="0" borderId="0" xfId="1" applyNumberFormat="1" applyFont="1" applyBorder="1"/>
    <xf numFmtId="168" fontId="4" fillId="4" borderId="1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2" fillId="9" borderId="4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165" fontId="3" fillId="4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13" fillId="10" borderId="1" xfId="0" applyFont="1" applyFill="1" applyBorder="1" applyAlignment="1">
      <alignment horizontal="center" vertical="center" wrapText="1"/>
    </xf>
    <xf numFmtId="0" fontId="13" fillId="10" borderId="9" xfId="0" applyFont="1" applyFill="1" applyBorder="1" applyAlignment="1">
      <alignment horizontal="center" vertical="center" wrapText="1"/>
    </xf>
    <xf numFmtId="0" fontId="13" fillId="10" borderId="10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9" fontId="3" fillId="4" borderId="1" xfId="0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8" fillId="0" borderId="0" xfId="0" applyFont="1"/>
    <xf numFmtId="43" fontId="3" fillId="4" borderId="1" xfId="8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0" fontId="4" fillId="0" borderId="1" xfId="9" applyNumberFormat="1" applyFont="1" applyBorder="1"/>
    <xf numFmtId="43" fontId="3" fillId="9" borderId="1" xfId="8" applyFont="1" applyFill="1" applyBorder="1" applyAlignment="1">
      <alignment horizontal="center" vertical="center"/>
    </xf>
    <xf numFmtId="43" fontId="3" fillId="5" borderId="1" xfId="8" applyFont="1" applyFill="1" applyBorder="1" applyAlignment="1">
      <alignment horizontal="center" vertical="center"/>
    </xf>
    <xf numFmtId="10" fontId="4" fillId="9" borderId="1" xfId="9" applyNumberFormat="1" applyFont="1" applyFill="1" applyBorder="1"/>
    <xf numFmtId="10" fontId="4" fillId="9" borderId="1" xfId="9" applyNumberFormat="1" applyFont="1" applyFill="1" applyBorder="1" applyAlignment="1">
      <alignment vertical="center"/>
    </xf>
    <xf numFmtId="10" fontId="4" fillId="5" borderId="1" xfId="9" applyNumberFormat="1" applyFont="1" applyFill="1" applyBorder="1" applyAlignment="1">
      <alignment vertical="center"/>
    </xf>
    <xf numFmtId="43" fontId="4" fillId="4" borderId="3" xfId="8" applyFont="1" applyFill="1" applyBorder="1" applyAlignment="1">
      <alignment horizontal="center" vertical="center"/>
    </xf>
    <xf numFmtId="43" fontId="4" fillId="9" borderId="3" xfId="8" applyFont="1" applyFill="1" applyBorder="1" applyAlignment="1">
      <alignment horizontal="center" vertical="center"/>
    </xf>
    <xf numFmtId="43" fontId="4" fillId="5" borderId="3" xfId="8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3" fillId="3" borderId="12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3" fillId="10" borderId="7" xfId="0" applyFont="1" applyFill="1" applyBorder="1" applyAlignment="1">
      <alignment horizontal="center" vertical="center" wrapText="1"/>
    </xf>
    <xf numFmtId="0" fontId="13" fillId="10" borderId="8" xfId="0" applyFont="1" applyFill="1" applyBorder="1" applyAlignment="1">
      <alignment horizontal="center" vertical="center" wrapText="1"/>
    </xf>
  </cellXfs>
  <cellStyles count="10">
    <cellStyle name="Millares" xfId="8" builtinId="3"/>
    <cellStyle name="Moneda" xfId="1" builtinId="4"/>
    <cellStyle name="Moneda 2" xfId="6" xr:uid="{00000000-0005-0000-0000-000002000000}"/>
    <cellStyle name="Moneda 2 2" xfId="7" xr:uid="{00000000-0005-0000-0000-000003000000}"/>
    <cellStyle name="Normal" xfId="0" builtinId="0"/>
    <cellStyle name="Normal 2" xfId="2" xr:uid="{00000000-0005-0000-0000-000005000000}"/>
    <cellStyle name="Normal 2 2" xfId="3" xr:uid="{00000000-0005-0000-0000-000006000000}"/>
    <cellStyle name="Porcentaje" xfId="9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892694118384986"/>
          <c:y val="2.0415738678544914E-2"/>
          <c:w val="0.82863392496671673"/>
          <c:h val="0.80312432410313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SIPSA'!$B$23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0568968414168956E-17"/>
                  <c:y val="6.431615313119268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7C3-49E0-B9E6-167E4CAC52A8}"/>
                </c:ext>
              </c:extLst>
            </c:dLbl>
            <c:dLbl>
              <c:idx val="1"/>
              <c:layout>
                <c:manualLayout>
                  <c:x val="4.8661800486617555E-3"/>
                  <c:y val="1.361725083221725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7C3-49E0-B9E6-167E4CAC52A8}"/>
                </c:ext>
              </c:extLst>
            </c:dLbl>
            <c:dLbl>
              <c:idx val="2"/>
              <c:layout>
                <c:manualLayout>
                  <c:x val="-4.4606135152186835E-17"/>
                  <c:y val="2.440669886487302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7C3-49E0-B9E6-167E4CAC52A8}"/>
                </c:ext>
              </c:extLst>
            </c:dLbl>
            <c:dLbl>
              <c:idx val="3"/>
              <c:layout>
                <c:manualLayout>
                  <c:x val="2.2439133849432588E-3"/>
                  <c:y val="7.6048416926016455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7C3-49E0-B9E6-167E4CAC52A8}"/>
                </c:ext>
              </c:extLst>
            </c:dLbl>
            <c:dLbl>
              <c:idx val="4"/>
              <c:layout>
                <c:manualLayout>
                  <c:x val="-8.2275873656675826E-17"/>
                  <c:y val="1.734950038669550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7C3-49E0-B9E6-167E4CAC52A8}"/>
                </c:ext>
              </c:extLst>
            </c:dLbl>
            <c:dLbl>
              <c:idx val="5"/>
              <c:layout>
                <c:manualLayout>
                  <c:x val="-2.4209528504325717E-3"/>
                  <c:y val="6.319087619615477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7C3-49E0-B9E6-167E4CAC52A8}"/>
                </c:ext>
              </c:extLst>
            </c:dLbl>
            <c:dLbl>
              <c:idx val="6"/>
              <c:layout>
                <c:manualLayout>
                  <c:x val="2.4879768816776691E-2"/>
                  <c:y val="1.58896804592092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7C3-49E0-B9E6-167E4CAC52A8}"/>
                </c:ext>
              </c:extLst>
            </c:dLbl>
            <c:dLbl>
              <c:idx val="7"/>
              <c:layout>
                <c:manualLayout>
                  <c:x val="4.3114940487706619E-3"/>
                  <c:y val="1.701663996424128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7C3-49E0-B9E6-167E4CAC52A8}"/>
                </c:ext>
              </c:extLst>
            </c:dLbl>
            <c:dLbl>
              <c:idx val="8"/>
              <c:layout>
                <c:manualLayout>
                  <c:x val="2.2439133849433412E-3"/>
                  <c:y val="-3.0791668858764593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7C3-49E0-B9E6-167E4CAC52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SIPSA'!$A$24:$A$32</c:f>
              <c:strCache>
                <c:ptCount val="9"/>
                <c:pt idx="0">
                  <c:v>Patilla </c:v>
                </c:pt>
                <c:pt idx="1">
                  <c:v>Yuca</c:v>
                </c:pt>
                <c:pt idx="2">
                  <c:v>Maíz</c:v>
                </c:pt>
                <c:pt idx="3">
                  <c:v>Platano</c:v>
                </c:pt>
                <c:pt idx="4">
                  <c:v>Arroz</c:v>
                </c:pt>
                <c:pt idx="5">
                  <c:v>Avicultura engorde</c:v>
                </c:pt>
                <c:pt idx="6">
                  <c:v>Porcicultura</c:v>
                </c:pt>
                <c:pt idx="7">
                  <c:v>Ganadería dp (carne)</c:v>
                </c:pt>
                <c:pt idx="8">
                  <c:v>Ganaderia dp (leche)</c:v>
                </c:pt>
              </c:strCache>
            </c:strRef>
          </c:cat>
          <c:val>
            <c:numRef>
              <c:f>'4.3.3. PRECIOS PROMEDIO SIPSA'!$B$24:$B$32</c:f>
              <c:numCache>
                <c:formatCode>_-"$"\ * #,##0_-;\-"$"\ * #,##0_-;_-"$"\ * "-"??_-;_-@_-</c:formatCode>
                <c:ptCount val="9"/>
                <c:pt idx="0">
                  <c:v>1119.5731421872649</c:v>
                </c:pt>
                <c:pt idx="1">
                  <c:v>1299.0178310614929</c:v>
                </c:pt>
                <c:pt idx="2">
                  <c:v>1569.7304286840917</c:v>
                </c:pt>
                <c:pt idx="3">
                  <c:v>2159.536245613735</c:v>
                </c:pt>
                <c:pt idx="4">
                  <c:v>2932.3186841754391</c:v>
                </c:pt>
                <c:pt idx="5">
                  <c:v>8464</c:v>
                </c:pt>
                <c:pt idx="6">
                  <c:v>7303</c:v>
                </c:pt>
                <c:pt idx="7">
                  <c:v>6277</c:v>
                </c:pt>
                <c:pt idx="8">
                  <c:v>1395.6803748554064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C3-49E0-B9E6-167E4CAC52A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189444448"/>
        <c:axId val="-1189443904"/>
      </c:barChart>
      <c:catAx>
        <c:axId val="-11894444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b="1">
                    <a:latin typeface="Arial" panose="020B0604020202020204" pitchFamily="34" charset="0"/>
                    <a:cs typeface="Arial" panose="020B0604020202020204" pitchFamily="34" charset="0"/>
                  </a:rPr>
                  <a:t>Línea</a:t>
                </a:r>
                <a:r>
                  <a:rPr lang="es-CO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 Productíva</a:t>
                </a:r>
                <a:endParaRPr lang="es-CO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189443904"/>
        <c:crosses val="autoZero"/>
        <c:auto val="1"/>
        <c:lblAlgn val="ctr"/>
        <c:lblOffset val="100"/>
        <c:noMultiLvlLbl val="0"/>
      </c:catAx>
      <c:valAx>
        <c:axId val="-1189443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</a:t>
                </a:r>
                <a:r>
                  <a:rPr lang="es-CO" sz="9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 Promedio</a:t>
                </a:r>
                <a:endParaRPr lang="es-CO" sz="90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18944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Caimito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MAYOR'!$B$23</c:f>
              <c:strCache>
                <c:ptCount val="1"/>
                <c:pt idx="0">
                  <c:v>Patilla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-3.3712699141613029</c:v>
                </c:pt>
                <c:pt idx="1">
                  <c:v>14.870067776444245</c:v>
                </c:pt>
                <c:pt idx="2">
                  <c:v>50.925216861697265</c:v>
                </c:pt>
                <c:pt idx="3">
                  <c:v>9.4790755608985791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6E-4FE8-9BC8-8579B888760C}"/>
            </c:ext>
          </c:extLst>
        </c:ser>
        <c:ser>
          <c:idx val="1"/>
          <c:order val="1"/>
          <c:tx>
            <c:strRef>
              <c:f>'4.3.4. VARIACION $ PLAZAS MAYOR'!$B$24</c:f>
              <c:strCache>
                <c:ptCount val="1"/>
                <c:pt idx="0">
                  <c:v>Maíz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0.10045129973343592</c:v>
                </c:pt>
                <c:pt idx="1">
                  <c:v>24.153275931998891</c:v>
                </c:pt>
                <c:pt idx="2">
                  <c:v>29.914652591238792</c:v>
                </c:pt>
                <c:pt idx="3">
                  <c:v>-5.5955037846618723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76E-4FE8-9BC8-8579B888760C}"/>
            </c:ext>
          </c:extLst>
        </c:ser>
        <c:ser>
          <c:idx val="2"/>
          <c:order val="2"/>
          <c:tx>
            <c:strRef>
              <c:f>'4.3.4. VARIACION $ PLAZAS MAYOR'!$B$25</c:f>
              <c:strCache>
                <c:ptCount val="1"/>
                <c:pt idx="0">
                  <c:v>Platano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-18.089955618622298</c:v>
                </c:pt>
                <c:pt idx="1">
                  <c:v>1.2280858197003113</c:v>
                </c:pt>
                <c:pt idx="2">
                  <c:v>79.189043232450899</c:v>
                </c:pt>
                <c:pt idx="3">
                  <c:v>19.225382837540693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76E-4FE8-9BC8-8579B888760C}"/>
            </c:ext>
          </c:extLst>
        </c:ser>
        <c:ser>
          <c:idx val="3"/>
          <c:order val="3"/>
          <c:tx>
            <c:strRef>
              <c:f>'4.3.4. VARIACION $ PLAZAS MAYOR'!$B$26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-40.619867959207987</c:v>
                </c:pt>
                <c:pt idx="1">
                  <c:v>18.55686439498534</c:v>
                </c:pt>
                <c:pt idx="2">
                  <c:v>163.33458824861327</c:v>
                </c:pt>
                <c:pt idx="3">
                  <c:v>-19.018835419406628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76E-4FE8-9BC8-8579B888760C}"/>
            </c:ext>
          </c:extLst>
        </c:ser>
        <c:ser>
          <c:idx val="4"/>
          <c:order val="4"/>
          <c:tx>
            <c:strRef>
              <c:f>'4.3.4. VARIACION $ PLAZAS MAYOR'!$B$27</c:f>
              <c:strCache>
                <c:ptCount val="1"/>
                <c:pt idx="0">
                  <c:v>Arroz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23.600859999573245</c:v>
                </c:pt>
                <c:pt idx="1">
                  <c:v>-22.654165168775393</c:v>
                </c:pt>
                <c:pt idx="2">
                  <c:v>36.488521893152068</c:v>
                </c:pt>
                <c:pt idx="3">
                  <c:v>11.080445196115392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76E-4FE8-9BC8-8579B888760C}"/>
            </c:ext>
          </c:extLst>
        </c:ser>
        <c:ser>
          <c:idx val="5"/>
          <c:order val="5"/>
          <c:tx>
            <c:strRef>
              <c:f>'4.3.4. VARIACION $ PLAZAS MAYOR'!$B$28</c:f>
              <c:strCache>
                <c:ptCount val="1"/>
                <c:pt idx="0">
                  <c:v>Avicultura engorde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76E-4FE8-9BC8-8579B888760C}"/>
            </c:ext>
          </c:extLst>
        </c:ser>
        <c:ser>
          <c:idx val="6"/>
          <c:order val="6"/>
          <c:tx>
            <c:strRef>
              <c:f>'4.3.4. VARIACION $ PLAZAS MAYOR'!$B$29</c:f>
              <c:strCache>
                <c:ptCount val="1"/>
                <c:pt idx="0">
                  <c:v>Porcicultura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76E-4FE8-9BC8-8579B888760C}"/>
            </c:ext>
          </c:extLst>
        </c:ser>
        <c:ser>
          <c:idx val="7"/>
          <c:order val="7"/>
          <c:tx>
            <c:strRef>
              <c:f>'4.3.4. VARIACION $ PLAZAS MAYOR'!$B$30</c:f>
              <c:strCache>
                <c:ptCount val="1"/>
                <c:pt idx="0">
                  <c:v>Ganadería dp (carne)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6.4668200049422921</c:v>
                </c:pt>
                <c:pt idx="1">
                  <c:v>38.624149690228364</c:v>
                </c:pt>
                <c:pt idx="2">
                  <c:v>24.064295098013957</c:v>
                </c:pt>
                <c:pt idx="3">
                  <c:v>-2.4032971368062732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76E-4FE8-9BC8-8579B888760C}"/>
            </c:ext>
          </c:extLst>
        </c:ser>
        <c:ser>
          <c:idx val="8"/>
          <c:order val="8"/>
          <c:tx>
            <c:strRef>
              <c:f>'4.3.4. VARIACION $ PLAZAS MAYOR'!$B$31</c:f>
              <c:strCache>
                <c:ptCount val="1"/>
                <c:pt idx="0">
                  <c:v>Ganaderia dp (leche)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12.054415316996071</c:v>
                </c:pt>
                <c:pt idx="1">
                  <c:v>4.610706756037473</c:v>
                </c:pt>
                <c:pt idx="2">
                  <c:v>40.464227776590974</c:v>
                </c:pt>
                <c:pt idx="3">
                  <c:v>22.098981572361637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76E-4FE8-9BC8-8579B8887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189440640"/>
        <c:axId val="-1189430848"/>
      </c:lineChart>
      <c:catAx>
        <c:axId val="-118944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189430848"/>
        <c:crosses val="autoZero"/>
        <c:auto val="1"/>
        <c:lblAlgn val="ctr"/>
        <c:lblOffset val="100"/>
        <c:noMultiLvlLbl val="0"/>
      </c:catAx>
      <c:valAx>
        <c:axId val="-1189430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18944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1927988896276627"/>
          <c:w val="0.9946391599347304"/>
          <c:h val="0.160006643532097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12</xdr:row>
      <xdr:rowOff>152400</xdr:rowOff>
    </xdr:from>
    <xdr:to>
      <xdr:col>9</xdr:col>
      <xdr:colOff>390525</xdr:colOff>
      <xdr:row>51</xdr:row>
      <xdr:rowOff>30480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558800</xdr:colOff>
      <xdr:row>0</xdr:row>
      <xdr:rowOff>59267</xdr:rowOff>
    </xdr:from>
    <xdr:to>
      <xdr:col>15</xdr:col>
      <xdr:colOff>601133</xdr:colOff>
      <xdr:row>20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2931A76-6272-4ECC-84B2-4687EC165F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5"/>
  <sheetViews>
    <sheetView topLeftCell="B4" workbookViewId="0">
      <selection activeCell="D16" sqref="D16"/>
    </sheetView>
  </sheetViews>
  <sheetFormatPr defaultColWidth="11.42578125" defaultRowHeight="13.9"/>
  <cols>
    <col min="2" max="2" width="27.42578125" customWidth="1"/>
    <col min="3" max="3" width="16.42578125" customWidth="1"/>
    <col min="4" max="4" width="11" customWidth="1"/>
    <col min="5" max="5" width="31.5703125" customWidth="1"/>
  </cols>
  <sheetData>
    <row r="3" spans="2:5">
      <c r="B3" s="53" t="s">
        <v>0</v>
      </c>
      <c r="C3" s="53"/>
      <c r="D3" s="53"/>
      <c r="E3" s="53"/>
    </row>
    <row r="4" spans="2:5" ht="39.6">
      <c r="B4" s="24" t="s">
        <v>1</v>
      </c>
      <c r="C4" s="24" t="s">
        <v>2</v>
      </c>
      <c r="D4" s="24" t="s">
        <v>3</v>
      </c>
      <c r="E4" s="24" t="s">
        <v>4</v>
      </c>
    </row>
    <row r="5" spans="2:5">
      <c r="B5" s="54" t="s">
        <v>5</v>
      </c>
      <c r="C5" s="1" t="s">
        <v>6</v>
      </c>
      <c r="D5" s="54">
        <v>42</v>
      </c>
      <c r="E5" s="54" t="s">
        <v>7</v>
      </c>
    </row>
    <row r="6" spans="2:5">
      <c r="B6" s="55"/>
      <c r="C6" s="12" t="s">
        <v>8</v>
      </c>
      <c r="D6" s="55"/>
      <c r="E6" s="55"/>
    </row>
    <row r="7" spans="2:5" ht="22.9">
      <c r="B7" s="12" t="s">
        <v>9</v>
      </c>
      <c r="C7" s="11" t="s">
        <v>10</v>
      </c>
      <c r="D7" s="12">
        <v>94</v>
      </c>
      <c r="E7" s="11" t="s">
        <v>7</v>
      </c>
    </row>
    <row r="8" spans="2:5" ht="22.9">
      <c r="B8" s="29" t="s">
        <v>11</v>
      </c>
      <c r="C8" s="12" t="s">
        <v>12</v>
      </c>
      <c r="D8" s="12">
        <v>31</v>
      </c>
      <c r="E8" s="11" t="s">
        <v>7</v>
      </c>
    </row>
    <row r="9" spans="2:5" ht="22.9">
      <c r="B9" s="29" t="s">
        <v>13</v>
      </c>
      <c r="C9" s="11" t="s">
        <v>14</v>
      </c>
      <c r="D9" s="12">
        <v>25</v>
      </c>
      <c r="E9" s="11" t="s">
        <v>7</v>
      </c>
    </row>
    <row r="10" spans="2:5" ht="34.15">
      <c r="B10" s="29" t="s">
        <v>15</v>
      </c>
      <c r="C10" s="12" t="s">
        <v>16</v>
      </c>
      <c r="D10" s="12">
        <v>79</v>
      </c>
      <c r="E10" s="11" t="s">
        <v>7</v>
      </c>
    </row>
    <row r="11" spans="2:5" ht="22.9">
      <c r="B11" s="29" t="s">
        <v>17</v>
      </c>
      <c r="C11" s="11" t="s">
        <v>18</v>
      </c>
      <c r="D11" s="12">
        <v>17</v>
      </c>
      <c r="E11" s="12" t="s">
        <v>19</v>
      </c>
    </row>
    <row r="12" spans="2:5" ht="22.9">
      <c r="B12" s="29" t="s">
        <v>20</v>
      </c>
      <c r="C12" s="12" t="s">
        <v>21</v>
      </c>
      <c r="D12" s="12">
        <v>40</v>
      </c>
      <c r="E12" s="11" t="s">
        <v>7</v>
      </c>
    </row>
    <row r="13" spans="2:5" ht="22.9">
      <c r="B13" s="29" t="s">
        <v>22</v>
      </c>
      <c r="C13" s="11" t="s">
        <v>23</v>
      </c>
      <c r="D13" s="12">
        <v>24</v>
      </c>
      <c r="E13" s="29" t="s">
        <v>24</v>
      </c>
    </row>
    <row r="14" spans="2:5" ht="34.15">
      <c r="B14" s="29" t="s">
        <v>25</v>
      </c>
      <c r="C14" s="12" t="s">
        <v>26</v>
      </c>
      <c r="D14" s="12">
        <v>22</v>
      </c>
      <c r="E14" s="30" t="s">
        <v>27</v>
      </c>
    </row>
    <row r="15" spans="2:5">
      <c r="D15" s="52">
        <v>374</v>
      </c>
    </row>
  </sheetData>
  <mergeCells count="4">
    <mergeCell ref="B3:E3"/>
    <mergeCell ref="B5:B6"/>
    <mergeCell ref="D5:D6"/>
    <mergeCell ref="E5:E6"/>
  </mergeCells>
  <dataValidations count="1">
    <dataValidation type="textLength" allowBlank="1" showInputMessage="1" showErrorMessage="1" sqref="E13:E14" xr:uid="{00000000-0002-0000-0000-000000000000}">
      <formula1>0</formula1>
      <formula2>200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6"/>
  <sheetViews>
    <sheetView topLeftCell="A4" workbookViewId="0">
      <selection activeCell="A6" sqref="A6:A7"/>
    </sheetView>
  </sheetViews>
  <sheetFormatPr defaultColWidth="11.42578125" defaultRowHeight="13.9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140625" customWidth="1"/>
  </cols>
  <sheetData>
    <row r="3" spans="1:7">
      <c r="A3" s="57" t="s">
        <v>28</v>
      </c>
      <c r="B3" s="57"/>
      <c r="C3" s="57"/>
      <c r="D3" s="57"/>
      <c r="E3" s="57"/>
      <c r="F3" s="57"/>
      <c r="G3" s="57"/>
    </row>
    <row r="4" spans="1:7" ht="38.450000000000003" customHeight="1">
      <c r="A4" s="58" t="s">
        <v>29</v>
      </c>
      <c r="B4" s="58" t="s">
        <v>30</v>
      </c>
      <c r="C4" s="58" t="s">
        <v>31</v>
      </c>
      <c r="D4" s="24" t="s">
        <v>32</v>
      </c>
      <c r="E4" s="58" t="s">
        <v>33</v>
      </c>
      <c r="F4" s="58" t="s">
        <v>34</v>
      </c>
      <c r="G4" s="24" t="s">
        <v>35</v>
      </c>
    </row>
    <row r="5" spans="1:7">
      <c r="A5" s="58"/>
      <c r="B5" s="58"/>
      <c r="C5" s="58"/>
      <c r="D5" s="24" t="s">
        <v>36</v>
      </c>
      <c r="E5" s="58"/>
      <c r="F5" s="58"/>
      <c r="G5" s="24" t="s">
        <v>36</v>
      </c>
    </row>
    <row r="6" spans="1:7">
      <c r="A6" s="54" t="s">
        <v>5</v>
      </c>
      <c r="B6" s="1" t="s">
        <v>6</v>
      </c>
      <c r="C6" s="31" t="s">
        <v>37</v>
      </c>
      <c r="D6" s="14" t="s">
        <v>38</v>
      </c>
      <c r="E6" s="59" t="s">
        <v>39</v>
      </c>
      <c r="F6" s="14" t="s">
        <v>40</v>
      </c>
      <c r="G6" s="59" t="s">
        <v>41</v>
      </c>
    </row>
    <row r="7" spans="1:7">
      <c r="A7" s="55"/>
      <c r="B7" s="12" t="s">
        <v>8</v>
      </c>
      <c r="C7" s="14" t="s">
        <v>8</v>
      </c>
      <c r="D7" s="14" t="s">
        <v>42</v>
      </c>
      <c r="E7" s="60"/>
      <c r="F7" s="14" t="s">
        <v>43</v>
      </c>
      <c r="G7" s="60"/>
    </row>
    <row r="8" spans="1:7" ht="22.9">
      <c r="A8" s="12" t="s">
        <v>9</v>
      </c>
      <c r="B8" s="11" t="s">
        <v>10</v>
      </c>
      <c r="C8" s="14" t="s">
        <v>10</v>
      </c>
      <c r="D8" s="14" t="s">
        <v>42</v>
      </c>
      <c r="E8" s="14" t="s">
        <v>39</v>
      </c>
      <c r="F8" s="14" t="s">
        <v>43</v>
      </c>
      <c r="G8" s="14" t="s">
        <v>41</v>
      </c>
    </row>
    <row r="9" spans="1:7" ht="22.9">
      <c r="A9" s="29" t="s">
        <v>11</v>
      </c>
      <c r="B9" s="12" t="s">
        <v>12</v>
      </c>
      <c r="C9" s="31" t="s">
        <v>44</v>
      </c>
      <c r="D9" s="14" t="s">
        <v>42</v>
      </c>
      <c r="E9" s="14" t="s">
        <v>39</v>
      </c>
      <c r="F9" s="14" t="s">
        <v>43</v>
      </c>
      <c r="G9" s="14" t="s">
        <v>41</v>
      </c>
    </row>
    <row r="10" spans="1:7" ht="22.9">
      <c r="A10" s="29" t="s">
        <v>13</v>
      </c>
      <c r="B10" s="11" t="s">
        <v>14</v>
      </c>
      <c r="C10" s="31" t="s">
        <v>45</v>
      </c>
      <c r="D10" s="14" t="s">
        <v>42</v>
      </c>
      <c r="E10" s="14" t="s">
        <v>39</v>
      </c>
      <c r="F10" s="14" t="s">
        <v>43</v>
      </c>
      <c r="G10" s="14" t="s">
        <v>41</v>
      </c>
    </row>
    <row r="11" spans="1:7" ht="22.9">
      <c r="A11" s="29" t="s">
        <v>15</v>
      </c>
      <c r="B11" s="12" t="s">
        <v>16</v>
      </c>
      <c r="C11" s="14" t="s">
        <v>46</v>
      </c>
      <c r="D11" s="14" t="s">
        <v>42</v>
      </c>
      <c r="E11" s="14" t="s">
        <v>39</v>
      </c>
      <c r="F11" s="14" t="s">
        <v>43</v>
      </c>
      <c r="G11" s="14" t="s">
        <v>41</v>
      </c>
    </row>
    <row r="12" spans="1:7" ht="22.9">
      <c r="A12" s="29" t="s">
        <v>17</v>
      </c>
      <c r="B12" s="11" t="s">
        <v>18</v>
      </c>
      <c r="C12" s="14" t="s">
        <v>46</v>
      </c>
      <c r="D12" s="14" t="s">
        <v>47</v>
      </c>
      <c r="E12" s="14" t="s">
        <v>39</v>
      </c>
      <c r="F12" s="14" t="s">
        <v>43</v>
      </c>
      <c r="G12" s="14" t="s">
        <v>48</v>
      </c>
    </row>
    <row r="13" spans="1:7" ht="22.9">
      <c r="A13" s="29" t="s">
        <v>20</v>
      </c>
      <c r="B13" s="12" t="s">
        <v>21</v>
      </c>
      <c r="C13" s="14" t="s">
        <v>49</v>
      </c>
      <c r="D13" s="14" t="s">
        <v>42</v>
      </c>
      <c r="E13" s="14" t="s">
        <v>39</v>
      </c>
      <c r="F13" s="14" t="s">
        <v>43</v>
      </c>
      <c r="G13" s="14" t="s">
        <v>41</v>
      </c>
    </row>
    <row r="14" spans="1:7" ht="22.9">
      <c r="A14" s="29" t="s">
        <v>22</v>
      </c>
      <c r="B14" s="11" t="s">
        <v>23</v>
      </c>
      <c r="C14" s="14" t="s">
        <v>23</v>
      </c>
      <c r="D14" s="14" t="s">
        <v>50</v>
      </c>
      <c r="E14" s="14" t="s">
        <v>39</v>
      </c>
      <c r="F14" s="14" t="s">
        <v>43</v>
      </c>
      <c r="G14" s="14" t="s">
        <v>51</v>
      </c>
    </row>
    <row r="15" spans="1:7" ht="34.15">
      <c r="A15" s="29" t="s">
        <v>25</v>
      </c>
      <c r="B15" s="12" t="s">
        <v>26</v>
      </c>
      <c r="C15" s="14" t="s">
        <v>52</v>
      </c>
      <c r="D15" s="14" t="s">
        <v>53</v>
      </c>
      <c r="E15" s="14" t="s">
        <v>39</v>
      </c>
      <c r="F15" s="14" t="s">
        <v>43</v>
      </c>
      <c r="G15" s="14" t="s">
        <v>54</v>
      </c>
    </row>
    <row r="16" spans="1:7">
      <c r="A16" s="56" t="s">
        <v>55</v>
      </c>
      <c r="B16" s="56"/>
      <c r="C16" s="56"/>
      <c r="D16" s="56"/>
      <c r="E16" s="56"/>
      <c r="F16" s="56"/>
      <c r="G16" s="56"/>
    </row>
  </sheetData>
  <mergeCells count="10">
    <mergeCell ref="A16:G16"/>
    <mergeCell ref="A3:G3"/>
    <mergeCell ref="A4:A5"/>
    <mergeCell ref="B4:B5"/>
    <mergeCell ref="C4:C5"/>
    <mergeCell ref="E4:E5"/>
    <mergeCell ref="F4:F5"/>
    <mergeCell ref="A6:A7"/>
    <mergeCell ref="E6:E7"/>
    <mergeCell ref="G6:G7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6"/>
  <sheetViews>
    <sheetView topLeftCell="A3" workbookViewId="0">
      <selection activeCell="B5" sqref="B5"/>
    </sheetView>
  </sheetViews>
  <sheetFormatPr defaultColWidth="11.42578125" defaultRowHeight="13.9"/>
  <cols>
    <col min="1" max="1" width="12.85546875" bestFit="1" customWidth="1"/>
    <col min="2" max="2" width="31.140625" customWidth="1"/>
    <col min="3" max="3" width="20.5703125" customWidth="1"/>
    <col min="4" max="4" width="21.140625" customWidth="1"/>
    <col min="5" max="5" width="24.85546875" customWidth="1"/>
    <col min="6" max="6" width="35.140625" customWidth="1"/>
  </cols>
  <sheetData>
    <row r="4" spans="2:6">
      <c r="B4" s="57" t="s">
        <v>56</v>
      </c>
      <c r="C4" s="57"/>
      <c r="D4" s="57"/>
      <c r="E4" s="57"/>
      <c r="F4" s="57"/>
    </row>
    <row r="5" spans="2:6" ht="26.45">
      <c r="B5" s="24" t="s">
        <v>57</v>
      </c>
      <c r="C5" s="24" t="s">
        <v>58</v>
      </c>
      <c r="D5" s="24" t="s">
        <v>59</v>
      </c>
      <c r="E5" s="24" t="s">
        <v>60</v>
      </c>
      <c r="F5" s="24" t="s">
        <v>61</v>
      </c>
    </row>
    <row r="6" spans="2:6" ht="22.9">
      <c r="B6" s="14" t="s">
        <v>62</v>
      </c>
      <c r="C6" s="14" t="s">
        <v>63</v>
      </c>
      <c r="D6" s="31" t="s">
        <v>64</v>
      </c>
      <c r="E6" s="14" t="s">
        <v>65</v>
      </c>
      <c r="F6" s="39" t="s">
        <v>66</v>
      </c>
    </row>
    <row r="7" spans="2:6" ht="22.9">
      <c r="B7" s="14" t="s">
        <v>67</v>
      </c>
      <c r="C7" s="14" t="s">
        <v>68</v>
      </c>
      <c r="D7" s="14" t="s">
        <v>18</v>
      </c>
      <c r="E7" s="14" t="s">
        <v>69</v>
      </c>
      <c r="F7" s="39" t="s">
        <v>70</v>
      </c>
    </row>
    <row r="8" spans="2:6" ht="22.9">
      <c r="B8" s="29" t="s">
        <v>71</v>
      </c>
      <c r="C8" s="14" t="s">
        <v>63</v>
      </c>
      <c r="D8" s="14" t="s">
        <v>72</v>
      </c>
      <c r="E8" s="14" t="s">
        <v>65</v>
      </c>
      <c r="F8" s="39" t="s">
        <v>73</v>
      </c>
    </row>
    <row r="9" spans="2:6" ht="22.9">
      <c r="B9" s="14" t="s">
        <v>74</v>
      </c>
      <c r="C9" s="14" t="s">
        <v>68</v>
      </c>
      <c r="D9" s="14" t="s">
        <v>44</v>
      </c>
      <c r="E9" s="14" t="s">
        <v>65</v>
      </c>
      <c r="F9" s="39" t="s">
        <v>75</v>
      </c>
    </row>
    <row r="10" spans="2:6" ht="22.9">
      <c r="B10" s="59" t="s">
        <v>76</v>
      </c>
      <c r="C10" s="14" t="s">
        <v>77</v>
      </c>
      <c r="D10" s="14" t="s">
        <v>23</v>
      </c>
      <c r="E10" s="14" t="s">
        <v>65</v>
      </c>
      <c r="F10" s="39" t="s">
        <v>78</v>
      </c>
    </row>
    <row r="11" spans="2:6" ht="22.9">
      <c r="B11" s="60"/>
      <c r="C11" s="14" t="s">
        <v>77</v>
      </c>
      <c r="D11" s="14" t="s">
        <v>10</v>
      </c>
      <c r="E11" s="14" t="s">
        <v>65</v>
      </c>
      <c r="F11" s="39" t="s">
        <v>79</v>
      </c>
    </row>
    <row r="12" spans="2:6" ht="22.9">
      <c r="B12" s="14" t="s">
        <v>80</v>
      </c>
      <c r="C12" s="14" t="s">
        <v>63</v>
      </c>
      <c r="D12" s="14" t="s">
        <v>14</v>
      </c>
      <c r="E12" s="14" t="s">
        <v>65</v>
      </c>
      <c r="F12" s="39" t="s">
        <v>81</v>
      </c>
    </row>
    <row r="13" spans="2:6" ht="22.9">
      <c r="B13" s="30" t="s">
        <v>82</v>
      </c>
      <c r="C13" s="14" t="s">
        <v>68</v>
      </c>
      <c r="D13" s="14" t="s">
        <v>6</v>
      </c>
      <c r="E13" s="14" t="s">
        <v>83</v>
      </c>
      <c r="F13" s="39" t="s">
        <v>81</v>
      </c>
    </row>
    <row r="14" spans="2:6" ht="22.9">
      <c r="B14" s="14" t="s">
        <v>84</v>
      </c>
      <c r="C14" s="14" t="s">
        <v>63</v>
      </c>
      <c r="D14" s="14" t="s">
        <v>21</v>
      </c>
      <c r="E14" s="14" t="s">
        <v>85</v>
      </c>
      <c r="F14" s="39" t="s">
        <v>86</v>
      </c>
    </row>
    <row r="15" spans="2:6" ht="22.9">
      <c r="B15" s="14" t="s">
        <v>87</v>
      </c>
      <c r="C15" s="14" t="s">
        <v>88</v>
      </c>
      <c r="D15" s="14" t="s">
        <v>26</v>
      </c>
      <c r="E15" s="14" t="s">
        <v>65</v>
      </c>
      <c r="F15" s="39" t="s">
        <v>79</v>
      </c>
    </row>
    <row r="16" spans="2:6">
      <c r="B16" s="56" t="s">
        <v>55</v>
      </c>
      <c r="C16" s="56"/>
      <c r="D16" s="56"/>
      <c r="E16" s="56"/>
      <c r="F16" s="56"/>
    </row>
  </sheetData>
  <mergeCells count="3">
    <mergeCell ref="B16:F16"/>
    <mergeCell ref="B4:F4"/>
    <mergeCell ref="B10:B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6"/>
  <sheetViews>
    <sheetView zoomScaleNormal="100" workbookViewId="0">
      <selection activeCell="B5" sqref="B5:G15"/>
    </sheetView>
  </sheetViews>
  <sheetFormatPr defaultColWidth="11.42578125" defaultRowHeight="13.9"/>
  <cols>
    <col min="2" max="2" width="33" customWidth="1"/>
    <col min="3" max="3" width="14.5703125" customWidth="1"/>
    <col min="4" max="4" width="15.140625" customWidth="1"/>
    <col min="5" max="5" width="11.140625" customWidth="1"/>
    <col min="7" max="7" width="19.7109375" customWidth="1"/>
  </cols>
  <sheetData>
    <row r="4" spans="2:7">
      <c r="B4" s="61" t="s">
        <v>89</v>
      </c>
      <c r="C4" s="61"/>
      <c r="D4" s="61"/>
      <c r="E4" s="61"/>
      <c r="F4" s="61"/>
      <c r="G4" s="61"/>
    </row>
    <row r="5" spans="2:7" ht="39.6">
      <c r="B5" s="24" t="s">
        <v>90</v>
      </c>
      <c r="C5" s="24" t="s">
        <v>91</v>
      </c>
      <c r="D5" s="24" t="s">
        <v>92</v>
      </c>
      <c r="E5" s="24" t="s">
        <v>93</v>
      </c>
      <c r="F5" s="24" t="s">
        <v>94</v>
      </c>
      <c r="G5" s="24" t="s">
        <v>95</v>
      </c>
    </row>
    <row r="6" spans="2:7">
      <c r="B6" s="14" t="s">
        <v>62</v>
      </c>
      <c r="C6" s="31" t="s">
        <v>96</v>
      </c>
      <c r="D6" s="14" t="s">
        <v>97</v>
      </c>
      <c r="E6" s="1" t="s">
        <v>98</v>
      </c>
      <c r="F6" s="1" t="s">
        <v>43</v>
      </c>
      <c r="G6" s="1" t="s">
        <v>99</v>
      </c>
    </row>
    <row r="7" spans="2:7">
      <c r="B7" s="14" t="s">
        <v>67</v>
      </c>
      <c r="C7" s="14" t="s">
        <v>18</v>
      </c>
      <c r="D7" s="11" t="s">
        <v>46</v>
      </c>
      <c r="E7" s="11" t="s">
        <v>100</v>
      </c>
      <c r="F7" s="11" t="s">
        <v>43</v>
      </c>
      <c r="G7" s="11" t="s">
        <v>101</v>
      </c>
    </row>
    <row r="8" spans="2:7" ht="22.9">
      <c r="B8" s="29" t="s">
        <v>71</v>
      </c>
      <c r="C8" s="14" t="s">
        <v>72</v>
      </c>
      <c r="D8" s="11" t="s">
        <v>46</v>
      </c>
      <c r="E8" s="11" t="s">
        <v>102</v>
      </c>
      <c r="F8" s="11" t="s">
        <v>43</v>
      </c>
      <c r="G8" s="11" t="s">
        <v>99</v>
      </c>
    </row>
    <row r="9" spans="2:7">
      <c r="B9" s="14" t="s">
        <v>74</v>
      </c>
      <c r="C9" s="14" t="s">
        <v>44</v>
      </c>
      <c r="D9" s="11" t="s">
        <v>97</v>
      </c>
      <c r="E9" s="11" t="s">
        <v>103</v>
      </c>
      <c r="F9" s="11" t="s">
        <v>43</v>
      </c>
      <c r="G9" s="11" t="s">
        <v>101</v>
      </c>
    </row>
    <row r="10" spans="2:7">
      <c r="B10" s="59" t="s">
        <v>76</v>
      </c>
      <c r="C10" s="14" t="s">
        <v>23</v>
      </c>
      <c r="D10" s="11" t="s">
        <v>23</v>
      </c>
      <c r="E10" s="11" t="s">
        <v>100</v>
      </c>
      <c r="F10" s="11" t="s">
        <v>43</v>
      </c>
      <c r="G10" s="11" t="s">
        <v>101</v>
      </c>
    </row>
    <row r="11" spans="2:7">
      <c r="B11" s="60"/>
      <c r="C11" s="14" t="s">
        <v>10</v>
      </c>
      <c r="D11" s="11" t="s">
        <v>10</v>
      </c>
      <c r="E11" s="11" t="s">
        <v>100</v>
      </c>
      <c r="F11" s="11" t="s">
        <v>43</v>
      </c>
      <c r="G11" s="11" t="s">
        <v>101</v>
      </c>
    </row>
    <row r="12" spans="2:7">
      <c r="B12" s="14" t="s">
        <v>80</v>
      </c>
      <c r="C12" s="14" t="s">
        <v>14</v>
      </c>
      <c r="D12" s="11" t="s">
        <v>45</v>
      </c>
      <c r="E12" s="11" t="s">
        <v>104</v>
      </c>
      <c r="F12" s="11" t="s">
        <v>43</v>
      </c>
      <c r="G12" s="11" t="s">
        <v>99</v>
      </c>
    </row>
    <row r="13" spans="2:7">
      <c r="B13" s="30" t="s">
        <v>82</v>
      </c>
      <c r="C13" s="14" t="s">
        <v>6</v>
      </c>
      <c r="D13" s="40" t="s">
        <v>45</v>
      </c>
      <c r="E13" s="11" t="s">
        <v>100</v>
      </c>
      <c r="F13" s="11" t="s">
        <v>40</v>
      </c>
      <c r="G13" s="11" t="s">
        <v>99</v>
      </c>
    </row>
    <row r="14" spans="2:7">
      <c r="B14" s="14" t="s">
        <v>84</v>
      </c>
      <c r="C14" s="14" t="s">
        <v>21</v>
      </c>
      <c r="D14" s="11" t="s">
        <v>49</v>
      </c>
      <c r="E14" s="11" t="s">
        <v>98</v>
      </c>
      <c r="F14" s="11" t="s">
        <v>43</v>
      </c>
      <c r="G14" s="11" t="s">
        <v>99</v>
      </c>
    </row>
    <row r="15" spans="2:7">
      <c r="B15" s="14" t="s">
        <v>87</v>
      </c>
      <c r="C15" s="14" t="s">
        <v>26</v>
      </c>
      <c r="D15" s="11" t="s">
        <v>105</v>
      </c>
      <c r="E15" s="11" t="s">
        <v>103</v>
      </c>
      <c r="F15" s="11" t="s">
        <v>43</v>
      </c>
      <c r="G15" s="11" t="s">
        <v>106</v>
      </c>
    </row>
    <row r="16" spans="2:7">
      <c r="B16" s="61" t="s">
        <v>55</v>
      </c>
      <c r="C16" s="61"/>
      <c r="D16" s="61"/>
      <c r="E16" s="61"/>
      <c r="F16" s="61"/>
      <c r="G16" s="61"/>
    </row>
  </sheetData>
  <mergeCells count="3">
    <mergeCell ref="B4:G4"/>
    <mergeCell ref="B16:G16"/>
    <mergeCell ref="B10:B11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28"/>
  <sheetViews>
    <sheetView zoomScaleNormal="100" workbookViewId="0">
      <selection activeCell="B1" sqref="B1"/>
    </sheetView>
  </sheetViews>
  <sheetFormatPr defaultColWidth="11.42578125" defaultRowHeight="13.9"/>
  <cols>
    <col min="1" max="1" width="10.5703125" bestFit="1" customWidth="1"/>
    <col min="2" max="2" width="17.5703125" customWidth="1"/>
    <col min="3" max="3" width="15" customWidth="1"/>
    <col min="4" max="4" width="17.42578125" customWidth="1"/>
    <col min="5" max="5" width="5.42578125" customWidth="1"/>
    <col min="6" max="6" width="18" customWidth="1"/>
    <col min="7" max="7" width="12.140625" customWidth="1"/>
    <col min="8" max="8" width="9.5703125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61" t="s">
        <v>107</v>
      </c>
      <c r="B2" s="61"/>
      <c r="C2" s="61"/>
      <c r="D2" s="61"/>
      <c r="E2" s="61"/>
      <c r="F2" s="61"/>
      <c r="G2" s="61"/>
      <c r="H2" s="61"/>
    </row>
    <row r="3" spans="1:9" ht="33.6" customHeight="1">
      <c r="A3" s="62" t="s">
        <v>108</v>
      </c>
      <c r="B3" s="62" t="s">
        <v>109</v>
      </c>
      <c r="C3" s="62" t="s">
        <v>110</v>
      </c>
      <c r="D3" s="62" t="s">
        <v>111</v>
      </c>
      <c r="E3" s="62"/>
      <c r="F3" s="62" t="s">
        <v>35</v>
      </c>
      <c r="G3" s="27" t="s">
        <v>112</v>
      </c>
      <c r="H3" s="27" t="s">
        <v>113</v>
      </c>
      <c r="I3" s="27" t="s">
        <v>114</v>
      </c>
    </row>
    <row r="4" spans="1:9">
      <c r="A4" s="62"/>
      <c r="B4" s="62"/>
      <c r="C4" s="62"/>
      <c r="D4" s="27" t="s">
        <v>115</v>
      </c>
      <c r="E4" s="27" t="s">
        <v>116</v>
      </c>
      <c r="F4" s="62"/>
      <c r="G4" s="27" t="s">
        <v>117</v>
      </c>
      <c r="H4" s="27" t="s">
        <v>117</v>
      </c>
      <c r="I4" s="28" t="s">
        <v>118</v>
      </c>
    </row>
    <row r="5" spans="1:9">
      <c r="A5" s="41" t="s">
        <v>119</v>
      </c>
      <c r="B5" s="14" t="s">
        <v>21</v>
      </c>
      <c r="C5" s="31" t="s">
        <v>120</v>
      </c>
      <c r="D5" s="14" t="s">
        <v>121</v>
      </c>
      <c r="E5" s="32">
        <v>1</v>
      </c>
      <c r="F5" s="14" t="s">
        <v>41</v>
      </c>
      <c r="G5" s="22">
        <v>0</v>
      </c>
      <c r="H5" s="22">
        <v>600</v>
      </c>
      <c r="I5" s="43">
        <f>G5/H5</f>
        <v>0</v>
      </c>
    </row>
    <row r="6" spans="1:9">
      <c r="A6" s="41" t="s">
        <v>122</v>
      </c>
      <c r="B6" s="14" t="s">
        <v>16</v>
      </c>
      <c r="C6" s="14" t="s">
        <v>46</v>
      </c>
      <c r="D6" s="14" t="s">
        <v>121</v>
      </c>
      <c r="E6" s="32">
        <v>1</v>
      </c>
      <c r="F6" s="14" t="s">
        <v>41</v>
      </c>
      <c r="G6" s="22">
        <v>0</v>
      </c>
      <c r="H6" s="22">
        <v>1200</v>
      </c>
      <c r="I6" s="43">
        <f t="shared" ref="I6:I14" si="0">G6/H6</f>
        <v>0</v>
      </c>
    </row>
    <row r="7" spans="1:9">
      <c r="A7" s="63" t="s">
        <v>123</v>
      </c>
      <c r="B7" s="14" t="s">
        <v>124</v>
      </c>
      <c r="C7" s="14" t="s">
        <v>45</v>
      </c>
      <c r="D7" s="14" t="s">
        <v>121</v>
      </c>
      <c r="E7" s="32">
        <v>1</v>
      </c>
      <c r="F7" s="14" t="s">
        <v>41</v>
      </c>
      <c r="G7" s="22">
        <v>0</v>
      </c>
      <c r="H7" s="22">
        <v>3500</v>
      </c>
      <c r="I7" s="43">
        <f t="shared" si="0"/>
        <v>0</v>
      </c>
    </row>
    <row r="8" spans="1:9" ht="22.9">
      <c r="A8" s="64"/>
      <c r="B8" s="14" t="s">
        <v>125</v>
      </c>
      <c r="C8" s="14" t="s">
        <v>105</v>
      </c>
      <c r="D8" s="14" t="s">
        <v>126</v>
      </c>
      <c r="E8" s="14" t="s">
        <v>127</v>
      </c>
      <c r="F8" s="14" t="s">
        <v>128</v>
      </c>
      <c r="G8" s="22">
        <v>100</v>
      </c>
      <c r="H8" s="22">
        <v>1200</v>
      </c>
      <c r="I8" s="46">
        <f t="shared" si="0"/>
        <v>8.3333333333333329E-2</v>
      </c>
    </row>
    <row r="9" spans="1:9" ht="22.9">
      <c r="A9" s="64"/>
      <c r="B9" s="14" t="s">
        <v>18</v>
      </c>
      <c r="C9" s="14" t="s">
        <v>46</v>
      </c>
      <c r="D9" s="14" t="s">
        <v>129</v>
      </c>
      <c r="E9" s="14" t="s">
        <v>127</v>
      </c>
      <c r="F9" s="14" t="s">
        <v>48</v>
      </c>
      <c r="G9" s="22">
        <v>70</v>
      </c>
      <c r="H9" s="22">
        <v>1700</v>
      </c>
      <c r="I9" s="47">
        <f t="shared" si="0"/>
        <v>4.1176470588235294E-2</v>
      </c>
    </row>
    <row r="10" spans="1:9">
      <c r="A10" s="64"/>
      <c r="B10" s="14" t="s">
        <v>130</v>
      </c>
      <c r="C10" s="14" t="s">
        <v>131</v>
      </c>
      <c r="D10" s="14" t="s">
        <v>63</v>
      </c>
      <c r="E10" s="32">
        <v>1</v>
      </c>
      <c r="F10" s="14" t="s">
        <v>41</v>
      </c>
      <c r="G10" s="22">
        <v>0</v>
      </c>
      <c r="H10" s="22">
        <v>8500</v>
      </c>
      <c r="I10" s="43">
        <f t="shared" si="0"/>
        <v>0</v>
      </c>
    </row>
    <row r="11" spans="1:9">
      <c r="A11" s="64"/>
      <c r="B11" s="14" t="s">
        <v>132</v>
      </c>
      <c r="C11" s="14" t="s">
        <v>45</v>
      </c>
      <c r="D11" s="14" t="s">
        <v>133</v>
      </c>
      <c r="E11" s="32">
        <v>1</v>
      </c>
      <c r="F11" s="14" t="s">
        <v>41</v>
      </c>
      <c r="G11" s="22">
        <v>0</v>
      </c>
      <c r="H11" s="22">
        <v>1300</v>
      </c>
      <c r="I11" s="43">
        <f t="shared" si="0"/>
        <v>0</v>
      </c>
    </row>
    <row r="12" spans="1:9">
      <c r="A12" s="65"/>
      <c r="B12" s="14" t="s">
        <v>12</v>
      </c>
      <c r="C12" s="14" t="s">
        <v>97</v>
      </c>
      <c r="D12" s="14" t="s">
        <v>63</v>
      </c>
      <c r="E12" s="32">
        <v>1</v>
      </c>
      <c r="F12" s="14" t="s">
        <v>41</v>
      </c>
      <c r="G12" s="22">
        <v>0</v>
      </c>
      <c r="H12" s="22">
        <v>11000</v>
      </c>
      <c r="I12" s="43">
        <f t="shared" si="0"/>
        <v>0</v>
      </c>
    </row>
    <row r="13" spans="1:9">
      <c r="A13" s="41" t="s">
        <v>134</v>
      </c>
      <c r="B13" s="14" t="s">
        <v>135</v>
      </c>
      <c r="C13" s="14" t="s">
        <v>10</v>
      </c>
      <c r="D13" s="14" t="s">
        <v>63</v>
      </c>
      <c r="E13" s="32">
        <v>1</v>
      </c>
      <c r="F13" s="14" t="s">
        <v>41</v>
      </c>
      <c r="G13" s="22">
        <v>0</v>
      </c>
      <c r="H13" s="22">
        <v>12000</v>
      </c>
      <c r="I13" s="43">
        <f t="shared" si="0"/>
        <v>0</v>
      </c>
    </row>
    <row r="14" spans="1:9" ht="22.9">
      <c r="A14" s="42" t="s">
        <v>136</v>
      </c>
      <c r="B14" s="14" t="s">
        <v>137</v>
      </c>
      <c r="C14" s="14" t="s">
        <v>23</v>
      </c>
      <c r="D14" s="14" t="s">
        <v>138</v>
      </c>
      <c r="E14" s="14" t="s">
        <v>139</v>
      </c>
      <c r="F14" s="14" t="s">
        <v>140</v>
      </c>
      <c r="G14" s="22">
        <v>100</v>
      </c>
      <c r="H14" s="22">
        <v>10000</v>
      </c>
      <c r="I14" s="48">
        <f t="shared" si="0"/>
        <v>0.01</v>
      </c>
    </row>
    <row r="15" spans="1:9">
      <c r="A15" s="61" t="s">
        <v>55</v>
      </c>
      <c r="B15" s="61"/>
      <c r="C15" s="61"/>
      <c r="D15" s="61"/>
      <c r="E15" s="61"/>
      <c r="F15" s="61"/>
      <c r="G15" s="61"/>
      <c r="H15" s="61"/>
    </row>
    <row r="18" spans="2:3">
      <c r="B18" s="36" t="s">
        <v>141</v>
      </c>
      <c r="C18" s="36" t="s">
        <v>142</v>
      </c>
    </row>
    <row r="19" spans="2:3">
      <c r="B19" s="36"/>
      <c r="C19" s="36"/>
    </row>
    <row r="20" spans="2:3">
      <c r="B20" s="37" t="s">
        <v>143</v>
      </c>
      <c r="C20" s="37" t="s">
        <v>123</v>
      </c>
    </row>
    <row r="21" spans="2:3">
      <c r="B21" s="37" t="s">
        <v>144</v>
      </c>
      <c r="C21" s="37" t="s">
        <v>123</v>
      </c>
    </row>
    <row r="22" spans="2:3">
      <c r="B22" s="37" t="s">
        <v>145</v>
      </c>
      <c r="C22" s="37" t="s">
        <v>123</v>
      </c>
    </row>
    <row r="23" spans="2:3">
      <c r="B23" s="37" t="s">
        <v>146</v>
      </c>
      <c r="C23" s="37" t="s">
        <v>123</v>
      </c>
    </row>
    <row r="24" spans="2:3">
      <c r="B24" s="37" t="s">
        <v>147</v>
      </c>
      <c r="C24" s="37" t="s">
        <v>123</v>
      </c>
    </row>
    <row r="25" spans="2:3">
      <c r="B25" s="37" t="s">
        <v>148</v>
      </c>
      <c r="C25" s="37" t="s">
        <v>134</v>
      </c>
    </row>
    <row r="26" spans="2:3">
      <c r="B26" s="37" t="s">
        <v>149</v>
      </c>
      <c r="C26" s="37" t="s">
        <v>119</v>
      </c>
    </row>
    <row r="27" spans="2:3">
      <c r="B27" s="37" t="s">
        <v>150</v>
      </c>
      <c r="C27" s="37" t="s">
        <v>136</v>
      </c>
    </row>
    <row r="28" spans="2:3">
      <c r="B28" s="37" t="s">
        <v>151</v>
      </c>
      <c r="C28" s="37" t="s">
        <v>122</v>
      </c>
    </row>
  </sheetData>
  <autoFilter ref="B19:C28" xr:uid="{00000000-0009-0000-0000-000004000000}"/>
  <mergeCells count="8">
    <mergeCell ref="A2:H2"/>
    <mergeCell ref="A15:H15"/>
    <mergeCell ref="B3:B4"/>
    <mergeCell ref="C3:C4"/>
    <mergeCell ref="A7:A12"/>
    <mergeCell ref="A3:A4"/>
    <mergeCell ref="D3:E3"/>
    <mergeCell ref="F3:F4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4"/>
  <sheetViews>
    <sheetView topLeftCell="B3" zoomScaleNormal="100" workbookViewId="0">
      <selection activeCell="B3" sqref="B3"/>
    </sheetView>
  </sheetViews>
  <sheetFormatPr defaultColWidth="11.42578125" defaultRowHeight="13.9"/>
  <cols>
    <col min="1" max="1" width="8.85546875" customWidth="1"/>
    <col min="2" max="2" width="11" customWidth="1"/>
    <col min="3" max="3" width="17.28515625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19.85546875" customWidth="1"/>
    <col min="11" max="11" width="11.42578125" customWidth="1"/>
    <col min="13" max="13" width="8.5703125" customWidth="1"/>
    <col min="14" max="14" width="6" customWidth="1"/>
  </cols>
  <sheetData>
    <row r="2" spans="2:13" ht="14.45" thickBot="1">
      <c r="B2" s="67" t="s">
        <v>152</v>
      </c>
      <c r="C2" s="68"/>
      <c r="D2" s="68"/>
      <c r="E2" s="68"/>
      <c r="F2" s="68"/>
      <c r="G2" s="68"/>
    </row>
    <row r="3" spans="2:13" ht="28.5" customHeight="1">
      <c r="B3" s="58" t="s">
        <v>108</v>
      </c>
      <c r="C3" s="58" t="s">
        <v>109</v>
      </c>
      <c r="D3" s="62" t="s">
        <v>110</v>
      </c>
      <c r="E3" s="27" t="s">
        <v>153</v>
      </c>
      <c r="F3" s="27" t="s">
        <v>154</v>
      </c>
      <c r="G3" s="27" t="s">
        <v>113</v>
      </c>
      <c r="I3" s="69" t="s">
        <v>109</v>
      </c>
      <c r="J3" s="25" t="s">
        <v>153</v>
      </c>
      <c r="K3" s="25" t="s">
        <v>154</v>
      </c>
      <c r="L3" s="25" t="s">
        <v>113</v>
      </c>
      <c r="M3" s="69" t="s">
        <v>155</v>
      </c>
    </row>
    <row r="4" spans="2:13" ht="15.75" customHeight="1" thickBot="1">
      <c r="B4" s="58"/>
      <c r="C4" s="58"/>
      <c r="D4" s="62"/>
      <c r="E4" s="27" t="s">
        <v>117</v>
      </c>
      <c r="F4" s="27" t="s">
        <v>117</v>
      </c>
      <c r="G4" s="27" t="s">
        <v>117</v>
      </c>
      <c r="I4" s="70"/>
      <c r="J4" s="26" t="s">
        <v>117</v>
      </c>
      <c r="K4" s="26" t="s">
        <v>117</v>
      </c>
      <c r="L4" s="26" t="s">
        <v>117</v>
      </c>
      <c r="M4" s="70"/>
    </row>
    <row r="5" spans="2:13" ht="15.75" customHeight="1">
      <c r="B5" s="41" t="s">
        <v>119</v>
      </c>
      <c r="C5" s="14" t="s">
        <v>21</v>
      </c>
      <c r="D5" s="2" t="s">
        <v>120</v>
      </c>
      <c r="E5" s="5">
        <v>400</v>
      </c>
      <c r="F5" s="5">
        <v>1600</v>
      </c>
      <c r="G5" s="3">
        <v>600</v>
      </c>
      <c r="I5" s="14" t="s">
        <v>21</v>
      </c>
      <c r="J5" s="5">
        <v>400</v>
      </c>
      <c r="K5" s="5">
        <v>1600</v>
      </c>
      <c r="L5" s="3">
        <v>600</v>
      </c>
      <c r="M5" s="44">
        <f>K5/J5*100-100</f>
        <v>300</v>
      </c>
    </row>
    <row r="6" spans="2:13" ht="15.75" customHeight="1">
      <c r="B6" s="41" t="s">
        <v>122</v>
      </c>
      <c r="C6" s="14" t="s">
        <v>16</v>
      </c>
      <c r="D6" s="1" t="s">
        <v>46</v>
      </c>
      <c r="E6" s="4">
        <v>800</v>
      </c>
      <c r="F6" s="4">
        <v>1400</v>
      </c>
      <c r="G6" s="3">
        <v>1200</v>
      </c>
      <c r="I6" s="14" t="s">
        <v>16</v>
      </c>
      <c r="J6" s="4">
        <v>800</v>
      </c>
      <c r="K6" s="4">
        <v>1400</v>
      </c>
      <c r="L6" s="3">
        <v>1200</v>
      </c>
      <c r="M6" s="45">
        <f>K6/J6*100-100</f>
        <v>75</v>
      </c>
    </row>
    <row r="7" spans="2:13">
      <c r="B7" s="66" t="s">
        <v>123</v>
      </c>
      <c r="C7" s="14" t="s">
        <v>124</v>
      </c>
      <c r="D7" s="1" t="s">
        <v>45</v>
      </c>
      <c r="E7" s="4">
        <v>2000</v>
      </c>
      <c r="F7" s="4">
        <v>4000</v>
      </c>
      <c r="G7" s="3">
        <v>3500</v>
      </c>
      <c r="I7" s="14" t="s">
        <v>124</v>
      </c>
      <c r="J7" s="4">
        <v>2000</v>
      </c>
      <c r="K7" s="4">
        <v>4000</v>
      </c>
      <c r="L7" s="3">
        <v>3500</v>
      </c>
      <c r="M7" s="38">
        <f>K7/J7*100-100</f>
        <v>100</v>
      </c>
    </row>
    <row r="8" spans="2:13">
      <c r="B8" s="66"/>
      <c r="C8" s="14" t="s">
        <v>26</v>
      </c>
      <c r="D8" s="1" t="s">
        <v>105</v>
      </c>
      <c r="E8" s="3">
        <v>600</v>
      </c>
      <c r="F8" s="3">
        <v>1400</v>
      </c>
      <c r="G8" s="3">
        <v>1200</v>
      </c>
      <c r="I8" s="14" t="s">
        <v>26</v>
      </c>
      <c r="J8" s="3">
        <v>600</v>
      </c>
      <c r="K8" s="3">
        <v>1400</v>
      </c>
      <c r="L8" s="3">
        <v>1200</v>
      </c>
      <c r="M8" s="44">
        <f t="shared" ref="M8:M14" si="0">K8/J8*100-100</f>
        <v>133.33333333333334</v>
      </c>
    </row>
    <row r="9" spans="2:13">
      <c r="B9" s="66"/>
      <c r="C9" s="14" t="s">
        <v>18</v>
      </c>
      <c r="D9" s="2" t="s">
        <v>46</v>
      </c>
      <c r="E9" s="4">
        <v>1000</v>
      </c>
      <c r="F9" s="4">
        <v>2000</v>
      </c>
      <c r="G9" s="3">
        <v>1700</v>
      </c>
      <c r="I9" s="14" t="s">
        <v>18</v>
      </c>
      <c r="J9" s="4">
        <v>1000</v>
      </c>
      <c r="K9" s="4">
        <v>2000</v>
      </c>
      <c r="L9" s="3">
        <v>1700</v>
      </c>
      <c r="M9" s="38">
        <f t="shared" si="0"/>
        <v>100</v>
      </c>
    </row>
    <row r="10" spans="2:13">
      <c r="B10" s="66"/>
      <c r="C10" s="14" t="s">
        <v>130</v>
      </c>
      <c r="D10" s="39" t="s">
        <v>156</v>
      </c>
      <c r="E10" s="4">
        <v>6000</v>
      </c>
      <c r="F10" s="22">
        <v>9500</v>
      </c>
      <c r="G10" s="3">
        <v>8500</v>
      </c>
      <c r="I10" s="14" t="s">
        <v>130</v>
      </c>
      <c r="J10" s="4">
        <v>6000</v>
      </c>
      <c r="K10" s="22">
        <v>9500</v>
      </c>
      <c r="L10" s="3">
        <v>8500</v>
      </c>
      <c r="M10" s="45">
        <f>K10/J10*100-100</f>
        <v>58.333333333333314</v>
      </c>
    </row>
    <row r="11" spans="2:13">
      <c r="B11" s="66"/>
      <c r="C11" s="14" t="s">
        <v>132</v>
      </c>
      <c r="D11" s="14" t="s">
        <v>45</v>
      </c>
      <c r="E11" s="4">
        <v>600</v>
      </c>
      <c r="F11" s="22">
        <v>1800</v>
      </c>
      <c r="G11" s="3">
        <v>1300</v>
      </c>
      <c r="I11" s="14" t="s">
        <v>132</v>
      </c>
      <c r="J11" s="4">
        <v>600</v>
      </c>
      <c r="K11" s="22">
        <v>1800</v>
      </c>
      <c r="L11" s="3">
        <v>1300</v>
      </c>
      <c r="M11" s="44">
        <f>K11/J11*100-100</f>
        <v>200</v>
      </c>
    </row>
    <row r="12" spans="2:13">
      <c r="B12" s="66"/>
      <c r="C12" s="14" t="s">
        <v>12</v>
      </c>
      <c r="D12" s="39" t="s">
        <v>157</v>
      </c>
      <c r="E12" s="4">
        <v>7000</v>
      </c>
      <c r="F12" s="22">
        <v>14000</v>
      </c>
      <c r="G12" s="3">
        <v>11000</v>
      </c>
      <c r="I12" s="14" t="s">
        <v>12</v>
      </c>
      <c r="J12" s="4">
        <v>7000</v>
      </c>
      <c r="K12" s="22">
        <v>14000</v>
      </c>
      <c r="L12" s="3">
        <v>11000</v>
      </c>
      <c r="M12" s="38">
        <f>K12/J12*100-100</f>
        <v>100</v>
      </c>
    </row>
    <row r="13" spans="2:13">
      <c r="B13" s="41" t="s">
        <v>134</v>
      </c>
      <c r="C13" s="14" t="s">
        <v>135</v>
      </c>
      <c r="D13" s="14" t="s">
        <v>10</v>
      </c>
      <c r="E13" s="4">
        <v>6000</v>
      </c>
      <c r="F13" s="22">
        <v>14000</v>
      </c>
      <c r="G13" s="3">
        <v>12000</v>
      </c>
      <c r="I13" s="14" t="s">
        <v>135</v>
      </c>
      <c r="J13" s="4">
        <v>6000</v>
      </c>
      <c r="K13" s="22">
        <v>14000</v>
      </c>
      <c r="L13" s="3">
        <v>12000</v>
      </c>
      <c r="M13" s="44">
        <f>K13/J13*100-100</f>
        <v>133.33333333333334</v>
      </c>
    </row>
    <row r="14" spans="2:13">
      <c r="B14" s="42" t="s">
        <v>136</v>
      </c>
      <c r="C14" s="14" t="s">
        <v>137</v>
      </c>
      <c r="D14" s="1" t="s">
        <v>23</v>
      </c>
      <c r="E14" s="4">
        <v>7000</v>
      </c>
      <c r="F14" s="4">
        <v>11000</v>
      </c>
      <c r="G14" s="3">
        <v>10000</v>
      </c>
      <c r="I14" s="14" t="s">
        <v>137</v>
      </c>
      <c r="J14" s="4">
        <v>7000</v>
      </c>
      <c r="K14" s="4">
        <v>11000</v>
      </c>
      <c r="L14" s="3">
        <v>10000</v>
      </c>
      <c r="M14" s="45">
        <f t="shared" si="0"/>
        <v>57.142857142857139</v>
      </c>
    </row>
  </sheetData>
  <mergeCells count="7">
    <mergeCell ref="B7:B12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32"/>
  <sheetViews>
    <sheetView topLeftCell="A2" zoomScaleNormal="100" workbookViewId="0">
      <selection activeCell="B28" sqref="B28"/>
    </sheetView>
  </sheetViews>
  <sheetFormatPr defaultColWidth="11.42578125" defaultRowHeight="13.9"/>
  <cols>
    <col min="1" max="1" width="27" customWidth="1"/>
    <col min="2" max="6" width="12" bestFit="1" customWidth="1"/>
    <col min="9" max="9" width="12.140625" bestFit="1" customWidth="1"/>
  </cols>
  <sheetData>
    <row r="2" spans="1:9">
      <c r="A2" s="15" t="s">
        <v>158</v>
      </c>
      <c r="B2" s="13">
        <v>2019</v>
      </c>
      <c r="C2" s="13">
        <v>2020</v>
      </c>
      <c r="D2" s="13">
        <v>2021</v>
      </c>
      <c r="E2" s="13">
        <v>2022</v>
      </c>
      <c r="F2" s="13">
        <v>2023</v>
      </c>
      <c r="G2" s="13" t="s">
        <v>159</v>
      </c>
      <c r="H2" s="13" t="s">
        <v>160</v>
      </c>
    </row>
    <row r="3" spans="1:9">
      <c r="A3" s="33" t="s">
        <v>124</v>
      </c>
      <c r="B3" s="7">
        <v>850.02603357165071</v>
      </c>
      <c r="C3" s="7">
        <v>821.36936163931102</v>
      </c>
      <c r="D3" s="7">
        <v>943.50754241002403</v>
      </c>
      <c r="E3" s="7">
        <v>1423.9908044887991</v>
      </c>
      <c r="F3" s="7">
        <v>1558.97196882654</v>
      </c>
      <c r="G3" s="7">
        <f t="shared" ref="G3:G7" si="0">AVERAGE(B3:F3)</f>
        <v>1119.5731421872649</v>
      </c>
      <c r="H3" s="7">
        <f>SUM(B3:F3)/5</f>
        <v>1119.5731421872649</v>
      </c>
      <c r="I3" s="23"/>
    </row>
    <row r="4" spans="1:9">
      <c r="A4" s="33" t="s">
        <v>16</v>
      </c>
      <c r="B4" s="7">
        <v>1229.7050744878959</v>
      </c>
      <c r="C4" s="7">
        <v>1230.9403292181071</v>
      </c>
      <c r="D4" s="7">
        <v>1528.252743492412</v>
      </c>
      <c r="E4" s="7">
        <v>1985.4242424242429</v>
      </c>
      <c r="F4" s="7">
        <v>1874.3297537978001</v>
      </c>
      <c r="G4" s="7">
        <f t="shared" si="0"/>
        <v>1569.7304286840917</v>
      </c>
      <c r="H4" s="7">
        <f t="shared" ref="H4:H11" si="1">SUM(B4:F4)/5</f>
        <v>1569.7304286840917</v>
      </c>
      <c r="I4" s="23"/>
    </row>
    <row r="5" spans="1:9">
      <c r="A5" s="34" t="s">
        <v>26</v>
      </c>
      <c r="B5" s="7">
        <v>1828.4325295893091</v>
      </c>
      <c r="C5" s="7">
        <v>1497.66989647015</v>
      </c>
      <c r="D5" s="7">
        <v>1516.06256809462</v>
      </c>
      <c r="E5" s="7">
        <v>2716.6180105740741</v>
      </c>
      <c r="F5" s="7">
        <v>3238.8982233405218</v>
      </c>
      <c r="G5" s="7">
        <f t="shared" si="0"/>
        <v>2159.536245613735</v>
      </c>
      <c r="H5" s="7">
        <f t="shared" si="1"/>
        <v>2159.536245613735</v>
      </c>
      <c r="I5" s="23"/>
    </row>
    <row r="6" spans="1:9">
      <c r="A6" s="33" t="s">
        <v>21</v>
      </c>
      <c r="B6" s="7">
        <v>1148.9790925622999</v>
      </c>
      <c r="C6" s="7">
        <v>682.26530228458751</v>
      </c>
      <c r="D6" s="7">
        <v>808.87234924357517</v>
      </c>
      <c r="E6" s="7">
        <v>2130.0406703374538</v>
      </c>
      <c r="F6" s="7">
        <v>1724.931740879548</v>
      </c>
      <c r="G6" s="7">
        <f t="shared" si="0"/>
        <v>1299.0178310614929</v>
      </c>
      <c r="H6" s="7">
        <f t="shared" si="1"/>
        <v>1299.0178310614929</v>
      </c>
      <c r="I6" s="23"/>
    </row>
    <row r="7" spans="1:9">
      <c r="A7" s="33" t="s">
        <v>18</v>
      </c>
      <c r="B7" s="7">
        <v>2465.6854107172849</v>
      </c>
      <c r="C7" s="7">
        <v>3047.6083725305739</v>
      </c>
      <c r="D7" s="7">
        <v>2357.1981381200699</v>
      </c>
      <c r="E7" s="7">
        <v>3217.3048968129842</v>
      </c>
      <c r="F7" s="7">
        <v>3573.796602696284</v>
      </c>
      <c r="G7" s="7">
        <f t="shared" si="0"/>
        <v>2932.3186841754391</v>
      </c>
      <c r="H7" s="7">
        <f t="shared" si="1"/>
        <v>2932.3186841754391</v>
      </c>
      <c r="I7" s="23"/>
    </row>
    <row r="8" spans="1:9">
      <c r="A8" s="35" t="s">
        <v>161</v>
      </c>
      <c r="B8" s="7">
        <v>6411</v>
      </c>
      <c r="C8" s="7">
        <v>6628.5</v>
      </c>
      <c r="D8" s="7">
        <v>8406.9166666666661</v>
      </c>
      <c r="E8" s="7">
        <v>9786</v>
      </c>
      <c r="F8" s="7">
        <v>11087</v>
      </c>
      <c r="G8" s="7">
        <v>8464</v>
      </c>
      <c r="H8" s="7">
        <v>8464</v>
      </c>
      <c r="I8" s="23"/>
    </row>
    <row r="9" spans="1:9">
      <c r="A9" s="35" t="s">
        <v>162</v>
      </c>
      <c r="B9" s="7">
        <v>5174</v>
      </c>
      <c r="C9" s="7">
        <v>5481</v>
      </c>
      <c r="D9" s="7">
        <v>7564</v>
      </c>
      <c r="E9" s="7">
        <v>8609</v>
      </c>
      <c r="F9" s="7">
        <v>9687</v>
      </c>
      <c r="G9" s="7">
        <v>7303</v>
      </c>
      <c r="H9" s="7">
        <f t="shared" si="1"/>
        <v>7303</v>
      </c>
      <c r="I9" s="23"/>
    </row>
    <row r="10" spans="1:9">
      <c r="A10" s="35" t="s">
        <v>163</v>
      </c>
      <c r="B10" s="7">
        <v>4383.916666666667</v>
      </c>
      <c r="C10" s="7">
        <v>4667.416666666667</v>
      </c>
      <c r="D10" s="7">
        <v>6470.166666666667</v>
      </c>
      <c r="E10" s="7">
        <v>8027.166666666667</v>
      </c>
      <c r="F10" s="7">
        <v>7834.25</v>
      </c>
      <c r="G10" s="7">
        <v>6277</v>
      </c>
      <c r="H10" s="7">
        <f t="shared" si="1"/>
        <v>6276.5833333333339</v>
      </c>
      <c r="I10" s="23"/>
    </row>
    <row r="11" spans="1:9" ht="16.149999999999999" customHeight="1">
      <c r="A11" s="33" t="s">
        <v>132</v>
      </c>
      <c r="B11" s="7">
        <v>1004.131423865645</v>
      </c>
      <c r="C11" s="7">
        <v>1125.1735960268761</v>
      </c>
      <c r="D11" s="7">
        <v>1177.052051036037</v>
      </c>
      <c r="E11" s="7">
        <v>1653.337074016295</v>
      </c>
      <c r="F11" s="7">
        <v>2018.707729332179</v>
      </c>
      <c r="G11" s="7">
        <f t="shared" ref="G11" si="2">AVERAGE(B11:F11)</f>
        <v>1395.6803748554064</v>
      </c>
      <c r="H11" s="7">
        <f t="shared" si="1"/>
        <v>1395.6803748554064</v>
      </c>
    </row>
    <row r="12" spans="1:9">
      <c r="A12" s="16" t="s">
        <v>164</v>
      </c>
      <c r="B12" s="9"/>
      <c r="C12" s="9"/>
      <c r="D12" s="9"/>
      <c r="E12" s="9"/>
      <c r="F12" s="9"/>
      <c r="G12" s="9"/>
      <c r="H12" s="9"/>
    </row>
    <row r="13" spans="1:9" ht="14.45" thickBot="1">
      <c r="A13" s="9"/>
      <c r="B13" s="9"/>
      <c r="C13" s="9"/>
      <c r="D13" s="9"/>
      <c r="E13" s="9"/>
      <c r="F13" s="9"/>
      <c r="G13" s="9"/>
      <c r="H13" s="9"/>
    </row>
    <row r="14" spans="1:9">
      <c r="A14" s="20" t="s">
        <v>165</v>
      </c>
      <c r="B14" s="9"/>
      <c r="C14" s="9"/>
      <c r="D14" s="9"/>
      <c r="E14" s="9"/>
      <c r="F14" s="9"/>
      <c r="G14" s="9"/>
      <c r="H14" s="9"/>
    </row>
    <row r="15" spans="1:9">
      <c r="A15" s="21" t="s">
        <v>166</v>
      </c>
      <c r="B15" s="9"/>
      <c r="C15" s="9"/>
      <c r="D15" s="9"/>
      <c r="E15" s="9"/>
      <c r="F15" s="9"/>
      <c r="G15" s="9"/>
      <c r="H15" s="9"/>
    </row>
    <row r="16" spans="1:9">
      <c r="A16" s="18" t="s">
        <v>167</v>
      </c>
      <c r="C16" s="9"/>
      <c r="D16" s="9"/>
      <c r="E16" s="9"/>
      <c r="F16" s="9"/>
      <c r="G16" s="9"/>
      <c r="H16" s="9"/>
    </row>
    <row r="17" spans="1:8" ht="23.45" thickBot="1">
      <c r="A17" s="19" t="s">
        <v>168</v>
      </c>
      <c r="C17" s="9"/>
      <c r="D17" s="9"/>
      <c r="E17" s="9"/>
      <c r="F17" s="9"/>
      <c r="G17" s="9"/>
      <c r="H17" s="9"/>
    </row>
    <row r="18" spans="1:8">
      <c r="C18" s="9"/>
      <c r="D18" s="9"/>
      <c r="E18" s="9"/>
      <c r="F18" s="9"/>
      <c r="G18" s="9"/>
      <c r="H18" s="9"/>
    </row>
    <row r="19" spans="1:8">
      <c r="C19" s="9"/>
      <c r="D19" s="9"/>
      <c r="E19" s="9"/>
      <c r="F19" s="9"/>
      <c r="G19" s="9"/>
      <c r="H19" s="9"/>
    </row>
    <row r="20" spans="1:8">
      <c r="C20" s="9"/>
      <c r="D20" s="9"/>
      <c r="E20" s="9"/>
      <c r="F20" s="9"/>
      <c r="G20" s="9"/>
      <c r="H20" s="9"/>
    </row>
    <row r="23" spans="1:8">
      <c r="A23" s="13" t="s">
        <v>109</v>
      </c>
      <c r="B23" s="13" t="s">
        <v>159</v>
      </c>
    </row>
    <row r="24" spans="1:8">
      <c r="A24" s="33" t="s">
        <v>124</v>
      </c>
      <c r="B24" s="7">
        <v>1119.5731421872649</v>
      </c>
    </row>
    <row r="25" spans="1:8">
      <c r="A25" s="33" t="s">
        <v>21</v>
      </c>
      <c r="B25" s="7">
        <v>1299.0178310614929</v>
      </c>
    </row>
    <row r="26" spans="1:8">
      <c r="A26" s="33" t="s">
        <v>16</v>
      </c>
      <c r="B26" s="7">
        <v>1569.7304286840917</v>
      </c>
    </row>
    <row r="27" spans="1:8">
      <c r="A27" s="34" t="s">
        <v>26</v>
      </c>
      <c r="B27" s="7">
        <v>2159.536245613735</v>
      </c>
    </row>
    <row r="28" spans="1:8">
      <c r="A28" s="33" t="s">
        <v>18</v>
      </c>
      <c r="B28" s="7">
        <v>2932.3186841754391</v>
      </c>
    </row>
    <row r="29" spans="1:8">
      <c r="A29" s="35" t="s">
        <v>137</v>
      </c>
      <c r="B29" s="7">
        <v>8464</v>
      </c>
    </row>
    <row r="30" spans="1:8">
      <c r="A30" s="35" t="s">
        <v>135</v>
      </c>
      <c r="B30" s="7">
        <v>7303</v>
      </c>
    </row>
    <row r="31" spans="1:8">
      <c r="A31" s="35" t="s">
        <v>130</v>
      </c>
      <c r="B31" s="7">
        <v>6277</v>
      </c>
    </row>
    <row r="32" spans="1:8">
      <c r="A32" s="33" t="s">
        <v>132</v>
      </c>
      <c r="B32" s="7">
        <v>1395.6803748554064</v>
      </c>
    </row>
  </sheetData>
  <sortState xmlns:xlrd2="http://schemas.microsoft.com/office/spreadsheetml/2017/richdata2" ref="A25:B29">
    <sortCondition ref="B25"/>
  </sortState>
  <pageMargins left="0.7" right="0.7" top="0.75" bottom="0.75" header="0.3" footer="0.3"/>
  <pageSetup paperSize="9" orientation="portrait" horizontalDpi="300" verticalDpi="300" r:id="rId1"/>
  <ignoredErrors>
    <ignoredError sqref="H9:H10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3:H31"/>
  <sheetViews>
    <sheetView tabSelected="1" topLeftCell="A12" zoomScale="90" zoomScaleNormal="90" workbookViewId="0">
      <selection activeCell="F16" sqref="F16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3" spans="2:8" ht="15" customHeight="1">
      <c r="B3" s="6" t="s">
        <v>158</v>
      </c>
      <c r="C3" s="6">
        <v>2019</v>
      </c>
      <c r="D3" s="6">
        <v>2020</v>
      </c>
      <c r="E3" s="6">
        <v>2021</v>
      </c>
      <c r="F3" s="6">
        <v>2022</v>
      </c>
      <c r="G3" s="6">
        <v>2023</v>
      </c>
      <c r="H3" s="6" t="s">
        <v>159</v>
      </c>
    </row>
    <row r="4" spans="2:8">
      <c r="B4" s="33" t="s">
        <v>124</v>
      </c>
      <c r="C4" s="7">
        <v>850.02603357165071</v>
      </c>
      <c r="D4" s="7">
        <v>821.36936163931102</v>
      </c>
      <c r="E4" s="7">
        <v>943.50754241002403</v>
      </c>
      <c r="F4" s="7">
        <v>1423.9908044887991</v>
      </c>
      <c r="G4" s="7">
        <v>1558.97196882654</v>
      </c>
      <c r="H4" s="7">
        <f t="shared" ref="H4:H8" si="0">AVERAGE(C4:G4)</f>
        <v>1119.5731421872649</v>
      </c>
    </row>
    <row r="5" spans="2:8">
      <c r="B5" s="33" t="s">
        <v>16</v>
      </c>
      <c r="C5" s="7">
        <v>1229.7050744878959</v>
      </c>
      <c r="D5" s="7">
        <v>1230.9403292181071</v>
      </c>
      <c r="E5" s="7">
        <v>1528.252743492412</v>
      </c>
      <c r="F5" s="7">
        <v>1985.4242424242429</v>
      </c>
      <c r="G5" s="7">
        <v>1874.3297537978001</v>
      </c>
      <c r="H5" s="7">
        <f t="shared" si="0"/>
        <v>1569.7304286840917</v>
      </c>
    </row>
    <row r="6" spans="2:8">
      <c r="B6" s="34" t="s">
        <v>26</v>
      </c>
      <c r="C6" s="7">
        <v>1828.4325295893091</v>
      </c>
      <c r="D6" s="7">
        <v>1497.66989647015</v>
      </c>
      <c r="E6" s="7">
        <v>1516.06256809462</v>
      </c>
      <c r="F6" s="7">
        <v>2716.6180105740741</v>
      </c>
      <c r="G6" s="7">
        <v>3238.8982233405218</v>
      </c>
      <c r="H6" s="7">
        <f t="shared" si="0"/>
        <v>2159.536245613735</v>
      </c>
    </row>
    <row r="7" spans="2:8">
      <c r="B7" s="33" t="s">
        <v>21</v>
      </c>
      <c r="C7" s="7">
        <v>1148.9790925622999</v>
      </c>
      <c r="D7" s="7">
        <v>682.26530228458751</v>
      </c>
      <c r="E7" s="7">
        <v>808.87234924357517</v>
      </c>
      <c r="F7" s="7">
        <v>2130.0406703374538</v>
      </c>
      <c r="G7" s="7">
        <v>1724.931740879548</v>
      </c>
      <c r="H7" s="7">
        <f t="shared" si="0"/>
        <v>1299.0178310614929</v>
      </c>
    </row>
    <row r="8" spans="2:8">
      <c r="B8" s="33" t="s">
        <v>18</v>
      </c>
      <c r="C8" s="7">
        <v>2465.6854107172849</v>
      </c>
      <c r="D8" s="7">
        <v>3047.6083725305739</v>
      </c>
      <c r="E8" s="7">
        <v>2357.1981381200699</v>
      </c>
      <c r="F8" s="7">
        <v>3217.3048968129842</v>
      </c>
      <c r="G8" s="7">
        <v>3573.796602696284</v>
      </c>
      <c r="H8" s="7">
        <f t="shared" si="0"/>
        <v>2932.3186841754391</v>
      </c>
    </row>
    <row r="9" spans="2:8">
      <c r="B9" s="35" t="s">
        <v>161</v>
      </c>
      <c r="C9" s="7">
        <v>6411</v>
      </c>
      <c r="D9" s="7">
        <v>6628.5</v>
      </c>
      <c r="E9" s="7">
        <v>8406.9166666666661</v>
      </c>
      <c r="F9" s="7">
        <v>9786</v>
      </c>
      <c r="G9" s="7">
        <v>11087</v>
      </c>
      <c r="H9" s="7">
        <v>8464</v>
      </c>
    </row>
    <row r="10" spans="2:8">
      <c r="B10" s="35" t="s">
        <v>162</v>
      </c>
      <c r="C10" s="7">
        <v>5174</v>
      </c>
      <c r="D10" s="7">
        <v>5481</v>
      </c>
      <c r="E10" s="7">
        <v>7564</v>
      </c>
      <c r="F10" s="7">
        <v>8609</v>
      </c>
      <c r="G10" s="7">
        <v>9687</v>
      </c>
      <c r="H10" s="7">
        <v>7303</v>
      </c>
    </row>
    <row r="11" spans="2:8">
      <c r="B11" s="35" t="s">
        <v>163</v>
      </c>
      <c r="C11" s="7">
        <v>4383.916666666667</v>
      </c>
      <c r="D11" s="7">
        <v>4667.416666666667</v>
      </c>
      <c r="E11" s="7">
        <v>6470.166666666667</v>
      </c>
      <c r="F11" s="7">
        <v>8027.166666666667</v>
      </c>
      <c r="G11" s="7">
        <v>7834.25</v>
      </c>
      <c r="H11" s="7">
        <v>6277</v>
      </c>
    </row>
    <row r="12" spans="2:8">
      <c r="B12" s="33" t="s">
        <v>132</v>
      </c>
      <c r="C12" s="7">
        <v>1004.131423865645</v>
      </c>
      <c r="D12" s="7">
        <v>1125.1735960268761</v>
      </c>
      <c r="E12" s="7">
        <v>1177.052051036037</v>
      </c>
      <c r="F12" s="7">
        <v>1653.337074016295</v>
      </c>
      <c r="G12" s="7">
        <v>2018.707729332179</v>
      </c>
      <c r="H12" s="7">
        <f t="shared" ref="H12" si="1">AVERAGE(C12:G12)</f>
        <v>1395.6803748554064</v>
      </c>
    </row>
    <row r="13" spans="2:8" ht="14.45" thickBot="1">
      <c r="B13" s="9"/>
      <c r="C13" s="9"/>
      <c r="D13" s="9"/>
      <c r="E13" s="10"/>
      <c r="H13" s="10"/>
    </row>
    <row r="14" spans="2:8">
      <c r="B14" s="20" t="s">
        <v>165</v>
      </c>
      <c r="C14" s="9"/>
      <c r="D14" s="9"/>
      <c r="E14" s="10"/>
      <c r="H14" s="10"/>
    </row>
    <row r="15" spans="2:8">
      <c r="B15" s="21" t="s">
        <v>166</v>
      </c>
      <c r="C15" s="9"/>
      <c r="D15" s="9"/>
      <c r="E15" s="10"/>
      <c r="H15" s="10"/>
    </row>
    <row r="16" spans="2:8">
      <c r="B16" s="18" t="s">
        <v>167</v>
      </c>
      <c r="C16" s="9"/>
      <c r="D16" s="9"/>
      <c r="E16" s="10"/>
      <c r="H16" s="10"/>
    </row>
    <row r="17" spans="2:8" ht="23.45" thickBot="1">
      <c r="B17" s="19" t="s">
        <v>169</v>
      </c>
      <c r="C17" s="9"/>
      <c r="D17" s="9"/>
      <c r="E17" s="10"/>
      <c r="H17" s="10"/>
    </row>
    <row r="18" spans="2:8">
      <c r="B18" s="9"/>
      <c r="C18" s="9"/>
      <c r="D18" s="9"/>
      <c r="E18" s="10"/>
      <c r="H18" s="10"/>
    </row>
    <row r="19" spans="2:8">
      <c r="B19" s="8"/>
      <c r="C19" s="8"/>
      <c r="D19" s="9"/>
      <c r="E19" s="9"/>
      <c r="F19" s="9"/>
      <c r="G19" s="9"/>
      <c r="H19" s="10"/>
    </row>
    <row r="20" spans="2:8">
      <c r="B20" s="8"/>
      <c r="C20" s="8"/>
      <c r="D20" s="9"/>
      <c r="E20" s="9"/>
      <c r="F20" s="9"/>
      <c r="G20" s="9"/>
      <c r="H20" s="10"/>
    </row>
    <row r="21" spans="2:8">
      <c r="B21" s="8"/>
      <c r="C21" s="8"/>
      <c r="D21" s="9"/>
      <c r="E21" s="9"/>
      <c r="F21" s="9"/>
      <c r="G21" s="9"/>
      <c r="H21" s="10"/>
    </row>
    <row r="22" spans="2:8">
      <c r="B22" s="6" t="s">
        <v>158</v>
      </c>
      <c r="C22" s="6">
        <v>2020</v>
      </c>
      <c r="D22" s="6">
        <v>2021</v>
      </c>
      <c r="E22" s="6">
        <v>2022</v>
      </c>
      <c r="F22" s="6">
        <v>2023</v>
      </c>
      <c r="G22" s="9"/>
      <c r="H22" s="10"/>
    </row>
    <row r="23" spans="2:8">
      <c r="B23" s="33" t="s">
        <v>124</v>
      </c>
      <c r="C23" s="17">
        <f>D4/C4*100-100</f>
        <v>-3.3712699141613029</v>
      </c>
      <c r="D23" s="17">
        <f t="shared" ref="D23:F23" si="2">E4/D4*100-100</f>
        <v>14.870067776444245</v>
      </c>
      <c r="E23" s="17">
        <f t="shared" si="2"/>
        <v>50.925216861697265</v>
      </c>
      <c r="F23" s="17">
        <f t="shared" si="2"/>
        <v>9.4790755608985791</v>
      </c>
      <c r="G23" s="49" cm="1">
        <f t="array" ref="G23">+AVERAGE(ABS(C23:F23))</f>
        <v>19.661407528300348</v>
      </c>
      <c r="H23" s="10"/>
    </row>
    <row r="24" spans="2:8">
      <c r="B24" s="33" t="s">
        <v>16</v>
      </c>
      <c r="C24" s="17">
        <f t="shared" ref="C24:F31" si="3">D5/C5*100-100</f>
        <v>0.10045129973343592</v>
      </c>
      <c r="D24" s="17">
        <f t="shared" si="3"/>
        <v>24.153275931998891</v>
      </c>
      <c r="E24" s="17">
        <f t="shared" si="3"/>
        <v>29.914652591238792</v>
      </c>
      <c r="F24" s="17">
        <f t="shared" si="3"/>
        <v>-5.5955037846618723</v>
      </c>
      <c r="G24" s="51" cm="1">
        <f t="array" ref="G24">+AVERAGE(ABS(C24:F24))</f>
        <v>14.940970901908248</v>
      </c>
      <c r="H24" s="10"/>
    </row>
    <row r="25" spans="2:8">
      <c r="B25" s="34" t="s">
        <v>26</v>
      </c>
      <c r="C25" s="17">
        <f t="shared" si="3"/>
        <v>-18.089955618622298</v>
      </c>
      <c r="D25" s="17">
        <f t="shared" si="3"/>
        <v>1.2280858197003113</v>
      </c>
      <c r="E25" s="17">
        <f t="shared" si="3"/>
        <v>79.189043232450899</v>
      </c>
      <c r="F25" s="17">
        <f t="shared" si="3"/>
        <v>19.225382837540693</v>
      </c>
      <c r="G25" s="50" cm="1">
        <f t="array" ref="G25">+AVERAGE(ABS(C25:F25))</f>
        <v>29.43311687707855</v>
      </c>
      <c r="H25" s="10"/>
    </row>
    <row r="26" spans="2:8">
      <c r="B26" s="33" t="s">
        <v>21</v>
      </c>
      <c r="C26" s="17">
        <f t="shared" si="3"/>
        <v>-40.619867959207987</v>
      </c>
      <c r="D26" s="17">
        <f t="shared" si="3"/>
        <v>18.55686439498534</v>
      </c>
      <c r="E26" s="17">
        <f t="shared" si="3"/>
        <v>163.33458824861327</v>
      </c>
      <c r="F26" s="17">
        <f t="shared" si="3"/>
        <v>-19.018835419406628</v>
      </c>
      <c r="G26" s="50" cm="1">
        <f t="array" ref="G26">+AVERAGE(ABS(C26:F26))</f>
        <v>60.382539005553305</v>
      </c>
      <c r="H26" s="10"/>
    </row>
    <row r="27" spans="2:8">
      <c r="B27" s="33" t="s">
        <v>18</v>
      </c>
      <c r="C27" s="17">
        <f t="shared" si="3"/>
        <v>23.600859999573245</v>
      </c>
      <c r="D27" s="17">
        <f t="shared" si="3"/>
        <v>-22.654165168775393</v>
      </c>
      <c r="E27" s="17">
        <f t="shared" si="3"/>
        <v>36.488521893152068</v>
      </c>
      <c r="F27" s="17">
        <f t="shared" si="3"/>
        <v>11.080445196115392</v>
      </c>
      <c r="G27" s="50" cm="1">
        <f t="array" ref="G27">+AVERAGE(ABS(C27:F27))</f>
        <v>23.455998064404024</v>
      </c>
      <c r="H27" s="10"/>
    </row>
    <row r="28" spans="2:8">
      <c r="B28" s="35" t="s">
        <v>137</v>
      </c>
      <c r="C28" s="17">
        <f t="shared" si="3"/>
        <v>3.3926064576509134</v>
      </c>
      <c r="D28" s="17">
        <f t="shared" si="3"/>
        <v>26.829850896381771</v>
      </c>
      <c r="E28" s="17">
        <f t="shared" si="3"/>
        <v>16.404151343635704</v>
      </c>
      <c r="F28" s="17">
        <f t="shared" si="3"/>
        <v>13.294502350296341</v>
      </c>
      <c r="G28" s="51" cm="1">
        <f t="array" ref="G28">+AVERAGE(ABS(C28:F28))</f>
        <v>14.980277761991182</v>
      </c>
    </row>
    <row r="29" spans="2:8" ht="15" customHeight="1">
      <c r="B29" s="35" t="s">
        <v>135</v>
      </c>
      <c r="C29" s="17">
        <f t="shared" si="3"/>
        <v>5.9335137224584571</v>
      </c>
      <c r="D29" s="17">
        <f t="shared" si="3"/>
        <v>38.004013866082829</v>
      </c>
      <c r="E29" s="17">
        <f t="shared" si="3"/>
        <v>13.815441565309357</v>
      </c>
      <c r="F29" s="17">
        <f t="shared" si="3"/>
        <v>12.521779533046811</v>
      </c>
      <c r="G29" s="51" cm="1">
        <f t="array" ref="G29">+AVERAGE(ABS(C29:F29))</f>
        <v>17.568687171724363</v>
      </c>
    </row>
    <row r="30" spans="2:8">
      <c r="B30" s="35" t="s">
        <v>130</v>
      </c>
      <c r="C30" s="17">
        <f t="shared" si="3"/>
        <v>6.4668200049422921</v>
      </c>
      <c r="D30" s="17">
        <f t="shared" si="3"/>
        <v>38.624149690228364</v>
      </c>
      <c r="E30" s="17">
        <f t="shared" si="3"/>
        <v>24.064295098013957</v>
      </c>
      <c r="F30" s="17">
        <f t="shared" si="3"/>
        <v>-2.4032971368062732</v>
      </c>
      <c r="G30" s="49" cm="1">
        <f t="array" ref="G30">+AVERAGE(ABS(C30:F30))</f>
        <v>17.889640482497722</v>
      </c>
    </row>
    <row r="31" spans="2:8">
      <c r="B31" s="33" t="s">
        <v>132</v>
      </c>
      <c r="C31" s="17">
        <f t="shared" si="3"/>
        <v>12.054415316996071</v>
      </c>
      <c r="D31" s="17">
        <f t="shared" si="3"/>
        <v>4.610706756037473</v>
      </c>
      <c r="E31" s="17">
        <f t="shared" si="3"/>
        <v>40.464227776590974</v>
      </c>
      <c r="F31" s="17">
        <f t="shared" si="3"/>
        <v>22.098981572361637</v>
      </c>
      <c r="G31" s="49" cm="1">
        <f t="array" ref="G31">+AVERAGE(ABS(C31:F31))</f>
        <v>19.807082855496539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2025-08-29T19:10:05+00:00</FechayHor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BF750D8-B3AF-42CB-A41E-00C37BB8C078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2025-09-01T20:54:09Z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